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43.bin" ContentType="application/vnd.ms-office.activeX"/>
  <Override PartName="/xl/activeX/activeX54.bin" ContentType="application/vnd.ms-office.activeX"/>
  <Override PartName="/xl/activeX/activeX88.xml" ContentType="application/vnd.ms-office.activeX+xml"/>
  <Override PartName="/xl/activeX/activeX90.bin" ContentType="application/vnd.ms-office.activeX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activeX/activeX19.xml" ContentType="application/vnd.ms-office.activeX+xml"/>
  <Override PartName="/xl/activeX/activeX32.bin" ContentType="application/vnd.ms-office.activeX"/>
  <Override PartName="/xl/activeX/activeX66.xml" ContentType="application/vnd.ms-office.activeX+xml"/>
  <Override PartName="/xl/activeX/activeX77.xml" ContentType="application/vnd.ms-office.activeX+xml"/>
  <Override PartName="/xl/charts/chart4.xml" ContentType="application/vnd.openxmlformats-officedocument.drawingml.chart+xml"/>
  <Override PartName="/xl/activeX/activeX5.xml" ContentType="application/vnd.ms-office.activeX+xml"/>
  <Override PartName="/xl/activeX/activeX21.bin" ContentType="application/vnd.ms-office.activeX"/>
  <Override PartName="/xl/activeX/activeX55.xml" ContentType="application/vnd.ms-office.activeX+xml"/>
  <Default Extension="xml" ContentType="application/xml"/>
  <Override PartName="/xl/drawings/drawing2.xml" ContentType="application/vnd.openxmlformats-officedocument.drawing+xml"/>
  <Override PartName="/xl/activeX/activeX10.bin" ContentType="application/vnd.ms-office.activeX"/>
  <Override PartName="/xl/activeX/activeX44.xml" ContentType="application/vnd.ms-office.activeX+xml"/>
  <Override PartName="/xl/activeX/activeX91.xml" ContentType="application/vnd.ms-office.activeX+xml"/>
  <Override PartName="/xl/worksheets/sheet3.xml" ContentType="application/vnd.openxmlformats-officedocument.spreadsheetml.worksheet+xml"/>
  <Override PartName="/xl/activeX/activeX22.xml" ContentType="application/vnd.ms-office.activeX+xml"/>
  <Override PartName="/xl/activeX/activeX33.xml" ContentType="application/vnd.ms-office.activeX+xml"/>
  <Override PartName="/xl/activeX/activeX80.xml" ContentType="application/vnd.ms-office.activeX+xml"/>
  <Override PartName="/xl/activeX/activeX9.bin" ContentType="application/vnd.ms-office.activeX"/>
  <Override PartName="/xl/activeX/activeX11.xml" ContentType="application/vnd.ms-office.activeX+xml"/>
  <Override PartName="/xl/activeX/activeX40.xml" ContentType="application/vnd.ms-office.activeX+xml"/>
  <Override PartName="/xl/activeX/activeX59.bin" ContentType="application/vnd.ms-office.activeX"/>
  <Override PartName="/xl/activeX/activeX88.bin" ContentType="application/vnd.ms-office.activeX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48.bin" ContentType="application/vnd.ms-office.activeX"/>
  <Override PartName="/xl/activeX/activeX66.bin" ContentType="application/vnd.ms-office.activeX"/>
  <Override PartName="/xl/activeX/activeX77.bin" ContentType="application/vnd.ms-office.activeX"/>
  <Override PartName="/xl/activeX/activeX5.bin" ContentType="application/vnd.ms-office.activeX"/>
  <Override PartName="/xl/activeX/activeX37.bin" ContentType="application/vnd.ms-office.activeX"/>
  <Override PartName="/xl/activeX/activeX55.bin" ContentType="application/vnd.ms-office.activeX"/>
  <Override PartName="/xl/activeX/activeX84.bin" ContentType="application/vnd.ms-office.activeX"/>
  <Override PartName="/xl/activeX/activeX89.xml" ContentType="application/vnd.ms-office.activeX+xml"/>
  <Default Extension="bin" ContentType="application/vnd.openxmlformats-officedocument.spreadsheetml.printerSettings"/>
  <Default Extension="png" ContentType="image/png"/>
  <Override PartName="/xl/activeX/activeX15.bin" ContentType="application/vnd.ms-office.activeX"/>
  <Override PartName="/xl/activeX/activeX26.bin" ContentType="application/vnd.ms-office.activeX"/>
  <Override PartName="/xl/activeX/activeX44.bin" ContentType="application/vnd.ms-office.activeX"/>
  <Override PartName="/xl/activeX/activeX62.bin" ContentType="application/vnd.ms-office.activeX"/>
  <Override PartName="/xl/activeX/activeX73.bin" ContentType="application/vnd.ms-office.activeX"/>
  <Override PartName="/xl/activeX/activeX78.xml" ContentType="application/vnd.ms-office.activeX+xml"/>
  <Override PartName="/xl/activeX/activeX91.bin" ContentType="application/vnd.ms-office.activeX"/>
  <Override PartName="/xl/worksheets/sheet14.xml" ContentType="application/vnd.openxmlformats-officedocument.spreadsheetml.worksheet+xml"/>
  <Override PartName="/xl/activeX/activeX1.bin" ContentType="application/vnd.ms-office.activeX"/>
  <Override PartName="/xl/activeX/activeX22.bin" ContentType="application/vnd.ms-office.activeX"/>
  <Override PartName="/xl/activeX/activeX33.bin" ContentType="application/vnd.ms-office.activeX"/>
  <Override PartName="/xl/activeX/activeX38.xml" ContentType="application/vnd.ms-office.activeX+xml"/>
  <Override PartName="/xl/activeX/activeX49.xml" ContentType="application/vnd.ms-office.activeX+xml"/>
  <Override PartName="/xl/activeX/activeX51.bin" ContentType="application/vnd.ms-office.activeX"/>
  <Override PartName="/xl/activeX/activeX67.xml" ContentType="application/vnd.ms-office.activeX+xml"/>
  <Override PartName="/xl/activeX/activeX80.bin" ContentType="application/vnd.ms-office.activeX"/>
  <Override PartName="/xl/activeX/activeX85.xml" ContentType="application/vnd.ms-office.activeX+xml"/>
  <Override PartName="/xl/charts/chart5.xml" ContentType="application/vnd.openxmlformats-officedocument.drawingml.chart+xml"/>
  <Override PartName="/xl/worksheets/sheet8.xml" ContentType="application/vnd.openxmlformats-officedocument.spreadsheetml.worksheet+xml"/>
  <Override PartName="/xl/activeX/activeX6.xml" ContentType="application/vnd.ms-office.activeX+xml"/>
  <Override PartName="/xl/activeX/activeX11.bin" ContentType="application/vnd.ms-office.activeX"/>
  <Override PartName="/xl/activeX/activeX27.xml" ContentType="application/vnd.ms-office.activeX+xml"/>
  <Override PartName="/xl/activeX/activeX40.bin" ContentType="application/vnd.ms-office.activeX"/>
  <Override PartName="/xl/activeX/activeX45.xml" ContentType="application/vnd.ms-office.activeX+xml"/>
  <Override PartName="/xl/activeX/activeX56.xml" ContentType="application/vnd.ms-office.activeX+xml"/>
  <Override PartName="/xl/activeX/activeX74.xml" ContentType="application/vnd.ms-office.activeX+xml"/>
  <Override PartName="/xl/activeX/activeX92.xml" ContentType="application/vnd.ms-office.activeX+xml"/>
  <Default Extension="emf" ContentType="image/x-emf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xl/activeX/activeX2.xml" ContentType="application/vnd.ms-office.activeX+xml"/>
  <Override PartName="/xl/activeX/activeX16.xml" ContentType="application/vnd.ms-office.activeX+xml"/>
  <Override PartName="/xl/activeX/activeX34.xml" ContentType="application/vnd.ms-office.activeX+xml"/>
  <Override PartName="/xl/activeX/activeX63.xml" ContentType="application/vnd.ms-office.activeX+xml"/>
  <Override PartName="/xl/activeX/activeX81.xml" ContentType="application/vnd.ms-office.activeX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activeX/activeX23.xml" ContentType="application/vnd.ms-office.activeX+xml"/>
  <Override PartName="/xl/activeX/activeX41.xml" ContentType="application/vnd.ms-office.activeX+xml"/>
  <Override PartName="/xl/activeX/activeX52.xml" ContentType="application/vnd.ms-office.activeX+xml"/>
  <Override PartName="/xl/activeX/activeX70.xml" ContentType="application/vnd.ms-office.activeX+xml"/>
  <Override PartName="/xl/activeX/activeX89.bin" ContentType="application/vnd.ms-office.activeX"/>
  <Default Extension="vml" ContentType="application/vnd.openxmlformats-officedocument.vmlDrawing"/>
  <Override PartName="/xl/activeX/activeX12.xml" ContentType="application/vnd.ms-office.activeX+xml"/>
  <Override PartName="/xl/activeX/activeX30.xml" ContentType="application/vnd.ms-office.activeX+xml"/>
  <Override PartName="/xl/activeX/activeX78.bin" ContentType="application/vnd.ms-office.activeX"/>
  <Override PartName="/xl/calcChain.xml" ContentType="application/vnd.openxmlformats-officedocument.spreadsheetml.calcChain+xml"/>
  <Override PartName="/xl/activeX/activeX38.bin" ContentType="application/vnd.ms-office.activeX"/>
  <Override PartName="/xl/activeX/activeX49.bin" ContentType="application/vnd.ms-office.activeX"/>
  <Override PartName="/xl/activeX/activeX67.bin" ContentType="application/vnd.ms-office.activeX"/>
  <Override PartName="/xl/activeX/activeX85.bin" ContentType="application/vnd.ms-office.activeX"/>
  <Override PartName="/xl/activeX/activeX6.bin" ContentType="application/vnd.ms-office.activeX"/>
  <Override PartName="/xl/activeX/activeX27.bin" ContentType="application/vnd.ms-office.activeX"/>
  <Override PartName="/xl/activeX/activeX45.bin" ContentType="application/vnd.ms-office.activeX"/>
  <Override PartName="/xl/activeX/activeX56.bin" ContentType="application/vnd.ms-office.activeX"/>
  <Override PartName="/xl/activeX/activeX74.bin" ContentType="application/vnd.ms-office.activeX"/>
  <Override PartName="/xl/activeX/activeX92.bin" ContentType="application/vnd.ms-office.activeX"/>
  <Override PartName="/docProps/core.xml" ContentType="application/vnd.openxmlformats-package.core-properties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activeX/activeX63.bin" ContentType="application/vnd.ms-office.activeX"/>
  <Override PartName="/xl/activeX/activeX68.xml" ContentType="application/vnd.ms-office.activeX+xml"/>
  <Override PartName="/xl/activeX/activeX79.xml" ContentType="application/vnd.ms-office.activeX+xml"/>
  <Override PartName="/xl/activeX/activeX81.bin" ContentType="application/vnd.ms-office.activeX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52.bin" ContentType="application/vnd.ms-office.activeX"/>
  <Override PartName="/xl/activeX/activeX57.xml" ContentType="application/vnd.ms-office.activeX+xml"/>
  <Override PartName="/xl/activeX/activeX70.bin" ContentType="application/vnd.ms-office.activeX"/>
  <Override PartName="/xl/activeX/activeX86.xml" ContentType="application/vnd.ms-office.activeX+xml"/>
  <Override PartName="/xl/worksheets/sheet11.xml" ContentType="application/vnd.openxmlformats-officedocument.spreadsheetml.worksheet+xml"/>
  <Override PartName="/xl/activeX/activeX12.bin" ContentType="application/vnd.ms-office.activeX"/>
  <Override PartName="/xl/activeX/activeX17.xml" ContentType="application/vnd.ms-office.activeX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Override PartName="/xl/activeX/activeX64.xml" ContentType="application/vnd.ms-office.activeX+xml"/>
  <Override PartName="/xl/activeX/activeX75.xml" ContentType="application/vnd.ms-office.activeX+xml"/>
  <Override PartName="/xl/drawings/drawing4.xml" ContentType="application/vnd.openxmlformats-officedocument.drawing+xml"/>
  <Override PartName="/xl/charts/chart2.xml" ContentType="application/vnd.openxmlformats-officedocument.drawingml.chart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53.xml" ContentType="application/vnd.ms-office.activeX+xml"/>
  <Override PartName="/xl/activeX/activeX82.xml" ContentType="application/vnd.ms-office.activeX+xml"/>
  <Override PartName="/xl/activeX/activeX13.xml" ContentType="application/vnd.ms-office.activeX+xml"/>
  <Override PartName="/xl/activeX/activeX42.xml" ContentType="application/vnd.ms-office.activeX+xml"/>
  <Override PartName="/xl/activeX/activeX60.xml" ContentType="application/vnd.ms-office.activeX+xml"/>
  <Override PartName="/xl/activeX/activeX71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31.xml" ContentType="application/vnd.ms-office.activeX+xml"/>
  <Override PartName="/xl/activeX/activeX68.bin" ContentType="application/vnd.ms-office.activeX"/>
  <Override PartName="/xl/activeX/activeX79.bin" ContentType="application/vnd.ms-office.activeX"/>
  <Override PartName="/xl/activeX/activeX7.bin" ContentType="application/vnd.ms-office.activeX"/>
  <Override PartName="/xl/activeX/activeX39.bin" ContentType="application/vnd.ms-office.activeX"/>
  <Override PartName="/xl/activeX/activeX57.bin" ContentType="application/vnd.ms-office.activeX"/>
  <Override PartName="/xl/activeX/activeX86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46.bin" ContentType="application/vnd.ms-office.activeX"/>
  <Override PartName="/xl/activeX/activeX64.bin" ContentType="application/vnd.ms-office.activeX"/>
  <Override PartName="/xl/activeX/activeX75.bin" ContentType="application/vnd.ms-office.activeX"/>
  <Override PartName="/xl/activeX/activeX3.bin" ContentType="application/vnd.ms-office.activeX"/>
  <Override PartName="/xl/activeX/activeX35.bin" ContentType="application/vnd.ms-office.activeX"/>
  <Override PartName="/xl/activeX/activeX53.bin" ContentType="application/vnd.ms-office.activeX"/>
  <Override PartName="/xl/activeX/activeX69.xml" ContentType="application/vnd.ms-office.activeX+xml"/>
  <Override PartName="/xl/activeX/activeX82.bin" ContentType="application/vnd.ms-office.activeX"/>
  <Override PartName="/xl/activeX/activeX87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58.xml" ContentType="application/vnd.ms-office.activeX+xml"/>
  <Override PartName="/xl/activeX/activeX60.bin" ContentType="application/vnd.ms-office.activeX"/>
  <Override PartName="/xl/activeX/activeX71.bin" ContentType="application/vnd.ms-office.activeX"/>
  <Override PartName="/xl/activeX/activeX76.xml" ContentType="application/vnd.ms-office.activeX+xml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activeX/activeX18.xml" ContentType="application/vnd.ms-office.activeX+xml"/>
  <Override PartName="/xl/activeX/activeX20.bin" ContentType="application/vnd.ms-office.activeX"/>
  <Override PartName="/xl/activeX/activeX31.bin" ContentType="application/vnd.ms-office.activeX"/>
  <Override PartName="/xl/activeX/activeX36.xml" ContentType="application/vnd.ms-office.activeX+xml"/>
  <Override PartName="/xl/activeX/activeX65.xml" ContentType="application/vnd.ms-office.activeX+xml"/>
  <Override PartName="/xl/activeX/activeX83.xml" ContentType="application/vnd.ms-office.activeX+xml"/>
  <Override PartName="/xl/charts/chart3.xml" ContentType="application/vnd.openxmlformats-officedocument.drawingml.chart+xml"/>
  <Override PartName="/xl/activeX/activeX4.xml" ContentType="application/vnd.ms-office.activeX+xml"/>
  <Override PartName="/xl/activeX/activeX25.xml" ContentType="application/vnd.ms-office.activeX+xml"/>
  <Override PartName="/xl/activeX/activeX43.xml" ContentType="application/vnd.ms-office.activeX+xml"/>
  <Override PartName="/xl/activeX/activeX54.xml" ContentType="application/vnd.ms-office.activeX+xml"/>
  <Override PartName="/xl/activeX/activeX72.xml" ContentType="application/vnd.ms-office.activeX+xml"/>
  <Override PartName="/xl/activeX/activeX90.xml" ContentType="application/vnd.ms-office.activeX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  <Override PartName="/xl/activeX/activeX32.xml" ContentType="application/vnd.ms-office.activeX+xml"/>
  <Override PartName="/xl/activeX/activeX61.xml" ContentType="application/vnd.ms-office.activeX+xml"/>
  <Override PartName="/xl/activeX/activeX21.xml" ContentType="application/vnd.ms-office.activeX+xml"/>
  <Override PartName="/xl/activeX/activeX50.xml" ContentType="application/vnd.ms-office.activeX+xml"/>
  <Override PartName="/xl/activeX/activeX69.bin" ContentType="application/vnd.ms-office.activeX"/>
  <Override PartName="/xl/activeX/activeX8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58.bin" ContentType="application/vnd.ms-office.activeX"/>
  <Override PartName="/xl/activeX/activeX76.bin" ContentType="application/vnd.ms-office.activeX"/>
  <Override PartName="/xl/activeX/activeX18.bin" ContentType="application/vnd.ms-office.activeX"/>
  <Override PartName="/xl/activeX/activeX36.bin" ContentType="application/vnd.ms-office.activeX"/>
  <Override PartName="/xl/activeX/activeX47.bin" ContentType="application/vnd.ms-office.activeX"/>
  <Override PartName="/xl/activeX/activeX65.bin" ContentType="application/vnd.ms-office.activeX"/>
  <Override PartName="/xl/activeX/activeX83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59.xml" ContentType="application/vnd.ms-office.activeX+xml"/>
  <Override PartName="/xl/activeX/activeX72.bin" ContentType="application/vnd.ms-office.activeX"/>
  <Override PartName="/xl/activeX/activeX14.bin" ContentType="application/vnd.ms-office.activeX"/>
  <Override PartName="/xl/activeX/activeX48.xml" ContentType="application/vnd.ms-office.activeX+xml"/>
  <Override PartName="/xl/activeX/activeX61.bin" ContentType="application/vnd.ms-office.activeX"/>
  <Override PartName="/xl/worksheets/sheet7.xml" ContentType="application/vnd.openxmlformats-officedocument.spreadsheetml.worksheet+xml"/>
  <Override PartName="/xl/activeX/activeX37.xml" ContentType="application/vnd.ms-office.activeX+xml"/>
  <Override PartName="/xl/activeX/activeX50.bin" ContentType="application/vnd.ms-office.activeX"/>
  <Override PartName="/xl/activeX/activeX84.xml" ContentType="application/vnd.ms-office.activeX+xml"/>
  <Override PartName="/xl/activeX/activeX15.xml" ContentType="application/vnd.ms-office.activeX+xml"/>
  <Override PartName="/xl/activeX/activeX26.xml" ContentType="application/vnd.ms-office.activeX+xml"/>
  <Override PartName="/xl/activeX/activeX62.xml" ContentType="application/vnd.ms-office.activeX+xml"/>
  <Override PartName="/xl/activeX/activeX73.xml" ContentType="application/vnd.ms-office.activeX+xml"/>
  <Override PartName="/xl/activeX/activeX1.xml" ContentType="application/vnd.ms-office.activeX+xml"/>
  <Override PartName="/xl/activeX/activeX51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30" windowWidth="11595" windowHeight="9720" tabRatio="951" firstSheet="9" activeTab="13"/>
  </bookViews>
  <sheets>
    <sheet name="poblacion" sheetId="12" r:id="rId1"/>
    <sheet name="paises patente" sheetId="14" r:id="rId2"/>
    <sheet name="hitos" sheetId="7" r:id="rId3"/>
    <sheet name="Conceptos" sheetId="10" r:id="rId4"/>
    <sheet name=" cifra negocios 1-24" sheetId="1" r:id="rId5"/>
    <sheet name="Inversión Inicial" sheetId="2" r:id="rId6"/>
    <sheet name="gastos" sheetId="4" r:id="rId7"/>
    <sheet name="local propio" sheetId="5" r:id="rId8"/>
    <sheet name="margen por centro" sheetId="6" r:id="rId9"/>
    <sheet name="rdos modelo 1-24" sheetId="3" r:id="rId10"/>
    <sheet name="por paises" sheetId="9" r:id="rId11"/>
    <sheet name="Balances sociedad" sheetId="11" r:id="rId12"/>
    <sheet name="Cash flow" sheetId="13" r:id="rId13"/>
    <sheet name="graficos" sheetId="15" r:id="rId14"/>
  </sheets>
  <calcPr calcId="125725"/>
</workbook>
</file>

<file path=xl/calcChain.xml><?xml version="1.0" encoding="utf-8"?>
<calcChain xmlns="http://schemas.openxmlformats.org/spreadsheetml/2006/main">
  <c r="N68" i="9"/>
  <c r="N6" s="1"/>
  <c r="N26" s="1"/>
  <c r="M68"/>
  <c r="M6"/>
  <c r="M26" s="1"/>
  <c r="L68"/>
  <c r="L6" s="1"/>
  <c r="L26" s="1"/>
  <c r="K68"/>
  <c r="K6" s="1"/>
  <c r="K26" s="1"/>
  <c r="J68"/>
  <c r="J6"/>
  <c r="J26" s="1"/>
  <c r="K48" i="14"/>
  <c r="G48"/>
  <c r="C48"/>
  <c r="L48" s="1"/>
  <c r="D309" i="10" s="1"/>
  <c r="C308"/>
  <c r="C307"/>
  <c r="C306"/>
  <c r="C305"/>
  <c r="C304"/>
  <c r="C303"/>
  <c r="C302"/>
  <c r="C301"/>
  <c r="C300"/>
  <c r="C299"/>
  <c r="C298"/>
  <c r="C297"/>
  <c r="C296"/>
  <c r="C295"/>
  <c r="C294"/>
  <c r="C293"/>
  <c r="C292"/>
  <c r="C291"/>
  <c r="C290"/>
  <c r="C289"/>
  <c r="C288"/>
  <c r="C287"/>
  <c r="C286"/>
  <c r="C285"/>
  <c r="C284"/>
  <c r="B310"/>
  <c r="F12" i="1"/>
  <c r="C86"/>
  <c r="D86" s="1"/>
  <c r="E86" s="1"/>
  <c r="F86" s="1"/>
  <c r="G86" s="1"/>
  <c r="F13"/>
  <c r="F14"/>
  <c r="F15"/>
  <c r="C84"/>
  <c r="D84"/>
  <c r="E84" s="1"/>
  <c r="F84" s="1"/>
  <c r="G84" s="1"/>
  <c r="C87"/>
  <c r="D87" s="1"/>
  <c r="E87" s="1"/>
  <c r="F87" s="1"/>
  <c r="G87" s="1"/>
  <c r="C88"/>
  <c r="D88"/>
  <c r="E88" s="1"/>
  <c r="F88" s="1"/>
  <c r="G88" s="1"/>
  <c r="C89"/>
  <c r="D89" s="1"/>
  <c r="E89" s="1"/>
  <c r="F89" s="1"/>
  <c r="G89" s="1"/>
  <c r="C90"/>
  <c r="D90"/>
  <c r="E90" s="1"/>
  <c r="F90" s="1"/>
  <c r="G90" s="1"/>
  <c r="C91"/>
  <c r="D91" s="1"/>
  <c r="E91" s="1"/>
  <c r="F91" s="1"/>
  <c r="G91" s="1"/>
  <c r="C92"/>
  <c r="D92" s="1"/>
  <c r="E92" s="1"/>
  <c r="F92" s="1"/>
  <c r="G92" s="1"/>
  <c r="C93"/>
  <c r="D93" s="1"/>
  <c r="E93" s="1"/>
  <c r="F93" s="1"/>
  <c r="G93" s="1"/>
  <c r="C94"/>
  <c r="D94"/>
  <c r="E94" s="1"/>
  <c r="F94" s="1"/>
  <c r="G94" s="1"/>
  <c r="C95"/>
  <c r="D95" s="1"/>
  <c r="E95" s="1"/>
  <c r="F95" s="1"/>
  <c r="G95" s="1"/>
  <c r="C97"/>
  <c r="D97"/>
  <c r="E97" s="1"/>
  <c r="F97" s="1"/>
  <c r="G97" s="1"/>
  <c r="C98"/>
  <c r="D98" s="1"/>
  <c r="E98" s="1"/>
  <c r="F98" s="1"/>
  <c r="G98" s="1"/>
  <c r="F16"/>
  <c r="AB12"/>
  <c r="Y86"/>
  <c r="Z86"/>
  <c r="AA86" s="1"/>
  <c r="AB86" s="1"/>
  <c r="AC86" s="1"/>
  <c r="AB13"/>
  <c r="AB14"/>
  <c r="AB15"/>
  <c r="Y87"/>
  <c r="Z87" s="1"/>
  <c r="AA87" s="1"/>
  <c r="AB87" s="1"/>
  <c r="AC87" s="1"/>
  <c r="Y88"/>
  <c r="Z88" s="1"/>
  <c r="AA88" s="1"/>
  <c r="AB88" s="1"/>
  <c r="AC88" s="1"/>
  <c r="Y89"/>
  <c r="Z89"/>
  <c r="AA89" s="1"/>
  <c r="AB89" s="1"/>
  <c r="AC89" s="1"/>
  <c r="Y90"/>
  <c r="Z90" s="1"/>
  <c r="AA90" s="1"/>
  <c r="AB90" s="1"/>
  <c r="AC90" s="1"/>
  <c r="Y91"/>
  <c r="Z91" s="1"/>
  <c r="AA91" s="1"/>
  <c r="AB91" s="1"/>
  <c r="AC91" s="1"/>
  <c r="Y92"/>
  <c r="Z92" s="1"/>
  <c r="AA92" s="1"/>
  <c r="AB92" s="1"/>
  <c r="AC92" s="1"/>
  <c r="Y93"/>
  <c r="Z93" s="1"/>
  <c r="AA93" s="1"/>
  <c r="AB93" s="1"/>
  <c r="AC93" s="1"/>
  <c r="Y94"/>
  <c r="Z94" s="1"/>
  <c r="AA94" s="1"/>
  <c r="AB94" s="1"/>
  <c r="AC94" s="1"/>
  <c r="Y95"/>
  <c r="Z95" s="1"/>
  <c r="AA95" s="1"/>
  <c r="AB95" s="1"/>
  <c r="AC95" s="1"/>
  <c r="Y97"/>
  <c r="Z97" s="1"/>
  <c r="AA97" s="1"/>
  <c r="AB97" s="1"/>
  <c r="AC97" s="1"/>
  <c r="Y98"/>
  <c r="Z98"/>
  <c r="AA98" s="1"/>
  <c r="AB98" s="1"/>
  <c r="AC98" s="1"/>
  <c r="AB16"/>
  <c r="AX12"/>
  <c r="AU86"/>
  <c r="AV86" s="1"/>
  <c r="AW86" s="1"/>
  <c r="AX86" s="1"/>
  <c r="AY86" s="1"/>
  <c r="AX13"/>
  <c r="AX14"/>
  <c r="AX15"/>
  <c r="AU87"/>
  <c r="AV87" s="1"/>
  <c r="AW87" s="1"/>
  <c r="AX87" s="1"/>
  <c r="AY87" s="1"/>
  <c r="AU88"/>
  <c r="AV88" s="1"/>
  <c r="AW88" s="1"/>
  <c r="AX88" s="1"/>
  <c r="AY88" s="1"/>
  <c r="AU89"/>
  <c r="AV89" s="1"/>
  <c r="AW89" s="1"/>
  <c r="AX89" s="1"/>
  <c r="AY89" s="1"/>
  <c r="AU90"/>
  <c r="AV90" s="1"/>
  <c r="AW90" s="1"/>
  <c r="AX90" s="1"/>
  <c r="AY90" s="1"/>
  <c r="AU91"/>
  <c r="AV91" s="1"/>
  <c r="AW91" s="1"/>
  <c r="AX91" s="1"/>
  <c r="AY91" s="1"/>
  <c r="AU92"/>
  <c r="AV92" s="1"/>
  <c r="AW92" s="1"/>
  <c r="AX92" s="1"/>
  <c r="AY92" s="1"/>
  <c r="AU93"/>
  <c r="AV93" s="1"/>
  <c r="AW93" s="1"/>
  <c r="AX93" s="1"/>
  <c r="AY93" s="1"/>
  <c r="AU94"/>
  <c r="AV94" s="1"/>
  <c r="AW94" s="1"/>
  <c r="AX94" s="1"/>
  <c r="AY94" s="1"/>
  <c r="AU95"/>
  <c r="AV95" s="1"/>
  <c r="AW95" s="1"/>
  <c r="AX95" s="1"/>
  <c r="AY95" s="1"/>
  <c r="AU97"/>
  <c r="AV97"/>
  <c r="AW97" s="1"/>
  <c r="AX97" s="1"/>
  <c r="AY97" s="1"/>
  <c r="AU98"/>
  <c r="AV98" s="1"/>
  <c r="AW98" s="1"/>
  <c r="AX98" s="1"/>
  <c r="AY98" s="1"/>
  <c r="AX16"/>
  <c r="BT12"/>
  <c r="BQ86"/>
  <c r="BR86" s="1"/>
  <c r="BS86" s="1"/>
  <c r="BT86" s="1"/>
  <c r="BU86" s="1"/>
  <c r="BT13"/>
  <c r="BT14"/>
  <c r="BT15"/>
  <c r="BQ87"/>
  <c r="BR87" s="1"/>
  <c r="BS87" s="1"/>
  <c r="BT87" s="1"/>
  <c r="BU87" s="1"/>
  <c r="BQ88"/>
  <c r="BR88" s="1"/>
  <c r="BS88" s="1"/>
  <c r="BT88" s="1"/>
  <c r="BU88" s="1"/>
  <c r="BQ89"/>
  <c r="BR89" s="1"/>
  <c r="BS89" s="1"/>
  <c r="BT89" s="1"/>
  <c r="BU89" s="1"/>
  <c r="BQ90"/>
  <c r="BR90" s="1"/>
  <c r="BS90" s="1"/>
  <c r="BT90" s="1"/>
  <c r="BU90" s="1"/>
  <c r="BQ91"/>
  <c r="BR91" s="1"/>
  <c r="BS91" s="1"/>
  <c r="BT91" s="1"/>
  <c r="BU91" s="1"/>
  <c r="BQ92"/>
  <c r="BR92" s="1"/>
  <c r="BS92" s="1"/>
  <c r="BT92" s="1"/>
  <c r="BU92" s="1"/>
  <c r="BQ93"/>
  <c r="BR93" s="1"/>
  <c r="BS93" s="1"/>
  <c r="BT93" s="1"/>
  <c r="BU93" s="1"/>
  <c r="BQ94"/>
  <c r="BR94" s="1"/>
  <c r="BS94" s="1"/>
  <c r="BT94" s="1"/>
  <c r="BU94" s="1"/>
  <c r="BQ95"/>
  <c r="BR95" s="1"/>
  <c r="BS95" s="1"/>
  <c r="BT95" s="1"/>
  <c r="BU95" s="1"/>
  <c r="BQ97"/>
  <c r="BR97"/>
  <c r="BS97" s="1"/>
  <c r="BT97" s="1"/>
  <c r="BU97" s="1"/>
  <c r="BQ98"/>
  <c r="BR98"/>
  <c r="BS98" s="1"/>
  <c r="BT98" s="1"/>
  <c r="BU98" s="1"/>
  <c r="BT16"/>
  <c r="CP12"/>
  <c r="CM86"/>
  <c r="CN86"/>
  <c r="CO86" s="1"/>
  <c r="CP86" s="1"/>
  <c r="CQ86" s="1"/>
  <c r="CP13"/>
  <c r="CP14"/>
  <c r="CP15"/>
  <c r="CM87"/>
  <c r="CN87" s="1"/>
  <c r="CO87" s="1"/>
  <c r="CP87" s="1"/>
  <c r="CQ87" s="1"/>
  <c r="CM88"/>
  <c r="CN88"/>
  <c r="CO88" s="1"/>
  <c r="CP88" s="1"/>
  <c r="CQ88" s="1"/>
  <c r="CM89"/>
  <c r="CN89"/>
  <c r="CO89" s="1"/>
  <c r="CP89" s="1"/>
  <c r="CQ89" s="1"/>
  <c r="CM90"/>
  <c r="CN90"/>
  <c r="CO90" s="1"/>
  <c r="CP90" s="1"/>
  <c r="CQ90" s="1"/>
  <c r="CM91"/>
  <c r="CN91" s="1"/>
  <c r="CO91" s="1"/>
  <c r="CP91" s="1"/>
  <c r="CQ91" s="1"/>
  <c r="CM92"/>
  <c r="CN92" s="1"/>
  <c r="CO92" s="1"/>
  <c r="CP92" s="1"/>
  <c r="CQ92" s="1"/>
  <c r="CM93"/>
  <c r="CN93" s="1"/>
  <c r="CO93" s="1"/>
  <c r="CP93" s="1"/>
  <c r="CQ93" s="1"/>
  <c r="CM94"/>
  <c r="CN94"/>
  <c r="CO94" s="1"/>
  <c r="CP94" s="1"/>
  <c r="CQ94" s="1"/>
  <c r="CM95"/>
  <c r="CN95" s="1"/>
  <c r="CO95" s="1"/>
  <c r="CP95" s="1"/>
  <c r="CQ95" s="1"/>
  <c r="CM97"/>
  <c r="CN97" s="1"/>
  <c r="CO97" s="1"/>
  <c r="CP97" s="1"/>
  <c r="CQ97" s="1"/>
  <c r="CM98"/>
  <c r="CN98" s="1"/>
  <c r="CO98" s="1"/>
  <c r="CP98" s="1"/>
  <c r="CQ98" s="1"/>
  <c r="CP16"/>
  <c r="DL12"/>
  <c r="DI86"/>
  <c r="DJ86"/>
  <c r="DK86" s="1"/>
  <c r="DL86" s="1"/>
  <c r="DM86" s="1"/>
  <c r="DL13"/>
  <c r="DL14"/>
  <c r="DL15"/>
  <c r="DI87"/>
  <c r="DJ87"/>
  <c r="DK87" s="1"/>
  <c r="DL87" s="1"/>
  <c r="DM87" s="1"/>
  <c r="DI88"/>
  <c r="DJ88" s="1"/>
  <c r="DK88" s="1"/>
  <c r="DL88" s="1"/>
  <c r="DM88" s="1"/>
  <c r="DI89"/>
  <c r="DJ89"/>
  <c r="DK89" s="1"/>
  <c r="DL89" s="1"/>
  <c r="DM89" s="1"/>
  <c r="DI90"/>
  <c r="DJ90" s="1"/>
  <c r="DK90" s="1"/>
  <c r="DL90" s="1"/>
  <c r="DM90" s="1"/>
  <c r="DI91"/>
  <c r="DJ91"/>
  <c r="DK91" s="1"/>
  <c r="DL91" s="1"/>
  <c r="DM91" s="1"/>
  <c r="DI92"/>
  <c r="DJ92" s="1"/>
  <c r="DK92" s="1"/>
  <c r="DL92" s="1"/>
  <c r="DM92" s="1"/>
  <c r="DI93"/>
  <c r="DJ93"/>
  <c r="DK93" s="1"/>
  <c r="DL93" s="1"/>
  <c r="DM93" s="1"/>
  <c r="DI94"/>
  <c r="DJ94" s="1"/>
  <c r="DK94" s="1"/>
  <c r="DL94" s="1"/>
  <c r="DM94" s="1"/>
  <c r="DI95"/>
  <c r="DJ95"/>
  <c r="DK95" s="1"/>
  <c r="DL95" s="1"/>
  <c r="DM95" s="1"/>
  <c r="DI97"/>
  <c r="DJ97" s="1"/>
  <c r="DK97" s="1"/>
  <c r="DL97" s="1"/>
  <c r="DM97" s="1"/>
  <c r="DI98"/>
  <c r="DJ98" s="1"/>
  <c r="DK98" s="1"/>
  <c r="DL98" s="1"/>
  <c r="DM98" s="1"/>
  <c r="DL16"/>
  <c r="EH12"/>
  <c r="EE86"/>
  <c r="EF86" s="1"/>
  <c r="EG86" s="1"/>
  <c r="EH86" s="1"/>
  <c r="EI86" s="1"/>
  <c r="EH13"/>
  <c r="EH14"/>
  <c r="EH15"/>
  <c r="EE87"/>
  <c r="EF87"/>
  <c r="EG87" s="1"/>
  <c r="EH87" s="1"/>
  <c r="EI87" s="1"/>
  <c r="EE88"/>
  <c r="EF88"/>
  <c r="EG88" s="1"/>
  <c r="EH88" s="1"/>
  <c r="EI88" s="1"/>
  <c r="EE89"/>
  <c r="EF89"/>
  <c r="EG89" s="1"/>
  <c r="EH89" s="1"/>
  <c r="EI89" s="1"/>
  <c r="EE90"/>
  <c r="EF90"/>
  <c r="EG90" s="1"/>
  <c r="EH90" s="1"/>
  <c r="EI90" s="1"/>
  <c r="EE91"/>
  <c r="EF91" s="1"/>
  <c r="EG91" s="1"/>
  <c r="EH91" s="1"/>
  <c r="EI91" s="1"/>
  <c r="EE92"/>
  <c r="EF92"/>
  <c r="EG92" s="1"/>
  <c r="EH92" s="1"/>
  <c r="EI92" s="1"/>
  <c r="EE93"/>
  <c r="EF93" s="1"/>
  <c r="EG93" s="1"/>
  <c r="EH93" s="1"/>
  <c r="EI93" s="1"/>
  <c r="EE94"/>
  <c r="EF94"/>
  <c r="EG94" s="1"/>
  <c r="EH94" s="1"/>
  <c r="EI94" s="1"/>
  <c r="EE95"/>
  <c r="EF95" s="1"/>
  <c r="EG95" s="1"/>
  <c r="EH95" s="1"/>
  <c r="EI95" s="1"/>
  <c r="EE97"/>
  <c r="EF97" s="1"/>
  <c r="EG97" s="1"/>
  <c r="EH97" s="1"/>
  <c r="EI97" s="1"/>
  <c r="EE98"/>
  <c r="EF98" s="1"/>
  <c r="EG98" s="1"/>
  <c r="EH98" s="1"/>
  <c r="EI98" s="1"/>
  <c r="EH16"/>
  <c r="FD12"/>
  <c r="FA86"/>
  <c r="FB86"/>
  <c r="FC86" s="1"/>
  <c r="FD86" s="1"/>
  <c r="FE86" s="1"/>
  <c r="FD13"/>
  <c r="FD14"/>
  <c r="FD15"/>
  <c r="FA87"/>
  <c r="FB87" s="1"/>
  <c r="FC87" s="1"/>
  <c r="FD87" s="1"/>
  <c r="FE87" s="1"/>
  <c r="FA88"/>
  <c r="FB88" s="1"/>
  <c r="FC88" s="1"/>
  <c r="FD88" s="1"/>
  <c r="FE88" s="1"/>
  <c r="FA89"/>
  <c r="FB89"/>
  <c r="FC89" s="1"/>
  <c r="FD89" s="1"/>
  <c r="FE89" s="1"/>
  <c r="FA90"/>
  <c r="FB90" s="1"/>
  <c r="FC90" s="1"/>
  <c r="FD90" s="1"/>
  <c r="FE90" s="1"/>
  <c r="FA91"/>
  <c r="FB91"/>
  <c r="FC91" s="1"/>
  <c r="FD91" s="1"/>
  <c r="FE91" s="1"/>
  <c r="FA92"/>
  <c r="FB92" s="1"/>
  <c r="FC92" s="1"/>
  <c r="FD92" s="1"/>
  <c r="FE92" s="1"/>
  <c r="FA93"/>
  <c r="FB93"/>
  <c r="FC93" s="1"/>
  <c r="FD93" s="1"/>
  <c r="FE93" s="1"/>
  <c r="FA94"/>
  <c r="FB94" s="1"/>
  <c r="FC94" s="1"/>
  <c r="FD94" s="1"/>
  <c r="FE94" s="1"/>
  <c r="FA95"/>
  <c r="FB95" s="1"/>
  <c r="FC95" s="1"/>
  <c r="FD95" s="1"/>
  <c r="FE95" s="1"/>
  <c r="FA96"/>
  <c r="FB96" s="1"/>
  <c r="FC96" s="1"/>
  <c r="FD96" s="1"/>
  <c r="FE96" s="1"/>
  <c r="FA97"/>
  <c r="FB97" s="1"/>
  <c r="FC97" s="1"/>
  <c r="FD97" s="1"/>
  <c r="FE97" s="1"/>
  <c r="FA98"/>
  <c r="FB98" s="1"/>
  <c r="FC98" s="1"/>
  <c r="FD98" s="1"/>
  <c r="FE98" s="1"/>
  <c r="FD16"/>
  <c r="FZ12"/>
  <c r="FW86"/>
  <c r="FX86" s="1"/>
  <c r="FY86" s="1"/>
  <c r="FZ86" s="1"/>
  <c r="GA86" s="1"/>
  <c r="FZ13"/>
  <c r="FZ14"/>
  <c r="FZ15"/>
  <c r="FW87"/>
  <c r="FX87" s="1"/>
  <c r="FY87" s="1"/>
  <c r="FZ87" s="1"/>
  <c r="GA87" s="1"/>
  <c r="FW88"/>
  <c r="FX88" s="1"/>
  <c r="FY88" s="1"/>
  <c r="FZ88" s="1"/>
  <c r="GA88" s="1"/>
  <c r="FW89"/>
  <c r="FX89" s="1"/>
  <c r="FY89" s="1"/>
  <c r="FZ89" s="1"/>
  <c r="GA89" s="1"/>
  <c r="FW90"/>
  <c r="FX90" s="1"/>
  <c r="FY90" s="1"/>
  <c r="FZ90" s="1"/>
  <c r="GA90" s="1"/>
  <c r="FW91"/>
  <c r="FX91" s="1"/>
  <c r="FY91" s="1"/>
  <c r="FZ91" s="1"/>
  <c r="GA91" s="1"/>
  <c r="FW92"/>
  <c r="FX92" s="1"/>
  <c r="FY92" s="1"/>
  <c r="FZ92" s="1"/>
  <c r="GA92" s="1"/>
  <c r="FW93"/>
  <c r="FX93" s="1"/>
  <c r="FY93" s="1"/>
  <c r="FZ93" s="1"/>
  <c r="GA93" s="1"/>
  <c r="FW94"/>
  <c r="FX94" s="1"/>
  <c r="FY94" s="1"/>
  <c r="FZ94" s="1"/>
  <c r="GA94" s="1"/>
  <c r="FW95"/>
  <c r="FX95" s="1"/>
  <c r="FY95" s="1"/>
  <c r="FZ95" s="1"/>
  <c r="GA95" s="1"/>
  <c r="FW97"/>
  <c r="FX97" s="1"/>
  <c r="FY97" s="1"/>
  <c r="FZ97" s="1"/>
  <c r="GA97" s="1"/>
  <c r="FW98"/>
  <c r="FX98" s="1"/>
  <c r="FY98" s="1"/>
  <c r="FZ98" s="1"/>
  <c r="GA98" s="1"/>
  <c r="FZ16"/>
  <c r="GV12"/>
  <c r="GS86"/>
  <c r="GT86" s="1"/>
  <c r="GU86" s="1"/>
  <c r="GV86" s="1"/>
  <c r="GW86" s="1"/>
  <c r="GV13"/>
  <c r="GV14"/>
  <c r="GV15"/>
  <c r="GS87"/>
  <c r="GT87" s="1"/>
  <c r="GU87" s="1"/>
  <c r="GV87" s="1"/>
  <c r="GW87" s="1"/>
  <c r="GS88"/>
  <c r="GT88" s="1"/>
  <c r="GU88" s="1"/>
  <c r="GV88" s="1"/>
  <c r="GW88" s="1"/>
  <c r="GS89"/>
  <c r="GT89" s="1"/>
  <c r="GU89" s="1"/>
  <c r="GV89" s="1"/>
  <c r="GW89" s="1"/>
  <c r="GS90"/>
  <c r="GT90" s="1"/>
  <c r="GU90" s="1"/>
  <c r="GV90" s="1"/>
  <c r="GW90" s="1"/>
  <c r="GS91"/>
  <c r="GT91"/>
  <c r="GU91" s="1"/>
  <c r="GV91" s="1"/>
  <c r="GW91" s="1"/>
  <c r="GS92"/>
  <c r="GT92" s="1"/>
  <c r="GU92" s="1"/>
  <c r="GV92" s="1"/>
  <c r="GW92" s="1"/>
  <c r="GS93"/>
  <c r="GT93" s="1"/>
  <c r="GU93" s="1"/>
  <c r="GV93" s="1"/>
  <c r="GW93" s="1"/>
  <c r="GS94"/>
  <c r="GT94" s="1"/>
  <c r="GU94" s="1"/>
  <c r="GV94" s="1"/>
  <c r="GW94" s="1"/>
  <c r="GS95"/>
  <c r="GT95" s="1"/>
  <c r="GU95" s="1"/>
  <c r="GV95" s="1"/>
  <c r="GW95" s="1"/>
  <c r="GS97"/>
  <c r="GT97" s="1"/>
  <c r="GU97" s="1"/>
  <c r="GV97" s="1"/>
  <c r="GW97" s="1"/>
  <c r="GS98"/>
  <c r="GT98" s="1"/>
  <c r="GU98" s="1"/>
  <c r="GV98" s="1"/>
  <c r="GW98" s="1"/>
  <c r="GV16"/>
  <c r="HR12"/>
  <c r="HO86"/>
  <c r="HP86" s="1"/>
  <c r="HQ86" s="1"/>
  <c r="HR86" s="1"/>
  <c r="HS86" s="1"/>
  <c r="HR13"/>
  <c r="HR14"/>
  <c r="HR15"/>
  <c r="HO87"/>
  <c r="HP87" s="1"/>
  <c r="HQ87" s="1"/>
  <c r="HR87" s="1"/>
  <c r="HS87" s="1"/>
  <c r="HO88"/>
  <c r="HP88" s="1"/>
  <c r="HQ88" s="1"/>
  <c r="HR88" s="1"/>
  <c r="HS88" s="1"/>
  <c r="HO89"/>
  <c r="HP89" s="1"/>
  <c r="HQ89" s="1"/>
  <c r="HR89" s="1"/>
  <c r="HS89" s="1"/>
  <c r="HO90"/>
  <c r="HP90" s="1"/>
  <c r="HQ90" s="1"/>
  <c r="HR90" s="1"/>
  <c r="HS90" s="1"/>
  <c r="HO91"/>
  <c r="HP91" s="1"/>
  <c r="HQ91" s="1"/>
  <c r="HR91" s="1"/>
  <c r="HS91" s="1"/>
  <c r="HO92"/>
  <c r="HP92" s="1"/>
  <c r="HQ92" s="1"/>
  <c r="HR92" s="1"/>
  <c r="HS92" s="1"/>
  <c r="HO93"/>
  <c r="HP93" s="1"/>
  <c r="HQ93" s="1"/>
  <c r="HR93" s="1"/>
  <c r="HS93" s="1"/>
  <c r="HO94"/>
  <c r="HP94" s="1"/>
  <c r="HQ94" s="1"/>
  <c r="HR94" s="1"/>
  <c r="HS94" s="1"/>
  <c r="HO95"/>
  <c r="HP95" s="1"/>
  <c r="HQ95" s="1"/>
  <c r="HR95" s="1"/>
  <c r="HS95" s="1"/>
  <c r="HO97"/>
  <c r="HP97" s="1"/>
  <c r="HQ97" s="1"/>
  <c r="HR97" s="1"/>
  <c r="HS97" s="1"/>
  <c r="HO98"/>
  <c r="HP98" s="1"/>
  <c r="HQ98" s="1"/>
  <c r="HR98" s="1"/>
  <c r="HS98" s="1"/>
  <c r="HR16"/>
  <c r="F316"/>
  <c r="AB316" s="1"/>
  <c r="AX316" s="1"/>
  <c r="F250"/>
  <c r="C324"/>
  <c r="D324" s="1"/>
  <c r="E324" s="1"/>
  <c r="F324" s="1"/>
  <c r="G324" s="1"/>
  <c r="F317"/>
  <c r="F318"/>
  <c r="AB318" s="1"/>
  <c r="F252"/>
  <c r="F319"/>
  <c r="AB319" s="1"/>
  <c r="F253"/>
  <c r="C322"/>
  <c r="D322" s="1"/>
  <c r="E322" s="1"/>
  <c r="F322" s="1"/>
  <c r="G322" s="1"/>
  <c r="C325"/>
  <c r="D325" s="1"/>
  <c r="E325" s="1"/>
  <c r="F325" s="1"/>
  <c r="G325" s="1"/>
  <c r="C326"/>
  <c r="D326" s="1"/>
  <c r="E326" s="1"/>
  <c r="F326" s="1"/>
  <c r="G326" s="1"/>
  <c r="C327"/>
  <c r="D327" s="1"/>
  <c r="E327" s="1"/>
  <c r="F327" s="1"/>
  <c r="G327" s="1"/>
  <c r="C328"/>
  <c r="D328" s="1"/>
  <c r="E328" s="1"/>
  <c r="F328" s="1"/>
  <c r="G328" s="1"/>
  <c r="C329"/>
  <c r="D329" s="1"/>
  <c r="E329" s="1"/>
  <c r="F329" s="1"/>
  <c r="G329" s="1"/>
  <c r="C330"/>
  <c r="D330" s="1"/>
  <c r="E330" s="1"/>
  <c r="F330" s="1"/>
  <c r="G330" s="1"/>
  <c r="C331"/>
  <c r="D331" s="1"/>
  <c r="E331" s="1"/>
  <c r="F331" s="1"/>
  <c r="G331" s="1"/>
  <c r="C332"/>
  <c r="D332" s="1"/>
  <c r="E332" s="1"/>
  <c r="F332" s="1"/>
  <c r="G332" s="1"/>
  <c r="C333"/>
  <c r="D333" s="1"/>
  <c r="E333" s="1"/>
  <c r="F333" s="1"/>
  <c r="G333" s="1"/>
  <c r="C335"/>
  <c r="D335" s="1"/>
  <c r="E335" s="1"/>
  <c r="F335" s="1"/>
  <c r="G335" s="1"/>
  <c r="C336"/>
  <c r="D336" s="1"/>
  <c r="E336" s="1"/>
  <c r="F336" s="1"/>
  <c r="G336" s="1"/>
  <c r="F320"/>
  <c r="F254"/>
  <c r="AB250"/>
  <c r="Y324"/>
  <c r="Z324" s="1"/>
  <c r="AA324" s="1"/>
  <c r="AB324" s="1"/>
  <c r="AC324" s="1"/>
  <c r="AB317"/>
  <c r="AB251"/>
  <c r="AB252"/>
  <c r="AB253"/>
  <c r="Y325"/>
  <c r="Z325" s="1"/>
  <c r="AA325" s="1"/>
  <c r="AB325" s="1"/>
  <c r="AC325" s="1"/>
  <c r="Y326"/>
  <c r="Z326"/>
  <c r="AA326"/>
  <c r="AB326" s="1"/>
  <c r="AC326" s="1"/>
  <c r="Y327"/>
  <c r="Z327" s="1"/>
  <c r="AA327" s="1"/>
  <c r="AB327" s="1"/>
  <c r="AC327" s="1"/>
  <c r="Y328"/>
  <c r="Z328" s="1"/>
  <c r="AA328" s="1"/>
  <c r="AB328" s="1"/>
  <c r="AC328" s="1"/>
  <c r="Y329"/>
  <c r="Z329" s="1"/>
  <c r="AA329" s="1"/>
  <c r="AB329" s="1"/>
  <c r="AC329" s="1"/>
  <c r="Y330"/>
  <c r="Z330" s="1"/>
  <c r="AA330" s="1"/>
  <c r="AB330" s="1"/>
  <c r="AC330" s="1"/>
  <c r="Y331"/>
  <c r="Z331"/>
  <c r="AA331" s="1"/>
  <c r="AB331" s="1"/>
  <c r="AC331" s="1"/>
  <c r="Y332"/>
  <c r="Z332" s="1"/>
  <c r="AA332" s="1"/>
  <c r="AB332" s="1"/>
  <c r="AC332" s="1"/>
  <c r="Y333"/>
  <c r="Z333" s="1"/>
  <c r="AA333" s="1"/>
  <c r="AB333" s="1"/>
  <c r="AC333" s="1"/>
  <c r="Y335"/>
  <c r="Z335"/>
  <c r="AA335" s="1"/>
  <c r="AB335" s="1"/>
  <c r="AC335" s="1"/>
  <c r="Y336"/>
  <c r="Z336" s="1"/>
  <c r="AA336" s="1"/>
  <c r="AB336" s="1"/>
  <c r="AC336" s="1"/>
  <c r="AB320"/>
  <c r="AX320" s="1"/>
  <c r="BT320" s="1"/>
  <c r="CP320" s="1"/>
  <c r="AB254"/>
  <c r="AX250"/>
  <c r="AU324"/>
  <c r="AV324" s="1"/>
  <c r="AW324" s="1"/>
  <c r="AX324" s="1"/>
  <c r="AY324" s="1"/>
  <c r="AX317"/>
  <c r="AX252"/>
  <c r="AX253"/>
  <c r="AU325"/>
  <c r="AV325" s="1"/>
  <c r="AW325" s="1"/>
  <c r="AX325" s="1"/>
  <c r="AY325" s="1"/>
  <c r="AU326"/>
  <c r="AV326"/>
  <c r="AW326" s="1"/>
  <c r="AX326" s="1"/>
  <c r="AY326" s="1"/>
  <c r="AU327"/>
  <c r="AV327" s="1"/>
  <c r="AW327" s="1"/>
  <c r="AX327" s="1"/>
  <c r="AY327" s="1"/>
  <c r="AU328"/>
  <c r="AV328"/>
  <c r="AW328" s="1"/>
  <c r="AX328" s="1"/>
  <c r="AY328" s="1"/>
  <c r="AU329"/>
  <c r="AV329" s="1"/>
  <c r="AW329" s="1"/>
  <c r="AX329" s="1"/>
  <c r="AY329" s="1"/>
  <c r="AU330"/>
  <c r="AV330" s="1"/>
  <c r="AW330" s="1"/>
  <c r="AX330" s="1"/>
  <c r="AY330" s="1"/>
  <c r="AU331"/>
  <c r="AV331" s="1"/>
  <c r="AW331" s="1"/>
  <c r="AX331" s="1"/>
  <c r="AY331" s="1"/>
  <c r="AU332"/>
  <c r="AV332"/>
  <c r="AW332" s="1"/>
  <c r="AX332" s="1"/>
  <c r="AY332" s="1"/>
  <c r="AU333"/>
  <c r="AV333"/>
  <c r="AW333" s="1"/>
  <c r="AX333" s="1"/>
  <c r="AY333" s="1"/>
  <c r="AU335"/>
  <c r="AV335" s="1"/>
  <c r="AW335" s="1"/>
  <c r="AX335" s="1"/>
  <c r="AY335" s="1"/>
  <c r="AU336"/>
  <c r="AV336" s="1"/>
  <c r="AW336" s="1"/>
  <c r="AX336" s="1"/>
  <c r="AY336" s="1"/>
  <c r="AX254"/>
  <c r="BT250"/>
  <c r="BQ324"/>
  <c r="BR324" s="1"/>
  <c r="BS324" s="1"/>
  <c r="BT324" s="1"/>
  <c r="BU324" s="1"/>
  <c r="BT317"/>
  <c r="BT251"/>
  <c r="BT252"/>
  <c r="BT253"/>
  <c r="BQ325"/>
  <c r="BR325" s="1"/>
  <c r="BS325" s="1"/>
  <c r="BT325" s="1"/>
  <c r="BU325" s="1"/>
  <c r="BQ326"/>
  <c r="BR326" s="1"/>
  <c r="BS326" s="1"/>
  <c r="BT326" s="1"/>
  <c r="BU326" s="1"/>
  <c r="BQ327"/>
  <c r="BR327" s="1"/>
  <c r="BS327" s="1"/>
  <c r="BT327" s="1"/>
  <c r="BU327" s="1"/>
  <c r="BQ328"/>
  <c r="BR328" s="1"/>
  <c r="BS328" s="1"/>
  <c r="BT328" s="1"/>
  <c r="BU328" s="1"/>
  <c r="BQ329"/>
  <c r="BR329" s="1"/>
  <c r="BS329" s="1"/>
  <c r="BT329" s="1"/>
  <c r="BU329" s="1"/>
  <c r="BQ330"/>
  <c r="BR330"/>
  <c r="BS330" s="1"/>
  <c r="BT330" s="1"/>
  <c r="BU330" s="1"/>
  <c r="BQ331"/>
  <c r="BR331" s="1"/>
  <c r="BS331" s="1"/>
  <c r="BT331" s="1"/>
  <c r="BU331" s="1"/>
  <c r="BQ332"/>
  <c r="BR332"/>
  <c r="BS332" s="1"/>
  <c r="BT332" s="1"/>
  <c r="BU332" s="1"/>
  <c r="BQ333"/>
  <c r="BR333" s="1"/>
  <c r="BS333" s="1"/>
  <c r="BT333" s="1"/>
  <c r="BU333" s="1"/>
  <c r="BQ335"/>
  <c r="BR335" s="1"/>
  <c r="BS335" s="1"/>
  <c r="BT335" s="1"/>
  <c r="BU335" s="1"/>
  <c r="BQ336"/>
  <c r="BR336" s="1"/>
  <c r="BS336" s="1"/>
  <c r="BT336" s="1"/>
  <c r="BU336" s="1"/>
  <c r="BT254"/>
  <c r="CM324"/>
  <c r="CN324" s="1"/>
  <c r="CO324" s="1"/>
  <c r="CP324" s="1"/>
  <c r="CQ324" s="1"/>
  <c r="CP317"/>
  <c r="DL317" s="1"/>
  <c r="EH317" s="1"/>
  <c r="FD317" s="1"/>
  <c r="FZ317" s="1"/>
  <c r="GV317" s="1"/>
  <c r="HR317" s="1"/>
  <c r="CP252"/>
  <c r="CP253"/>
  <c r="CM325"/>
  <c r="CN325" s="1"/>
  <c r="CO325" s="1"/>
  <c r="CP325" s="1"/>
  <c r="CQ325" s="1"/>
  <c r="CM326"/>
  <c r="CN326" s="1"/>
  <c r="CO326" s="1"/>
  <c r="CP326" s="1"/>
  <c r="CQ326" s="1"/>
  <c r="CM327"/>
  <c r="CN327" s="1"/>
  <c r="CO327" s="1"/>
  <c r="CP327" s="1"/>
  <c r="CQ327" s="1"/>
  <c r="CM328"/>
  <c r="CN328" s="1"/>
  <c r="CO328" s="1"/>
  <c r="CP328" s="1"/>
  <c r="CQ328" s="1"/>
  <c r="CM329"/>
  <c r="CN329" s="1"/>
  <c r="CO329" s="1"/>
  <c r="CP329" s="1"/>
  <c r="CQ329" s="1"/>
  <c r="CM330"/>
  <c r="CN330" s="1"/>
  <c r="CO330" s="1"/>
  <c r="CP330" s="1"/>
  <c r="CQ330" s="1"/>
  <c r="CM331"/>
  <c r="CN331"/>
  <c r="CO331" s="1"/>
  <c r="CP331" s="1"/>
  <c r="CQ331" s="1"/>
  <c r="CM332"/>
  <c r="CN332" s="1"/>
  <c r="CO332" s="1"/>
  <c r="CP332" s="1"/>
  <c r="CQ332" s="1"/>
  <c r="CM333"/>
  <c r="CN333" s="1"/>
  <c r="CO333" s="1"/>
  <c r="CP333" s="1"/>
  <c r="CQ333" s="1"/>
  <c r="CM335"/>
  <c r="CN335" s="1"/>
  <c r="CO335" s="1"/>
  <c r="CP335" s="1"/>
  <c r="CQ335" s="1"/>
  <c r="CM336"/>
  <c r="CN336" s="1"/>
  <c r="CO336" s="1"/>
  <c r="CP336" s="1"/>
  <c r="CQ336" s="1"/>
  <c r="CP254"/>
  <c r="DI324"/>
  <c r="DJ324" s="1"/>
  <c r="DK324" s="1"/>
  <c r="DL324" s="1"/>
  <c r="DM324" s="1"/>
  <c r="DL252"/>
  <c r="DL253"/>
  <c r="DI325"/>
  <c r="DJ325" s="1"/>
  <c r="DK325" s="1"/>
  <c r="DL325" s="1"/>
  <c r="DM325" s="1"/>
  <c r="DI326"/>
  <c r="DJ326" s="1"/>
  <c r="DK326" s="1"/>
  <c r="DL326" s="1"/>
  <c r="DM326" s="1"/>
  <c r="DI327"/>
  <c r="DJ327" s="1"/>
  <c r="DK327" s="1"/>
  <c r="DL327" s="1"/>
  <c r="DM327" s="1"/>
  <c r="DI328"/>
  <c r="DJ328"/>
  <c r="DK328"/>
  <c r="DL328" s="1"/>
  <c r="DM328" s="1"/>
  <c r="DI329"/>
  <c r="DJ329" s="1"/>
  <c r="DK329" s="1"/>
  <c r="DL329" s="1"/>
  <c r="DM329" s="1"/>
  <c r="DI330"/>
  <c r="DJ330" s="1"/>
  <c r="DK330" s="1"/>
  <c r="DL330" s="1"/>
  <c r="DM330" s="1"/>
  <c r="DI331"/>
  <c r="DJ331" s="1"/>
  <c r="DK331" s="1"/>
  <c r="DL331" s="1"/>
  <c r="DM331" s="1"/>
  <c r="DI332"/>
  <c r="DJ332" s="1"/>
  <c r="DK332" s="1"/>
  <c r="DL332" s="1"/>
  <c r="DM332" s="1"/>
  <c r="DI333"/>
  <c r="DJ333" s="1"/>
  <c r="DK333" s="1"/>
  <c r="DL333" s="1"/>
  <c r="DM333" s="1"/>
  <c r="DI335"/>
  <c r="DJ335"/>
  <c r="DK335" s="1"/>
  <c r="DL335" s="1"/>
  <c r="DM335" s="1"/>
  <c r="DI336"/>
  <c r="DJ336" s="1"/>
  <c r="DK336" s="1"/>
  <c r="DL336" s="1"/>
  <c r="DM336" s="1"/>
  <c r="DL254"/>
  <c r="EH250"/>
  <c r="EE324"/>
  <c r="EF324" s="1"/>
  <c r="EG324" s="1"/>
  <c r="EH324" s="1"/>
  <c r="EI324" s="1"/>
  <c r="EH251"/>
  <c r="EH252"/>
  <c r="EH253"/>
  <c r="EE325"/>
  <c r="EF325"/>
  <c r="EG325"/>
  <c r="EH325" s="1"/>
  <c r="EI325" s="1"/>
  <c r="EE326"/>
  <c r="EF326" s="1"/>
  <c r="EG326" s="1"/>
  <c r="EH326" s="1"/>
  <c r="EI326" s="1"/>
  <c r="EE327"/>
  <c r="EF327" s="1"/>
  <c r="EG327" s="1"/>
  <c r="EH327" s="1"/>
  <c r="EI327" s="1"/>
  <c r="EE328"/>
  <c r="EF328" s="1"/>
  <c r="EG328" s="1"/>
  <c r="EH328" s="1"/>
  <c r="EI328" s="1"/>
  <c r="EE329"/>
  <c r="EF329"/>
  <c r="EG329"/>
  <c r="EH329" s="1"/>
  <c r="EI329" s="1"/>
  <c r="EE330"/>
  <c r="EF330" s="1"/>
  <c r="EG330" s="1"/>
  <c r="EH330" s="1"/>
  <c r="EI330" s="1"/>
  <c r="EE331"/>
  <c r="EF331" s="1"/>
  <c r="EG331" s="1"/>
  <c r="EH331" s="1"/>
  <c r="EI331" s="1"/>
  <c r="EE332"/>
  <c r="EF332" s="1"/>
  <c r="EG332" s="1"/>
  <c r="EH332" s="1"/>
  <c r="EI332" s="1"/>
  <c r="EE333"/>
  <c r="EF333" s="1"/>
  <c r="EG333" s="1"/>
  <c r="EH333" s="1"/>
  <c r="EI333" s="1"/>
  <c r="EE335"/>
  <c r="EF335" s="1"/>
  <c r="EG335" s="1"/>
  <c r="EH335" s="1"/>
  <c r="EI335" s="1"/>
  <c r="EE336"/>
  <c r="EF336"/>
  <c r="EG336" s="1"/>
  <c r="EH336" s="1"/>
  <c r="EI336" s="1"/>
  <c r="EH254"/>
  <c r="FD250"/>
  <c r="FA324"/>
  <c r="FB324" s="1"/>
  <c r="FC324" s="1"/>
  <c r="FD324" s="1"/>
  <c r="FE324" s="1"/>
  <c r="FD251"/>
  <c r="FD252"/>
  <c r="FD253"/>
  <c r="FA325"/>
  <c r="FB325" s="1"/>
  <c r="FC325" s="1"/>
  <c r="FD325" s="1"/>
  <c r="FE325" s="1"/>
  <c r="FA326"/>
  <c r="FB326" s="1"/>
  <c r="FC326" s="1"/>
  <c r="FD326" s="1"/>
  <c r="FE326" s="1"/>
  <c r="FA327"/>
  <c r="FB327" s="1"/>
  <c r="FC327" s="1"/>
  <c r="FD327" s="1"/>
  <c r="FE327" s="1"/>
  <c r="FA328"/>
  <c r="FB328" s="1"/>
  <c r="FC328" s="1"/>
  <c r="FD328" s="1"/>
  <c r="FE328" s="1"/>
  <c r="FA329"/>
  <c r="FB329" s="1"/>
  <c r="FC329" s="1"/>
  <c r="FD329" s="1"/>
  <c r="FE329" s="1"/>
  <c r="FA330"/>
  <c r="FB330"/>
  <c r="FC330" s="1"/>
  <c r="FD330" s="1"/>
  <c r="FE330" s="1"/>
  <c r="FA331"/>
  <c r="FB331" s="1"/>
  <c r="FC331" s="1"/>
  <c r="FD331" s="1"/>
  <c r="FE331" s="1"/>
  <c r="FA332"/>
  <c r="FB332"/>
  <c r="FC332" s="1"/>
  <c r="FD332" s="1"/>
  <c r="FE332" s="1"/>
  <c r="FA333"/>
  <c r="FB333" s="1"/>
  <c r="FC333" s="1"/>
  <c r="FD333" s="1"/>
  <c r="FE333" s="1"/>
  <c r="FA335"/>
  <c r="FB335" s="1"/>
  <c r="FC335" s="1"/>
  <c r="FD335" s="1"/>
  <c r="FE335" s="1"/>
  <c r="FA336"/>
  <c r="FB336" s="1"/>
  <c r="FC336" s="1"/>
  <c r="FD336" s="1"/>
  <c r="FE336" s="1"/>
  <c r="FD254"/>
  <c r="FW324"/>
  <c r="FX324"/>
  <c r="FY324" s="1"/>
  <c r="FZ324" s="1"/>
  <c r="GA324" s="1"/>
  <c r="FZ252"/>
  <c r="FZ253"/>
  <c r="FW325"/>
  <c r="FX325" s="1"/>
  <c r="FY325" s="1"/>
  <c r="FZ325" s="1"/>
  <c r="GA325" s="1"/>
  <c r="FW326"/>
  <c r="FX326"/>
  <c r="FY326" s="1"/>
  <c r="FZ326" s="1"/>
  <c r="GA326" s="1"/>
  <c r="FW327"/>
  <c r="FX327"/>
  <c r="FY327" s="1"/>
  <c r="FZ327" s="1"/>
  <c r="GA327" s="1"/>
  <c r="FW328"/>
  <c r="FX328" s="1"/>
  <c r="FY328" s="1"/>
  <c r="FZ328" s="1"/>
  <c r="GA328" s="1"/>
  <c r="FW329"/>
  <c r="FX329" s="1"/>
  <c r="FY329" s="1"/>
  <c r="FZ329" s="1"/>
  <c r="GA329" s="1"/>
  <c r="FW330"/>
  <c r="FX330" s="1"/>
  <c r="FY330" s="1"/>
  <c r="FZ330" s="1"/>
  <c r="GA330" s="1"/>
  <c r="FW331"/>
  <c r="FX331" s="1"/>
  <c r="FY331" s="1"/>
  <c r="FZ331" s="1"/>
  <c r="GA331" s="1"/>
  <c r="FW332"/>
  <c r="FX332" s="1"/>
  <c r="FY332" s="1"/>
  <c r="FZ332" s="1"/>
  <c r="GA332" s="1"/>
  <c r="FW333"/>
  <c r="FX333" s="1"/>
  <c r="FY333" s="1"/>
  <c r="FZ333" s="1"/>
  <c r="GA333" s="1"/>
  <c r="FW335"/>
  <c r="FX335" s="1"/>
  <c r="FY335" s="1"/>
  <c r="FZ335" s="1"/>
  <c r="GA335" s="1"/>
  <c r="FW336"/>
  <c r="FX336" s="1"/>
  <c r="FY336" s="1"/>
  <c r="FZ336" s="1"/>
  <c r="GA336" s="1"/>
  <c r="FZ254"/>
  <c r="GV250"/>
  <c r="GS324"/>
  <c r="GT324"/>
  <c r="GU324"/>
  <c r="GV324" s="1"/>
  <c r="GW324" s="1"/>
  <c r="GV251"/>
  <c r="GV252"/>
  <c r="GV253"/>
  <c r="GS325"/>
  <c r="GT325" s="1"/>
  <c r="GU325" s="1"/>
  <c r="GV325" s="1"/>
  <c r="GW325" s="1"/>
  <c r="GS326"/>
  <c r="GT326"/>
  <c r="GU326" s="1"/>
  <c r="GV326" s="1"/>
  <c r="GW326" s="1"/>
  <c r="GS327"/>
  <c r="GT327" s="1"/>
  <c r="GU327" s="1"/>
  <c r="GV327" s="1"/>
  <c r="GW327" s="1"/>
  <c r="GS328"/>
  <c r="GT328" s="1"/>
  <c r="GU328" s="1"/>
  <c r="GV328" s="1"/>
  <c r="GW328" s="1"/>
  <c r="GS329"/>
  <c r="GT329" s="1"/>
  <c r="GU329" s="1"/>
  <c r="GV329" s="1"/>
  <c r="GW329" s="1"/>
  <c r="GS330"/>
  <c r="GT330" s="1"/>
  <c r="GU330" s="1"/>
  <c r="GV330" s="1"/>
  <c r="GW330" s="1"/>
  <c r="GS331"/>
  <c r="GT331" s="1"/>
  <c r="GU331" s="1"/>
  <c r="GV331" s="1"/>
  <c r="GW331" s="1"/>
  <c r="GS332"/>
  <c r="GT332" s="1"/>
  <c r="GU332" s="1"/>
  <c r="GV332" s="1"/>
  <c r="GW332" s="1"/>
  <c r="GS333"/>
  <c r="GT333" s="1"/>
  <c r="GU333" s="1"/>
  <c r="GV333" s="1"/>
  <c r="GW333" s="1"/>
  <c r="GS335"/>
  <c r="GT335" s="1"/>
  <c r="GU335" s="1"/>
  <c r="GV335" s="1"/>
  <c r="GW335" s="1"/>
  <c r="GS336"/>
  <c r="GT336" s="1"/>
  <c r="GU336" s="1"/>
  <c r="GV336" s="1"/>
  <c r="GW336" s="1"/>
  <c r="GV254"/>
  <c r="HO324"/>
  <c r="HP324"/>
  <c r="HQ324" s="1"/>
  <c r="HR324" s="1"/>
  <c r="HS324" s="1"/>
  <c r="HR252"/>
  <c r="HR253"/>
  <c r="HO325"/>
  <c r="HP325" s="1"/>
  <c r="HQ325" s="1"/>
  <c r="HR325" s="1"/>
  <c r="HS325" s="1"/>
  <c r="HO326"/>
  <c r="HP326" s="1"/>
  <c r="HQ326" s="1"/>
  <c r="HR326" s="1"/>
  <c r="HS326" s="1"/>
  <c r="HO327"/>
  <c r="HP327"/>
  <c r="HQ327" s="1"/>
  <c r="HR327" s="1"/>
  <c r="HS327" s="1"/>
  <c r="HO328"/>
  <c r="HP328" s="1"/>
  <c r="HQ328" s="1"/>
  <c r="HR328" s="1"/>
  <c r="HS328" s="1"/>
  <c r="HO329"/>
  <c r="HP329" s="1"/>
  <c r="HQ329" s="1"/>
  <c r="HR329" s="1"/>
  <c r="HS329" s="1"/>
  <c r="HO330"/>
  <c r="HP330"/>
  <c r="HQ330" s="1"/>
  <c r="HR330" s="1"/>
  <c r="HS330" s="1"/>
  <c r="HO331"/>
  <c r="HP331" s="1"/>
  <c r="HQ331" s="1"/>
  <c r="HR331" s="1"/>
  <c r="HS331" s="1"/>
  <c r="HO332"/>
  <c r="HP332" s="1"/>
  <c r="HQ332" s="1"/>
  <c r="HR332" s="1"/>
  <c r="HS332" s="1"/>
  <c r="HO333"/>
  <c r="HP333" s="1"/>
  <c r="HQ333" s="1"/>
  <c r="HR333" s="1"/>
  <c r="HS333" s="1"/>
  <c r="HO335"/>
  <c r="HP335" s="1"/>
  <c r="HQ335" s="1"/>
  <c r="HR335" s="1"/>
  <c r="HS335" s="1"/>
  <c r="HO336"/>
  <c r="HP336" s="1"/>
  <c r="HQ336" s="1"/>
  <c r="HR336" s="1"/>
  <c r="HS336" s="1"/>
  <c r="HR254"/>
  <c r="F547"/>
  <c r="F481"/>
  <c r="C555"/>
  <c r="D555" s="1"/>
  <c r="E555" s="1"/>
  <c r="F555" s="1"/>
  <c r="G555" s="1"/>
  <c r="F548"/>
  <c r="F549"/>
  <c r="F483"/>
  <c r="F550"/>
  <c r="F484"/>
  <c r="C553"/>
  <c r="D553" s="1"/>
  <c r="E553" s="1"/>
  <c r="F553" s="1"/>
  <c r="G553" s="1"/>
  <c r="C556"/>
  <c r="D556"/>
  <c r="E556" s="1"/>
  <c r="F556" s="1"/>
  <c r="G556" s="1"/>
  <c r="C557"/>
  <c r="D557" s="1"/>
  <c r="E557" s="1"/>
  <c r="F557" s="1"/>
  <c r="G557" s="1"/>
  <c r="C558"/>
  <c r="D558" s="1"/>
  <c r="E558" s="1"/>
  <c r="F558" s="1"/>
  <c r="G558" s="1"/>
  <c r="C559"/>
  <c r="D559" s="1"/>
  <c r="E559" s="1"/>
  <c r="F559" s="1"/>
  <c r="G559" s="1"/>
  <c r="C560"/>
  <c r="D560"/>
  <c r="E560" s="1"/>
  <c r="F560" s="1"/>
  <c r="G560" s="1"/>
  <c r="C561"/>
  <c r="D561"/>
  <c r="E561" s="1"/>
  <c r="F561" s="1"/>
  <c r="G561" s="1"/>
  <c r="C562"/>
  <c r="D562"/>
  <c r="E562"/>
  <c r="F562" s="1"/>
  <c r="G562" s="1"/>
  <c r="C563"/>
  <c r="D563"/>
  <c r="E563" s="1"/>
  <c r="F563" s="1"/>
  <c r="G563" s="1"/>
  <c r="C564"/>
  <c r="D564"/>
  <c r="E564" s="1"/>
  <c r="F564" s="1"/>
  <c r="G564" s="1"/>
  <c r="C566"/>
  <c r="D566"/>
  <c r="E566"/>
  <c r="F566" s="1"/>
  <c r="G566" s="1"/>
  <c r="C567"/>
  <c r="D567" s="1"/>
  <c r="E567" s="1"/>
  <c r="F567" s="1"/>
  <c r="G567" s="1"/>
  <c r="F551"/>
  <c r="F485"/>
  <c r="AB547"/>
  <c r="AB481"/>
  <c r="Y555"/>
  <c r="Z555"/>
  <c r="AA555"/>
  <c r="AB555" s="1"/>
  <c r="AC555" s="1"/>
  <c r="AB548"/>
  <c r="AX548" s="1"/>
  <c r="BT548" s="1"/>
  <c r="AB549"/>
  <c r="AB483"/>
  <c r="AB550"/>
  <c r="AB484"/>
  <c r="Y556"/>
  <c r="Z556" s="1"/>
  <c r="AA556" s="1"/>
  <c r="AB556" s="1"/>
  <c r="AC556" s="1"/>
  <c r="Y557"/>
  <c r="Z557" s="1"/>
  <c r="AA557" s="1"/>
  <c r="AB557" s="1"/>
  <c r="AC557" s="1"/>
  <c r="Y558"/>
  <c r="Z558" s="1"/>
  <c r="AA558" s="1"/>
  <c r="AB558" s="1"/>
  <c r="AC558" s="1"/>
  <c r="Y559"/>
  <c r="Z559" s="1"/>
  <c r="AA559" s="1"/>
  <c r="AB559" s="1"/>
  <c r="AC559" s="1"/>
  <c r="Y560"/>
  <c r="Z560" s="1"/>
  <c r="AA560" s="1"/>
  <c r="AB560" s="1"/>
  <c r="AC560" s="1"/>
  <c r="Y561"/>
  <c r="Z561" s="1"/>
  <c r="AA561" s="1"/>
  <c r="AB561" s="1"/>
  <c r="AC561" s="1"/>
  <c r="Y562"/>
  <c r="Z562" s="1"/>
  <c r="AA562" s="1"/>
  <c r="AB562" s="1"/>
  <c r="AC562" s="1"/>
  <c r="Y563"/>
  <c r="Z563" s="1"/>
  <c r="AA563" s="1"/>
  <c r="AB563" s="1"/>
  <c r="AC563" s="1"/>
  <c r="Y564"/>
  <c r="Z564" s="1"/>
  <c r="AA564" s="1"/>
  <c r="AB564" s="1"/>
  <c r="AC564" s="1"/>
  <c r="Y566"/>
  <c r="Z566"/>
  <c r="AA566" s="1"/>
  <c r="AB566" s="1"/>
  <c r="AC566" s="1"/>
  <c r="Y567"/>
  <c r="Z567" s="1"/>
  <c r="AA567" s="1"/>
  <c r="AB567" s="1"/>
  <c r="AC567" s="1"/>
  <c r="AB551"/>
  <c r="AB485"/>
  <c r="AX547"/>
  <c r="AX481"/>
  <c r="AU555"/>
  <c r="AV555"/>
  <c r="AW555" s="1"/>
  <c r="AX555" s="1"/>
  <c r="AY555" s="1"/>
  <c r="AX483"/>
  <c r="AX484"/>
  <c r="AU556"/>
  <c r="AV556"/>
  <c r="AW556" s="1"/>
  <c r="AX556" s="1"/>
  <c r="AY556" s="1"/>
  <c r="AU557"/>
  <c r="AV557" s="1"/>
  <c r="AW557" s="1"/>
  <c r="AX557" s="1"/>
  <c r="AY557" s="1"/>
  <c r="AU558"/>
  <c r="AV558" s="1"/>
  <c r="AW558" s="1"/>
  <c r="AX558" s="1"/>
  <c r="AY558" s="1"/>
  <c r="AU559"/>
  <c r="AV559"/>
  <c r="AW559"/>
  <c r="AX559" s="1"/>
  <c r="AY559" s="1"/>
  <c r="AU560"/>
  <c r="AV560" s="1"/>
  <c r="AW560" s="1"/>
  <c r="AX560" s="1"/>
  <c r="AY560" s="1"/>
  <c r="AU561"/>
  <c r="AV561"/>
  <c r="AW561" s="1"/>
  <c r="AX561" s="1"/>
  <c r="AY561" s="1"/>
  <c r="AU562"/>
  <c r="AV562" s="1"/>
  <c r="AW562" s="1"/>
  <c r="AX562" s="1"/>
  <c r="AY562" s="1"/>
  <c r="AU563"/>
  <c r="AV563"/>
  <c r="AW563" s="1"/>
  <c r="AX563" s="1"/>
  <c r="AY563" s="1"/>
  <c r="AU564"/>
  <c r="AV564" s="1"/>
  <c r="AW564" s="1"/>
  <c r="AX564" s="1"/>
  <c r="AY564" s="1"/>
  <c r="AU566"/>
  <c r="AV566" s="1"/>
  <c r="AW566" s="1"/>
  <c r="AX566" s="1"/>
  <c r="AY566" s="1"/>
  <c r="AU567"/>
  <c r="AV567" s="1"/>
  <c r="AW567" s="1"/>
  <c r="AX567" s="1"/>
  <c r="AY567" s="1"/>
  <c r="AX485"/>
  <c r="BT481"/>
  <c r="BQ555"/>
  <c r="BR555" s="1"/>
  <c r="BS555" s="1"/>
  <c r="BT555" s="1"/>
  <c r="BU555" s="1"/>
  <c r="BT483"/>
  <c r="BQ556"/>
  <c r="BR556" s="1"/>
  <c r="BS556" s="1"/>
  <c r="BT556" s="1"/>
  <c r="BU556" s="1"/>
  <c r="BQ557"/>
  <c r="BR557" s="1"/>
  <c r="BS557" s="1"/>
  <c r="BT557" s="1"/>
  <c r="BU557" s="1"/>
  <c r="BQ558"/>
  <c r="BR558" s="1"/>
  <c r="BS558" s="1"/>
  <c r="BT558" s="1"/>
  <c r="BU558" s="1"/>
  <c r="BQ559"/>
  <c r="BR559"/>
  <c r="BS559" s="1"/>
  <c r="BT559" s="1"/>
  <c r="BU559" s="1"/>
  <c r="BQ560"/>
  <c r="BR560" s="1"/>
  <c r="BS560" s="1"/>
  <c r="BT560" s="1"/>
  <c r="BU560" s="1"/>
  <c r="BQ561"/>
  <c r="BR561" s="1"/>
  <c r="BS561" s="1"/>
  <c r="BT561" s="1"/>
  <c r="BU561" s="1"/>
  <c r="BQ562"/>
  <c r="BR562" s="1"/>
  <c r="BS562" s="1"/>
  <c r="BT562" s="1"/>
  <c r="BU562" s="1"/>
  <c r="BQ563"/>
  <c r="BR563"/>
  <c r="BS563" s="1"/>
  <c r="BT563" s="1"/>
  <c r="BU563" s="1"/>
  <c r="BQ564"/>
  <c r="BR564" s="1"/>
  <c r="BS564" s="1"/>
  <c r="BT564" s="1"/>
  <c r="BU564" s="1"/>
  <c r="BQ566"/>
  <c r="BR566"/>
  <c r="BS566"/>
  <c r="BT566" s="1"/>
  <c r="BU566" s="1"/>
  <c r="BQ567"/>
  <c r="BR567" s="1"/>
  <c r="BS567" s="1"/>
  <c r="BT567" s="1"/>
  <c r="BU567" s="1"/>
  <c r="BT485"/>
  <c r="E12"/>
  <c r="E13"/>
  <c r="E14"/>
  <c r="E15"/>
  <c r="E16"/>
  <c r="AA12"/>
  <c r="AA13"/>
  <c r="AA14"/>
  <c r="AA15"/>
  <c r="AA16"/>
  <c r="AW12"/>
  <c r="AW13"/>
  <c r="AW14"/>
  <c r="AW15"/>
  <c r="AW16"/>
  <c r="BS12"/>
  <c r="BS13"/>
  <c r="BS14"/>
  <c r="BS15"/>
  <c r="BT101"/>
  <c r="BS16"/>
  <c r="CO12"/>
  <c r="CO13"/>
  <c r="CO14"/>
  <c r="CO15"/>
  <c r="CO16"/>
  <c r="DK12"/>
  <c r="DK13"/>
  <c r="DK14"/>
  <c r="DK15"/>
  <c r="DK16"/>
  <c r="EG12"/>
  <c r="EG13"/>
  <c r="EG14"/>
  <c r="EG15"/>
  <c r="EG16"/>
  <c r="FC12"/>
  <c r="FC13"/>
  <c r="FC14"/>
  <c r="FC15"/>
  <c r="FC16"/>
  <c r="FY12"/>
  <c r="FY13"/>
  <c r="FY14"/>
  <c r="FY15"/>
  <c r="FY16"/>
  <c r="GU12"/>
  <c r="GU13"/>
  <c r="GU14"/>
  <c r="GU15"/>
  <c r="GU16"/>
  <c r="HQ12"/>
  <c r="HQ13"/>
  <c r="HQ14"/>
  <c r="HQ15"/>
  <c r="HQ16"/>
  <c r="E316"/>
  <c r="AA316" s="1"/>
  <c r="AW316" s="1"/>
  <c r="E250"/>
  <c r="E317"/>
  <c r="E318"/>
  <c r="E252"/>
  <c r="E319"/>
  <c r="E253"/>
  <c r="E320"/>
  <c r="E254"/>
  <c r="AA250"/>
  <c r="AA317"/>
  <c r="AA251"/>
  <c r="AA252"/>
  <c r="AA253"/>
  <c r="AA320"/>
  <c r="AW320" s="1"/>
  <c r="BS320" s="1"/>
  <c r="CO320" s="1"/>
  <c r="AA254"/>
  <c r="AW250"/>
  <c r="AW317"/>
  <c r="BS317" s="1"/>
  <c r="AW252"/>
  <c r="AW253"/>
  <c r="AW254"/>
  <c r="BS250"/>
  <c r="BS251"/>
  <c r="BS252"/>
  <c r="BS253"/>
  <c r="BS254"/>
  <c r="CO250"/>
  <c r="CO252"/>
  <c r="CO253"/>
  <c r="CO254"/>
  <c r="DK250"/>
  <c r="DK252"/>
  <c r="DK254"/>
  <c r="EG250"/>
  <c r="EG251"/>
  <c r="EG252"/>
  <c r="EG253"/>
  <c r="EG254"/>
  <c r="FC250"/>
  <c r="FC251"/>
  <c r="FC252"/>
  <c r="FC253"/>
  <c r="FC254"/>
  <c r="FY250"/>
  <c r="FY252"/>
  <c r="FY253"/>
  <c r="FY254"/>
  <c r="GU250"/>
  <c r="GU251"/>
  <c r="GU252"/>
  <c r="GU253"/>
  <c r="GU254"/>
  <c r="HQ250"/>
  <c r="HQ252"/>
  <c r="HQ253"/>
  <c r="HQ254"/>
  <c r="E547"/>
  <c r="E481"/>
  <c r="E548"/>
  <c r="E549"/>
  <c r="E483"/>
  <c r="E550"/>
  <c r="E484"/>
  <c r="E551"/>
  <c r="E485"/>
  <c r="AA547"/>
  <c r="AA481"/>
  <c r="AA548"/>
  <c r="AA483"/>
  <c r="AA484"/>
  <c r="AA551"/>
  <c r="AA485"/>
  <c r="AW547"/>
  <c r="AW481"/>
  <c r="AW548"/>
  <c r="AW483"/>
  <c r="AW484"/>
  <c r="AW485"/>
  <c r="BS481"/>
  <c r="BS482"/>
  <c r="BS483"/>
  <c r="BS485"/>
  <c r="D12"/>
  <c r="D13"/>
  <c r="D14"/>
  <c r="D15"/>
  <c r="D16"/>
  <c r="Z12"/>
  <c r="Z13"/>
  <c r="Z14"/>
  <c r="Z15"/>
  <c r="Z16"/>
  <c r="AV12"/>
  <c r="AV13"/>
  <c r="AV14"/>
  <c r="AV15"/>
  <c r="AV16"/>
  <c r="BR12"/>
  <c r="BR13"/>
  <c r="BR14"/>
  <c r="BR15"/>
  <c r="BS101"/>
  <c r="BR16"/>
  <c r="CN12"/>
  <c r="CN13"/>
  <c r="CN14"/>
  <c r="CN15"/>
  <c r="CN16"/>
  <c r="DJ12"/>
  <c r="DJ13"/>
  <c r="DJ14"/>
  <c r="DJ15"/>
  <c r="DJ16"/>
  <c r="EF12"/>
  <c r="EF13"/>
  <c r="EF14"/>
  <c r="EF15"/>
  <c r="EF16"/>
  <c r="FB12"/>
  <c r="FB13"/>
  <c r="FB14"/>
  <c r="FB15"/>
  <c r="FB16"/>
  <c r="FX12"/>
  <c r="FX13"/>
  <c r="FX14"/>
  <c r="FX15"/>
  <c r="FX16"/>
  <c r="GT12"/>
  <c r="GT13"/>
  <c r="GT14"/>
  <c r="GT15"/>
  <c r="GT16"/>
  <c r="HP12"/>
  <c r="HP13"/>
  <c r="HP14"/>
  <c r="HP15"/>
  <c r="HP16"/>
  <c r="D250"/>
  <c r="D251"/>
  <c r="D252"/>
  <c r="D253"/>
  <c r="D254"/>
  <c r="Z250"/>
  <c r="Z251"/>
  <c r="Z252"/>
  <c r="Z253"/>
  <c r="Z254"/>
  <c r="AV250"/>
  <c r="AV251"/>
  <c r="AV252"/>
  <c r="AV253"/>
  <c r="AV254"/>
  <c r="BR250"/>
  <c r="BR251"/>
  <c r="BR252"/>
  <c r="BR253"/>
  <c r="BR254"/>
  <c r="CN250"/>
  <c r="CN251"/>
  <c r="CN252"/>
  <c r="CN253"/>
  <c r="CN254"/>
  <c r="DJ250"/>
  <c r="DJ251"/>
  <c r="DJ252"/>
  <c r="DJ253"/>
  <c r="DJ254"/>
  <c r="EF250"/>
  <c r="EF251"/>
  <c r="EF252"/>
  <c r="EF253"/>
  <c r="EF254"/>
  <c r="FB250"/>
  <c r="FB251"/>
  <c r="FB252"/>
  <c r="FB253"/>
  <c r="FB254"/>
  <c r="FX250"/>
  <c r="FX251"/>
  <c r="FX252"/>
  <c r="FX253"/>
  <c r="FX254"/>
  <c r="GT250"/>
  <c r="GT251"/>
  <c r="GT252"/>
  <c r="GT253"/>
  <c r="GT254"/>
  <c r="HP250"/>
  <c r="HP251"/>
  <c r="HP252"/>
  <c r="HP253"/>
  <c r="HP254"/>
  <c r="D481"/>
  <c r="D482"/>
  <c r="D483"/>
  <c r="D484"/>
  <c r="D485"/>
  <c r="Z481"/>
  <c r="Z482"/>
  <c r="Z483"/>
  <c r="Z484"/>
  <c r="Z485"/>
  <c r="AV481"/>
  <c r="AV482"/>
  <c r="AV483"/>
  <c r="AV484"/>
  <c r="AV485"/>
  <c r="BR481"/>
  <c r="BR482"/>
  <c r="BR483"/>
  <c r="BR484"/>
  <c r="BR485"/>
  <c r="C12"/>
  <c r="C13"/>
  <c r="C14"/>
  <c r="C15"/>
  <c r="C16"/>
  <c r="Y12"/>
  <c r="Y14"/>
  <c r="Y15"/>
  <c r="Y16"/>
  <c r="AU13"/>
  <c r="BQ12"/>
  <c r="BQ13"/>
  <c r="BQ14"/>
  <c r="BQ15"/>
  <c r="BR101"/>
  <c r="CM12"/>
  <c r="CM13"/>
  <c r="CM14"/>
  <c r="CM15"/>
  <c r="DI12"/>
  <c r="DI13"/>
  <c r="DI14"/>
  <c r="DI15"/>
  <c r="EE12"/>
  <c r="EE13"/>
  <c r="EE14"/>
  <c r="EE15"/>
  <c r="FA12"/>
  <c r="FA13"/>
  <c r="FA14"/>
  <c r="FA15"/>
  <c r="FW12"/>
  <c r="FW13"/>
  <c r="FW14"/>
  <c r="FW15"/>
  <c r="FW16"/>
  <c r="GS12"/>
  <c r="GS13"/>
  <c r="GS14"/>
  <c r="GS15"/>
  <c r="GS16"/>
  <c r="HO12"/>
  <c r="HO13"/>
  <c r="HO14"/>
  <c r="HO15"/>
  <c r="HO16"/>
  <c r="C250"/>
  <c r="C251"/>
  <c r="C252"/>
  <c r="C253"/>
  <c r="C254"/>
  <c r="Y250"/>
  <c r="Y251"/>
  <c r="Y252"/>
  <c r="Y253"/>
  <c r="Y254"/>
  <c r="AU250"/>
  <c r="AU251"/>
  <c r="AU252"/>
  <c r="AU253"/>
  <c r="AU254"/>
  <c r="BQ250"/>
  <c r="BQ251"/>
  <c r="BQ252"/>
  <c r="BQ253"/>
  <c r="BQ254"/>
  <c r="CM250"/>
  <c r="CM251"/>
  <c r="CM252"/>
  <c r="CM253"/>
  <c r="CM254"/>
  <c r="DI250"/>
  <c r="DI251"/>
  <c r="DI252"/>
  <c r="DI253"/>
  <c r="DI254"/>
  <c r="EE250"/>
  <c r="EE251"/>
  <c r="EE252"/>
  <c r="EE253"/>
  <c r="EE254"/>
  <c r="FA250"/>
  <c r="FA251"/>
  <c r="FA252"/>
  <c r="FA253"/>
  <c r="FA254"/>
  <c r="FW250"/>
  <c r="FW251"/>
  <c r="FW252"/>
  <c r="FW253"/>
  <c r="FW254"/>
  <c r="GS250"/>
  <c r="GS251"/>
  <c r="GS252"/>
  <c r="GS253"/>
  <c r="GS254"/>
  <c r="HO250"/>
  <c r="HO251"/>
  <c r="HO252"/>
  <c r="HO253"/>
  <c r="HO254"/>
  <c r="C481"/>
  <c r="C482"/>
  <c r="C483"/>
  <c r="C484"/>
  <c r="C485"/>
  <c r="Y481"/>
  <c r="Y482"/>
  <c r="Y483"/>
  <c r="Y484"/>
  <c r="Y485"/>
  <c r="AU481"/>
  <c r="AU482"/>
  <c r="AU483"/>
  <c r="AU484"/>
  <c r="AU485"/>
  <c r="BQ481"/>
  <c r="BQ482"/>
  <c r="BQ483"/>
  <c r="BQ484"/>
  <c r="BQ485"/>
  <c r="B12"/>
  <c r="B13"/>
  <c r="B14"/>
  <c r="B15"/>
  <c r="B16"/>
  <c r="X12"/>
  <c r="X13"/>
  <c r="X14"/>
  <c r="X15"/>
  <c r="AT12"/>
  <c r="AT13"/>
  <c r="AT14"/>
  <c r="AT15"/>
  <c r="BP12"/>
  <c r="BP13"/>
  <c r="BP14"/>
  <c r="BP15"/>
  <c r="BQ101"/>
  <c r="CL12"/>
  <c r="CL13"/>
  <c r="CL14"/>
  <c r="CL15"/>
  <c r="DH12"/>
  <c r="DH13"/>
  <c r="DH14"/>
  <c r="DH15"/>
  <c r="ED12"/>
  <c r="ED13"/>
  <c r="ED14"/>
  <c r="ED15"/>
  <c r="EZ12"/>
  <c r="EZ13"/>
  <c r="EZ14"/>
  <c r="EZ15"/>
  <c r="FV12"/>
  <c r="FV13"/>
  <c r="FV14"/>
  <c r="FV15"/>
  <c r="FV16"/>
  <c r="GR12"/>
  <c r="GR13"/>
  <c r="GR14"/>
  <c r="GR15"/>
  <c r="GR16"/>
  <c r="HN12"/>
  <c r="HN13"/>
  <c r="HN14"/>
  <c r="HN15"/>
  <c r="HN16"/>
  <c r="B250"/>
  <c r="B251"/>
  <c r="B252"/>
  <c r="B253"/>
  <c r="B254"/>
  <c r="X250"/>
  <c r="X251"/>
  <c r="X252"/>
  <c r="X253"/>
  <c r="Y334"/>
  <c r="X254"/>
  <c r="AT250"/>
  <c r="AT251"/>
  <c r="AT252"/>
  <c r="AT253"/>
  <c r="AU334"/>
  <c r="AT254"/>
  <c r="BP250"/>
  <c r="BP251"/>
  <c r="BP252"/>
  <c r="BP253"/>
  <c r="BQ334"/>
  <c r="BP254"/>
  <c r="CL250"/>
  <c r="CL251"/>
  <c r="CL252"/>
  <c r="CL253"/>
  <c r="CM334"/>
  <c r="CL254"/>
  <c r="DH250"/>
  <c r="DH251"/>
  <c r="DH252"/>
  <c r="DH253"/>
  <c r="DI334"/>
  <c r="DH254"/>
  <c r="ED250"/>
  <c r="ED251"/>
  <c r="ED252"/>
  <c r="ED253"/>
  <c r="EE334"/>
  <c r="ED254"/>
  <c r="EZ250"/>
  <c r="EZ251"/>
  <c r="EZ252"/>
  <c r="EZ253"/>
  <c r="FA334"/>
  <c r="EZ254"/>
  <c r="FV250"/>
  <c r="FV251"/>
  <c r="FV252"/>
  <c r="FV253"/>
  <c r="FV254"/>
  <c r="GR250"/>
  <c r="GR251"/>
  <c r="GR252"/>
  <c r="GR253"/>
  <c r="GS334"/>
  <c r="GR254"/>
  <c r="HN250"/>
  <c r="HN251"/>
  <c r="HN252"/>
  <c r="HN253"/>
  <c r="HN254"/>
  <c r="B481"/>
  <c r="B482"/>
  <c r="B483"/>
  <c r="B484"/>
  <c r="B485"/>
  <c r="X481"/>
  <c r="X482"/>
  <c r="X483"/>
  <c r="X484"/>
  <c r="X485"/>
  <c r="AT481"/>
  <c r="AT482"/>
  <c r="AT483"/>
  <c r="AT484"/>
  <c r="AU565"/>
  <c r="AT485"/>
  <c r="BP481"/>
  <c r="BP482"/>
  <c r="BP483"/>
  <c r="BP484"/>
  <c r="BP485"/>
  <c r="B148" i="10"/>
  <c r="B280" s="1"/>
  <c r="B147"/>
  <c r="B279"/>
  <c r="B308" s="1"/>
  <c r="B146"/>
  <c r="B278"/>
  <c r="B307" s="1"/>
  <c r="B337"/>
  <c r="B145"/>
  <c r="B277" s="1"/>
  <c r="B144"/>
  <c r="B276" s="1"/>
  <c r="B143"/>
  <c r="B275"/>
  <c r="B304" s="1"/>
  <c r="B142"/>
  <c r="B274"/>
  <c r="B303" s="1"/>
  <c r="B333"/>
  <c r="B141"/>
  <c r="B273" s="1"/>
  <c r="B140"/>
  <c r="B272" s="1"/>
  <c r="B139"/>
  <c r="B271"/>
  <c r="B300" s="1"/>
  <c r="B138"/>
  <c r="B270"/>
  <c r="B299" s="1"/>
  <c r="B329"/>
  <c r="B137"/>
  <c r="B269" s="1"/>
  <c r="B136"/>
  <c r="B268" s="1"/>
  <c r="B135"/>
  <c r="B267"/>
  <c r="B296" s="1"/>
  <c r="B134"/>
  <c r="B266"/>
  <c r="B295" s="1"/>
  <c r="B325"/>
  <c r="B133"/>
  <c r="B265" s="1"/>
  <c r="B132"/>
  <c r="B264" s="1"/>
  <c r="B131"/>
  <c r="B263"/>
  <c r="B292" s="1"/>
  <c r="B130"/>
  <c r="B262"/>
  <c r="B291" s="1"/>
  <c r="B321"/>
  <c r="F6" i="3"/>
  <c r="F3" i="13" s="1"/>
  <c r="E6" i="3"/>
  <c r="E3" i="13" s="1"/>
  <c r="D6" i="3"/>
  <c r="D3" i="13" s="1"/>
  <c r="C6" i="3"/>
  <c r="C3" i="13"/>
  <c r="B6" i="3"/>
  <c r="B3" i="13" s="1"/>
  <c r="J7" i="3"/>
  <c r="E60" i="11"/>
  <c r="F60"/>
  <c r="C118" i="10"/>
  <c r="B82" i="1" s="1"/>
  <c r="Z316"/>
  <c r="Z317"/>
  <c r="AV317" s="1"/>
  <c r="Z318"/>
  <c r="Z319"/>
  <c r="Z320"/>
  <c r="AV316"/>
  <c r="BR316" s="1"/>
  <c r="AV318"/>
  <c r="BR318" s="1"/>
  <c r="CN318" s="1"/>
  <c r="DJ318" s="1"/>
  <c r="AV319"/>
  <c r="AV320"/>
  <c r="BR320" s="1"/>
  <c r="BR319"/>
  <c r="CN319" s="1"/>
  <c r="Z547"/>
  <c r="Z548"/>
  <c r="Z549"/>
  <c r="Z550"/>
  <c r="AV550" s="1"/>
  <c r="Z551"/>
  <c r="AV547"/>
  <c r="AV548"/>
  <c r="AV549"/>
  <c r="BR549" s="1"/>
  <c r="AV551"/>
  <c r="BR547"/>
  <c r="BR548"/>
  <c r="BR551"/>
  <c r="C37"/>
  <c r="D37"/>
  <c r="E37"/>
  <c r="AA37" s="1"/>
  <c r="AW37" s="1"/>
  <c r="BS37" s="1"/>
  <c r="CO37" s="1"/>
  <c r="DK37" s="1"/>
  <c r="EG37" s="1"/>
  <c r="FC37" s="1"/>
  <c r="F37"/>
  <c r="G37"/>
  <c r="G19"/>
  <c r="H37"/>
  <c r="C58" s="1"/>
  <c r="C38"/>
  <c r="D38"/>
  <c r="Z38" s="1"/>
  <c r="AV38" s="1"/>
  <c r="BR38" s="1"/>
  <c r="CN38" s="1"/>
  <c r="DJ38" s="1"/>
  <c r="EF38" s="1"/>
  <c r="FB38" s="1"/>
  <c r="E38"/>
  <c r="F38"/>
  <c r="AB38" s="1"/>
  <c r="AX38" s="1"/>
  <c r="BT38" s="1"/>
  <c r="CP38" s="1"/>
  <c r="DL38" s="1"/>
  <c r="EH38" s="1"/>
  <c r="FD38" s="1"/>
  <c r="G38"/>
  <c r="AC38" s="1"/>
  <c r="AY38" s="1"/>
  <c r="BU38" s="1"/>
  <c r="CQ38" s="1"/>
  <c r="DM38" s="1"/>
  <c r="EI38" s="1"/>
  <c r="FE38" s="1"/>
  <c r="G20"/>
  <c r="C39"/>
  <c r="D39"/>
  <c r="Z39" s="1"/>
  <c r="AV39" s="1"/>
  <c r="E39"/>
  <c r="AA39" s="1"/>
  <c r="AW39" s="1"/>
  <c r="BS39" s="1"/>
  <c r="CO39" s="1"/>
  <c r="DK39" s="1"/>
  <c r="EG39" s="1"/>
  <c r="FC39" s="1"/>
  <c r="F39"/>
  <c r="AB39" s="1"/>
  <c r="AX39" s="1"/>
  <c r="BT39" s="1"/>
  <c r="CP39" s="1"/>
  <c r="DL39" s="1"/>
  <c r="EH39" s="1"/>
  <c r="FD39" s="1"/>
  <c r="G39"/>
  <c r="G21"/>
  <c r="C40"/>
  <c r="H40" s="1"/>
  <c r="C61" s="1"/>
  <c r="D40"/>
  <c r="E40"/>
  <c r="F40"/>
  <c r="AB40" s="1"/>
  <c r="AX40" s="1"/>
  <c r="BT40" s="1"/>
  <c r="CP40" s="1"/>
  <c r="DL40" s="1"/>
  <c r="EH40" s="1"/>
  <c r="FD40" s="1"/>
  <c r="G40"/>
  <c r="AC40" s="1"/>
  <c r="AY40" s="1"/>
  <c r="BU40" s="1"/>
  <c r="CQ40" s="1"/>
  <c r="DM40" s="1"/>
  <c r="EI40" s="1"/>
  <c r="FE40" s="1"/>
  <c r="G22"/>
  <c r="C41"/>
  <c r="Y41" s="1"/>
  <c r="D41"/>
  <c r="E41"/>
  <c r="AA41" s="1"/>
  <c r="AW41" s="1"/>
  <c r="BS41" s="1"/>
  <c r="CO41" s="1"/>
  <c r="DK41" s="1"/>
  <c r="EG41" s="1"/>
  <c r="FC41" s="1"/>
  <c r="F41"/>
  <c r="G41"/>
  <c r="AC41" s="1"/>
  <c r="AY41" s="1"/>
  <c r="BU41" s="1"/>
  <c r="CQ41" s="1"/>
  <c r="DM41" s="1"/>
  <c r="EI41" s="1"/>
  <c r="FE41" s="1"/>
  <c r="G23"/>
  <c r="C42"/>
  <c r="D42"/>
  <c r="Z42" s="1"/>
  <c r="AV42" s="1"/>
  <c r="BR42" s="1"/>
  <c r="CN42" s="1"/>
  <c r="DJ42" s="1"/>
  <c r="EF42" s="1"/>
  <c r="FB42" s="1"/>
  <c r="E42"/>
  <c r="F42"/>
  <c r="G42"/>
  <c r="AC42" s="1"/>
  <c r="AY42" s="1"/>
  <c r="BU42" s="1"/>
  <c r="CQ42" s="1"/>
  <c r="DM42" s="1"/>
  <c r="EI42" s="1"/>
  <c r="FE42" s="1"/>
  <c r="G24"/>
  <c r="C43"/>
  <c r="D43"/>
  <c r="E43"/>
  <c r="F43"/>
  <c r="AB43" s="1"/>
  <c r="AX43" s="1"/>
  <c r="BT43" s="1"/>
  <c r="CP43" s="1"/>
  <c r="DL43" s="1"/>
  <c r="EH43" s="1"/>
  <c r="FD43" s="1"/>
  <c r="G43"/>
  <c r="G25"/>
  <c r="C44"/>
  <c r="D44"/>
  <c r="H44" s="1"/>
  <c r="C65" s="1"/>
  <c r="E44"/>
  <c r="F44"/>
  <c r="G44"/>
  <c r="G26"/>
  <c r="C45"/>
  <c r="D45"/>
  <c r="E45"/>
  <c r="AA45" s="1"/>
  <c r="AW45" s="1"/>
  <c r="BS45" s="1"/>
  <c r="CO45" s="1"/>
  <c r="DK45" s="1"/>
  <c r="EG45" s="1"/>
  <c r="FC45" s="1"/>
  <c r="F45"/>
  <c r="G45"/>
  <c r="G27"/>
  <c r="H45"/>
  <c r="C66" s="1"/>
  <c r="C46"/>
  <c r="D46"/>
  <c r="Z46" s="1"/>
  <c r="AV46" s="1"/>
  <c r="BR46" s="1"/>
  <c r="CN46" s="1"/>
  <c r="DJ46" s="1"/>
  <c r="EF46" s="1"/>
  <c r="FB46" s="1"/>
  <c r="E46"/>
  <c r="F46"/>
  <c r="G46"/>
  <c r="AC46" s="1"/>
  <c r="AY46" s="1"/>
  <c r="BU46" s="1"/>
  <c r="CQ46" s="1"/>
  <c r="DM46" s="1"/>
  <c r="EI46" s="1"/>
  <c r="FE46" s="1"/>
  <c r="G28"/>
  <c r="C48"/>
  <c r="D48"/>
  <c r="E48"/>
  <c r="F48"/>
  <c r="G48"/>
  <c r="AC48" s="1"/>
  <c r="AY48" s="1"/>
  <c r="BU48" s="1"/>
  <c r="CQ48" s="1"/>
  <c r="DM48" s="1"/>
  <c r="EI48" s="1"/>
  <c r="FE48" s="1"/>
  <c r="C49"/>
  <c r="D49"/>
  <c r="Z49" s="1"/>
  <c r="AV49" s="1"/>
  <c r="BR49" s="1"/>
  <c r="CN49" s="1"/>
  <c r="DJ49" s="1"/>
  <c r="EF49" s="1"/>
  <c r="FB49" s="1"/>
  <c r="E49"/>
  <c r="F49"/>
  <c r="AB49" s="1"/>
  <c r="AX49" s="1"/>
  <c r="BT49" s="1"/>
  <c r="CP49" s="1"/>
  <c r="DL49" s="1"/>
  <c r="EH49" s="1"/>
  <c r="FD49" s="1"/>
  <c r="G49"/>
  <c r="C50"/>
  <c r="Y50" s="1"/>
  <c r="D50"/>
  <c r="E50"/>
  <c r="F50"/>
  <c r="AB50" s="1"/>
  <c r="AX50" s="1"/>
  <c r="BT50" s="1"/>
  <c r="CP50" s="1"/>
  <c r="DL50" s="1"/>
  <c r="EH50" s="1"/>
  <c r="FD50" s="1"/>
  <c r="G50"/>
  <c r="AC50" s="1"/>
  <c r="AY50" s="1"/>
  <c r="BU50" s="1"/>
  <c r="CQ50" s="1"/>
  <c r="DM50" s="1"/>
  <c r="EI50" s="1"/>
  <c r="FE50" s="1"/>
  <c r="C51"/>
  <c r="D51"/>
  <c r="E51"/>
  <c r="F51"/>
  <c r="G51"/>
  <c r="AC51" s="1"/>
  <c r="AY51" s="1"/>
  <c r="BU51" s="1"/>
  <c r="CQ51" s="1"/>
  <c r="DM51" s="1"/>
  <c r="EI51" s="1"/>
  <c r="FE51" s="1"/>
  <c r="Y37"/>
  <c r="Z37"/>
  <c r="AV37" s="1"/>
  <c r="AB37"/>
  <c r="AC37"/>
  <c r="AG37"/>
  <c r="AC19"/>
  <c r="AA38"/>
  <c r="AG38"/>
  <c r="AC20"/>
  <c r="Y39"/>
  <c r="AC39"/>
  <c r="AY39" s="1"/>
  <c r="BU39" s="1"/>
  <c r="CQ39" s="1"/>
  <c r="DM39" s="1"/>
  <c r="EI39" s="1"/>
  <c r="FE39" s="1"/>
  <c r="AG39"/>
  <c r="AC21"/>
  <c r="Z40"/>
  <c r="AV40" s="1"/>
  <c r="AA40"/>
  <c r="AW40" s="1"/>
  <c r="BS40" s="1"/>
  <c r="CO40" s="1"/>
  <c r="DK40" s="1"/>
  <c r="EG40" s="1"/>
  <c r="FC40" s="1"/>
  <c r="AG40"/>
  <c r="AC22"/>
  <c r="Z41"/>
  <c r="AV41" s="1"/>
  <c r="AB41"/>
  <c r="AG41"/>
  <c r="AC23"/>
  <c r="AA42"/>
  <c r="AB42"/>
  <c r="AX42" s="1"/>
  <c r="BT42" s="1"/>
  <c r="CP42" s="1"/>
  <c r="DL42" s="1"/>
  <c r="EH42" s="1"/>
  <c r="FD42" s="1"/>
  <c r="AG42"/>
  <c r="AC24"/>
  <c r="Y43"/>
  <c r="AU43" s="1"/>
  <c r="BQ43" s="1"/>
  <c r="Z43"/>
  <c r="AV43" s="1"/>
  <c r="AA43"/>
  <c r="AC43"/>
  <c r="AG43"/>
  <c r="AC25"/>
  <c r="Y44"/>
  <c r="Z44"/>
  <c r="AA44"/>
  <c r="AW44" s="1"/>
  <c r="BS44" s="1"/>
  <c r="CO44" s="1"/>
  <c r="DK44" s="1"/>
  <c r="EG44" s="1"/>
  <c r="FC44" s="1"/>
  <c r="AB44"/>
  <c r="AX44" s="1"/>
  <c r="BT44" s="1"/>
  <c r="CP44" s="1"/>
  <c r="DL44" s="1"/>
  <c r="EH44" s="1"/>
  <c r="FD44" s="1"/>
  <c r="AC44"/>
  <c r="AG44"/>
  <c r="AC26"/>
  <c r="AD44" s="1"/>
  <c r="Y65" s="1"/>
  <c r="Y45"/>
  <c r="Z45"/>
  <c r="AV45" s="1"/>
  <c r="AB45"/>
  <c r="AX45" s="1"/>
  <c r="BT45" s="1"/>
  <c r="CP45" s="1"/>
  <c r="DL45" s="1"/>
  <c r="EH45" s="1"/>
  <c r="FD45" s="1"/>
  <c r="AC45"/>
  <c r="AG45"/>
  <c r="AC27"/>
  <c r="AA46"/>
  <c r="AW46" s="1"/>
  <c r="BS46" s="1"/>
  <c r="CO46" s="1"/>
  <c r="DK46" s="1"/>
  <c r="EG46" s="1"/>
  <c r="FC46" s="1"/>
  <c r="AB46"/>
  <c r="AX46" s="1"/>
  <c r="BT46" s="1"/>
  <c r="CP46" s="1"/>
  <c r="DL46" s="1"/>
  <c r="EH46" s="1"/>
  <c r="FD46" s="1"/>
  <c r="AG46"/>
  <c r="AC28"/>
  <c r="Z48"/>
  <c r="AV48" s="1"/>
  <c r="BR48" s="1"/>
  <c r="CN48" s="1"/>
  <c r="DJ48" s="1"/>
  <c r="EF48" s="1"/>
  <c r="FB48" s="1"/>
  <c r="AA48"/>
  <c r="AW48" s="1"/>
  <c r="BS48" s="1"/>
  <c r="CO48" s="1"/>
  <c r="DK48" s="1"/>
  <c r="EG48" s="1"/>
  <c r="FC48" s="1"/>
  <c r="AB48"/>
  <c r="AG48"/>
  <c r="AC30"/>
  <c r="Y49"/>
  <c r="AA49"/>
  <c r="AC49"/>
  <c r="AY49" s="1"/>
  <c r="BU49" s="1"/>
  <c r="CQ49" s="1"/>
  <c r="DM49" s="1"/>
  <c r="EI49" s="1"/>
  <c r="FE49" s="1"/>
  <c r="AG49"/>
  <c r="AC31"/>
  <c r="Z50"/>
  <c r="AA50"/>
  <c r="AW50" s="1"/>
  <c r="BS50" s="1"/>
  <c r="CO50" s="1"/>
  <c r="DK50" s="1"/>
  <c r="EG50" s="1"/>
  <c r="FC50" s="1"/>
  <c r="AG50"/>
  <c r="AC32"/>
  <c r="Z51"/>
  <c r="AA51"/>
  <c r="AW51" s="1"/>
  <c r="BS51" s="1"/>
  <c r="CO51" s="1"/>
  <c r="DK51" s="1"/>
  <c r="EG51" s="1"/>
  <c r="FC51" s="1"/>
  <c r="AB51"/>
  <c r="AX51" s="1"/>
  <c r="BT51" s="1"/>
  <c r="CP51" s="1"/>
  <c r="DL51" s="1"/>
  <c r="EH51" s="1"/>
  <c r="FD51" s="1"/>
  <c r="AG51"/>
  <c r="AC33"/>
  <c r="AU37"/>
  <c r="BQ37" s="1"/>
  <c r="AX37"/>
  <c r="BT37" s="1"/>
  <c r="CP37" s="1"/>
  <c r="DL37" s="1"/>
  <c r="EH37" s="1"/>
  <c r="FD37" s="1"/>
  <c r="AY37"/>
  <c r="BU37" s="1"/>
  <c r="CQ37" s="1"/>
  <c r="DM37" s="1"/>
  <c r="EI37" s="1"/>
  <c r="FE37" s="1"/>
  <c r="BC37"/>
  <c r="AY19"/>
  <c r="AW38"/>
  <c r="BS38" s="1"/>
  <c r="CO38" s="1"/>
  <c r="DK38" s="1"/>
  <c r="EG38" s="1"/>
  <c r="FC38" s="1"/>
  <c r="BC38"/>
  <c r="AY20"/>
  <c r="AU39"/>
  <c r="BQ39" s="1"/>
  <c r="BC39"/>
  <c r="AY21"/>
  <c r="BC40"/>
  <c r="AY22"/>
  <c r="AX41"/>
  <c r="BT41" s="1"/>
  <c r="CP41" s="1"/>
  <c r="DL41" s="1"/>
  <c r="EH41" s="1"/>
  <c r="FD41" s="1"/>
  <c r="BC41"/>
  <c r="AY23"/>
  <c r="AW42"/>
  <c r="BS42" s="1"/>
  <c r="CO42" s="1"/>
  <c r="DK42" s="1"/>
  <c r="EG42" s="1"/>
  <c r="FC42" s="1"/>
  <c r="BC42"/>
  <c r="AY24"/>
  <c r="AW43"/>
  <c r="AY43"/>
  <c r="BU43" s="1"/>
  <c r="CQ43" s="1"/>
  <c r="DM43" s="1"/>
  <c r="EI43" s="1"/>
  <c r="FE43" s="1"/>
  <c r="BC43"/>
  <c r="AY25"/>
  <c r="AU44"/>
  <c r="BQ44" s="1"/>
  <c r="AV44"/>
  <c r="AY44"/>
  <c r="BC44"/>
  <c r="AY26"/>
  <c r="AU45"/>
  <c r="BQ45" s="1"/>
  <c r="AY45"/>
  <c r="BU45" s="1"/>
  <c r="CQ45" s="1"/>
  <c r="DM45" s="1"/>
  <c r="EI45" s="1"/>
  <c r="FE45" s="1"/>
  <c r="BC45"/>
  <c r="AY27"/>
  <c r="BC46"/>
  <c r="AY28"/>
  <c r="AX48"/>
  <c r="BT48" s="1"/>
  <c r="CP48" s="1"/>
  <c r="DL48" s="1"/>
  <c r="EH48" s="1"/>
  <c r="FD48" s="1"/>
  <c r="BC48"/>
  <c r="AY30"/>
  <c r="AW49"/>
  <c r="BS49" s="1"/>
  <c r="CO49" s="1"/>
  <c r="DK49" s="1"/>
  <c r="EG49" s="1"/>
  <c r="FC49" s="1"/>
  <c r="BC49"/>
  <c r="AY31"/>
  <c r="AV50"/>
  <c r="BC50"/>
  <c r="AY32"/>
  <c r="AV51"/>
  <c r="BC51"/>
  <c r="AY33"/>
  <c r="BY37"/>
  <c r="BU19"/>
  <c r="BY38"/>
  <c r="BU20"/>
  <c r="BY39"/>
  <c r="BU21"/>
  <c r="BY40"/>
  <c r="BU22"/>
  <c r="BY41"/>
  <c r="BU23"/>
  <c r="BY42"/>
  <c r="BU24"/>
  <c r="BS43"/>
  <c r="BY43"/>
  <c r="BU25"/>
  <c r="BR44"/>
  <c r="CN44" s="1"/>
  <c r="BU44"/>
  <c r="BY44"/>
  <c r="BU26"/>
  <c r="BY45"/>
  <c r="BU27"/>
  <c r="BY46"/>
  <c r="BU28"/>
  <c r="BY48"/>
  <c r="BU30"/>
  <c r="BY49"/>
  <c r="BU31"/>
  <c r="BR50"/>
  <c r="BY50"/>
  <c r="BU32"/>
  <c r="BR51"/>
  <c r="CN51" s="1"/>
  <c r="DJ51" s="1"/>
  <c r="EF51" s="1"/>
  <c r="FB51" s="1"/>
  <c r="BY51"/>
  <c r="BU33"/>
  <c r="CU37"/>
  <c r="CQ19"/>
  <c r="CU38"/>
  <c r="CQ20"/>
  <c r="CU39"/>
  <c r="CQ21"/>
  <c r="CU40"/>
  <c r="CQ22"/>
  <c r="CU41"/>
  <c r="CQ23"/>
  <c r="CU42"/>
  <c r="CQ24"/>
  <c r="CO43"/>
  <c r="DK43" s="1"/>
  <c r="EG43" s="1"/>
  <c r="FC43" s="1"/>
  <c r="CU43"/>
  <c r="CQ25"/>
  <c r="CQ44"/>
  <c r="DM44" s="1"/>
  <c r="EI44" s="1"/>
  <c r="FE44" s="1"/>
  <c r="CU44"/>
  <c r="CQ26"/>
  <c r="CU45"/>
  <c r="CQ27"/>
  <c r="CU46"/>
  <c r="CQ28"/>
  <c r="CU48"/>
  <c r="CQ30"/>
  <c r="CU49"/>
  <c r="CQ31"/>
  <c r="CN50"/>
  <c r="DJ50" s="1"/>
  <c r="EF50" s="1"/>
  <c r="FB50" s="1"/>
  <c r="CU50"/>
  <c r="CQ32"/>
  <c r="CU51"/>
  <c r="CQ33"/>
  <c r="DQ37"/>
  <c r="DM19"/>
  <c r="DQ38"/>
  <c r="DM20"/>
  <c r="DQ39"/>
  <c r="DM21"/>
  <c r="DQ40"/>
  <c r="DM22"/>
  <c r="DQ41"/>
  <c r="DM23"/>
  <c r="DQ42"/>
  <c r="DM24"/>
  <c r="DQ43"/>
  <c r="DM25"/>
  <c r="DQ44"/>
  <c r="DM26"/>
  <c r="DQ45"/>
  <c r="DM27"/>
  <c r="DQ46"/>
  <c r="DM28"/>
  <c r="DQ48"/>
  <c r="DM30"/>
  <c r="DQ49"/>
  <c r="DM31"/>
  <c r="DQ50"/>
  <c r="DM32"/>
  <c r="DQ51"/>
  <c r="DM33"/>
  <c r="EM37"/>
  <c r="EI19"/>
  <c r="EM38"/>
  <c r="EI20"/>
  <c r="EM39"/>
  <c r="EI21"/>
  <c r="EM40"/>
  <c r="EI22"/>
  <c r="EM41"/>
  <c r="EI23"/>
  <c r="EM42"/>
  <c r="EI24"/>
  <c r="EM43"/>
  <c r="EI25"/>
  <c r="EM44"/>
  <c r="EI26"/>
  <c r="EM45"/>
  <c r="EI27"/>
  <c r="EM46"/>
  <c r="EI28"/>
  <c r="EM48"/>
  <c r="EI30"/>
  <c r="EM49"/>
  <c r="EI31"/>
  <c r="EM50"/>
  <c r="EI32"/>
  <c r="EM51"/>
  <c r="EI33"/>
  <c r="FI37"/>
  <c r="FE19"/>
  <c r="FI38"/>
  <c r="FE20"/>
  <c r="FI39"/>
  <c r="FE21"/>
  <c r="FI40"/>
  <c r="FE22"/>
  <c r="FI41"/>
  <c r="FE23"/>
  <c r="FI42"/>
  <c r="FE24"/>
  <c r="FI43"/>
  <c r="FE25"/>
  <c r="FI44"/>
  <c r="FE26"/>
  <c r="FI45"/>
  <c r="FE27"/>
  <c r="FI46"/>
  <c r="FE28"/>
  <c r="FI48"/>
  <c r="FE30"/>
  <c r="FI49"/>
  <c r="FE31"/>
  <c r="FI50"/>
  <c r="FE32"/>
  <c r="FI51"/>
  <c r="FE33"/>
  <c r="Y316"/>
  <c r="Y317"/>
  <c r="AU317" s="1"/>
  <c r="Y318"/>
  <c r="AU318" s="1"/>
  <c r="BQ318" s="1"/>
  <c r="CM318" s="1"/>
  <c r="DI318" s="1"/>
  <c r="EE318" s="1"/>
  <c r="FA318" s="1"/>
  <c r="FW318" s="1"/>
  <c r="GS318" s="1"/>
  <c r="HO318" s="1"/>
  <c r="Y319"/>
  <c r="AU316"/>
  <c r="AU319"/>
  <c r="BQ319" s="1"/>
  <c r="C275"/>
  <c r="Y275" s="1"/>
  <c r="AU275" s="1"/>
  <c r="D275"/>
  <c r="E275"/>
  <c r="AA275" s="1"/>
  <c r="AW275" s="1"/>
  <c r="BS275" s="1"/>
  <c r="CO275" s="1"/>
  <c r="DK275" s="1"/>
  <c r="EG275" s="1"/>
  <c r="FC275" s="1"/>
  <c r="F275"/>
  <c r="AB275" s="1"/>
  <c r="AX275" s="1"/>
  <c r="BT275" s="1"/>
  <c r="CP275" s="1"/>
  <c r="DL275" s="1"/>
  <c r="EH275" s="1"/>
  <c r="FD275" s="1"/>
  <c r="G275"/>
  <c r="K275"/>
  <c r="G257"/>
  <c r="H275"/>
  <c r="C296" s="1"/>
  <c r="C276"/>
  <c r="D276"/>
  <c r="Z276" s="1"/>
  <c r="AV276" s="1"/>
  <c r="BR276" s="1"/>
  <c r="CN276" s="1"/>
  <c r="DJ276" s="1"/>
  <c r="EF276" s="1"/>
  <c r="FB276" s="1"/>
  <c r="E276"/>
  <c r="F276"/>
  <c r="G276"/>
  <c r="AC276" s="1"/>
  <c r="AY276" s="1"/>
  <c r="BU276" s="1"/>
  <c r="CQ276" s="1"/>
  <c r="DM276" s="1"/>
  <c r="EI276" s="1"/>
  <c r="FE276" s="1"/>
  <c r="K276"/>
  <c r="G258"/>
  <c r="C277"/>
  <c r="H277" s="1"/>
  <c r="C298" s="1"/>
  <c r="D277"/>
  <c r="E277"/>
  <c r="AA277" s="1"/>
  <c r="AW277" s="1"/>
  <c r="BS277" s="1"/>
  <c r="CO277" s="1"/>
  <c r="DK277" s="1"/>
  <c r="EG277" s="1"/>
  <c r="FC277" s="1"/>
  <c r="F277"/>
  <c r="AB277" s="1"/>
  <c r="AX277" s="1"/>
  <c r="BT277" s="1"/>
  <c r="CP277" s="1"/>
  <c r="DL277" s="1"/>
  <c r="EH277" s="1"/>
  <c r="FD277" s="1"/>
  <c r="G277"/>
  <c r="K277"/>
  <c r="G259"/>
  <c r="C278"/>
  <c r="D278"/>
  <c r="Z278" s="1"/>
  <c r="AV278" s="1"/>
  <c r="BR278" s="1"/>
  <c r="CN278" s="1"/>
  <c r="DJ278" s="1"/>
  <c r="EF278" s="1"/>
  <c r="FB278" s="1"/>
  <c r="E278"/>
  <c r="F278"/>
  <c r="G278"/>
  <c r="AC278" s="1"/>
  <c r="AY278" s="1"/>
  <c r="BU278" s="1"/>
  <c r="CQ278" s="1"/>
  <c r="DM278" s="1"/>
  <c r="EI278" s="1"/>
  <c r="FE278" s="1"/>
  <c r="K278"/>
  <c r="G260"/>
  <c r="C279"/>
  <c r="D279"/>
  <c r="H279" s="1"/>
  <c r="C300" s="1"/>
  <c r="E279"/>
  <c r="AA279" s="1"/>
  <c r="AW279" s="1"/>
  <c r="BS279" s="1"/>
  <c r="CO279" s="1"/>
  <c r="DK279" s="1"/>
  <c r="EG279" s="1"/>
  <c r="FC279" s="1"/>
  <c r="F279"/>
  <c r="AB279" s="1"/>
  <c r="AX279" s="1"/>
  <c r="BT279" s="1"/>
  <c r="CP279" s="1"/>
  <c r="DL279" s="1"/>
  <c r="EH279" s="1"/>
  <c r="FD279" s="1"/>
  <c r="G279"/>
  <c r="K279"/>
  <c r="G261"/>
  <c r="C280"/>
  <c r="D280"/>
  <c r="Z280" s="1"/>
  <c r="AV280" s="1"/>
  <c r="BR280" s="1"/>
  <c r="CN280" s="1"/>
  <c r="DJ280" s="1"/>
  <c r="EF280" s="1"/>
  <c r="FB280" s="1"/>
  <c r="E280"/>
  <c r="F280"/>
  <c r="G280"/>
  <c r="AC280" s="1"/>
  <c r="AY280" s="1"/>
  <c r="BU280" s="1"/>
  <c r="CQ280" s="1"/>
  <c r="DM280" s="1"/>
  <c r="EI280" s="1"/>
  <c r="FE280" s="1"/>
  <c r="K280"/>
  <c r="G262"/>
  <c r="C281"/>
  <c r="D281"/>
  <c r="E281"/>
  <c r="AA281" s="1"/>
  <c r="AW281" s="1"/>
  <c r="BS281" s="1"/>
  <c r="CO281" s="1"/>
  <c r="DK281" s="1"/>
  <c r="EG281" s="1"/>
  <c r="FC281" s="1"/>
  <c r="F281"/>
  <c r="AB281" s="1"/>
  <c r="AX281" s="1"/>
  <c r="BT281" s="1"/>
  <c r="CP281" s="1"/>
  <c r="DL281" s="1"/>
  <c r="EH281" s="1"/>
  <c r="FD281" s="1"/>
  <c r="G281"/>
  <c r="K281"/>
  <c r="G263"/>
  <c r="H281"/>
  <c r="C302" s="1"/>
  <c r="C282"/>
  <c r="D282"/>
  <c r="Z282" s="1"/>
  <c r="AV282" s="1"/>
  <c r="BR282" s="1"/>
  <c r="CN282" s="1"/>
  <c r="DJ282" s="1"/>
  <c r="EF282" s="1"/>
  <c r="FB282" s="1"/>
  <c r="E282"/>
  <c r="AA282" s="1"/>
  <c r="AW282" s="1"/>
  <c r="BS282" s="1"/>
  <c r="CO282" s="1"/>
  <c r="DK282" s="1"/>
  <c r="EG282" s="1"/>
  <c r="FC282" s="1"/>
  <c r="F282"/>
  <c r="AB282" s="1"/>
  <c r="AX282" s="1"/>
  <c r="BT282" s="1"/>
  <c r="CP282" s="1"/>
  <c r="DL282" s="1"/>
  <c r="EH282" s="1"/>
  <c r="FD282" s="1"/>
  <c r="G282"/>
  <c r="AC282" s="1"/>
  <c r="AY282" s="1"/>
  <c r="BU282" s="1"/>
  <c r="CQ282" s="1"/>
  <c r="DM282" s="1"/>
  <c r="EI282" s="1"/>
  <c r="FE282" s="1"/>
  <c r="K282"/>
  <c r="G264"/>
  <c r="C283"/>
  <c r="Y283" s="1"/>
  <c r="AU283" s="1"/>
  <c r="D283"/>
  <c r="E283"/>
  <c r="AA283" s="1"/>
  <c r="AW283" s="1"/>
  <c r="BS283" s="1"/>
  <c r="CO283" s="1"/>
  <c r="DK283" s="1"/>
  <c r="EG283" s="1"/>
  <c r="FC283" s="1"/>
  <c r="F283"/>
  <c r="AB283" s="1"/>
  <c r="AX283" s="1"/>
  <c r="BT283" s="1"/>
  <c r="CP283" s="1"/>
  <c r="DL283" s="1"/>
  <c r="EH283" s="1"/>
  <c r="FD283" s="1"/>
  <c r="G283"/>
  <c r="K283"/>
  <c r="G265"/>
  <c r="H283"/>
  <c r="C304" s="1"/>
  <c r="C284"/>
  <c r="D284"/>
  <c r="Z284" s="1"/>
  <c r="AV284" s="1"/>
  <c r="BR284" s="1"/>
  <c r="CN284" s="1"/>
  <c r="DJ284" s="1"/>
  <c r="EF284" s="1"/>
  <c r="FB284" s="1"/>
  <c r="E284"/>
  <c r="F284"/>
  <c r="G284"/>
  <c r="AC284" s="1"/>
  <c r="AY284" s="1"/>
  <c r="BU284" s="1"/>
  <c r="CQ284" s="1"/>
  <c r="DM284" s="1"/>
  <c r="EI284" s="1"/>
  <c r="FE284" s="1"/>
  <c r="K284"/>
  <c r="G266"/>
  <c r="C286"/>
  <c r="H286" s="1"/>
  <c r="C307" s="1"/>
  <c r="I307" s="1"/>
  <c r="D286"/>
  <c r="E286"/>
  <c r="AA286" s="1"/>
  <c r="F286"/>
  <c r="G286"/>
  <c r="AC286" s="1"/>
  <c r="AY286" s="1"/>
  <c r="BU286" s="1"/>
  <c r="CQ286" s="1"/>
  <c r="DM286" s="1"/>
  <c r="EI286" s="1"/>
  <c r="FE286" s="1"/>
  <c r="K286"/>
  <c r="G268"/>
  <c r="C287"/>
  <c r="D287"/>
  <c r="E287"/>
  <c r="F287"/>
  <c r="G287"/>
  <c r="AC287" s="1"/>
  <c r="AY287" s="1"/>
  <c r="BU287" s="1"/>
  <c r="CQ287" s="1"/>
  <c r="DM287" s="1"/>
  <c r="EI287" s="1"/>
  <c r="FE287" s="1"/>
  <c r="K287"/>
  <c r="G269"/>
  <c r="C288"/>
  <c r="D288"/>
  <c r="Z288" s="1"/>
  <c r="AV288" s="1"/>
  <c r="BR288" s="1"/>
  <c r="CN288" s="1"/>
  <c r="DJ288" s="1"/>
  <c r="EF288" s="1"/>
  <c r="FB288" s="1"/>
  <c r="E288"/>
  <c r="AA288" s="1"/>
  <c r="F288"/>
  <c r="G288"/>
  <c r="K288"/>
  <c r="G270"/>
  <c r="C289"/>
  <c r="D289"/>
  <c r="Z289" s="1"/>
  <c r="AV289" s="1"/>
  <c r="BR289" s="1"/>
  <c r="CN289" s="1"/>
  <c r="DJ289" s="1"/>
  <c r="EF289" s="1"/>
  <c r="FB289" s="1"/>
  <c r="E289"/>
  <c r="AA289" s="1"/>
  <c r="AW289" s="1"/>
  <c r="BS289" s="1"/>
  <c r="CO289" s="1"/>
  <c r="DK289" s="1"/>
  <c r="EG289" s="1"/>
  <c r="FC289" s="1"/>
  <c r="F289"/>
  <c r="G289"/>
  <c r="K289"/>
  <c r="G271"/>
  <c r="Z275"/>
  <c r="AC275"/>
  <c r="AY275" s="1"/>
  <c r="BU275" s="1"/>
  <c r="CQ275" s="1"/>
  <c r="DM275" s="1"/>
  <c r="EI275" s="1"/>
  <c r="FE275" s="1"/>
  <c r="AG275"/>
  <c r="AC257"/>
  <c r="AA276"/>
  <c r="AB276"/>
  <c r="AX276" s="1"/>
  <c r="BT276" s="1"/>
  <c r="CP276" s="1"/>
  <c r="DL276" s="1"/>
  <c r="EH276" s="1"/>
  <c r="FD276" s="1"/>
  <c r="AG276"/>
  <c r="AC258"/>
  <c r="Z277"/>
  <c r="AV277" s="1"/>
  <c r="BR277" s="1"/>
  <c r="CN277" s="1"/>
  <c r="DJ277" s="1"/>
  <c r="EF277" s="1"/>
  <c r="FB277" s="1"/>
  <c r="AC277"/>
  <c r="AY277" s="1"/>
  <c r="BU277" s="1"/>
  <c r="CQ277" s="1"/>
  <c r="DM277" s="1"/>
  <c r="EI277" s="1"/>
  <c r="FE277" s="1"/>
  <c r="AG277"/>
  <c r="AC259"/>
  <c r="AA278"/>
  <c r="AW278" s="1"/>
  <c r="BS278" s="1"/>
  <c r="CO278" s="1"/>
  <c r="DK278" s="1"/>
  <c r="EG278" s="1"/>
  <c r="FC278" s="1"/>
  <c r="AB278"/>
  <c r="AX278" s="1"/>
  <c r="BT278" s="1"/>
  <c r="CP278" s="1"/>
  <c r="DL278" s="1"/>
  <c r="EH278" s="1"/>
  <c r="FD278" s="1"/>
  <c r="AG278"/>
  <c r="AC260"/>
  <c r="Y279"/>
  <c r="AU279" s="1"/>
  <c r="Z279"/>
  <c r="AV279" s="1"/>
  <c r="BR279" s="1"/>
  <c r="CN279" s="1"/>
  <c r="DJ279" s="1"/>
  <c r="EF279" s="1"/>
  <c r="FB279" s="1"/>
  <c r="AC279"/>
  <c r="AG279"/>
  <c r="AC261"/>
  <c r="AA280"/>
  <c r="AW280" s="1"/>
  <c r="BS280" s="1"/>
  <c r="CO280" s="1"/>
  <c r="DK280" s="1"/>
  <c r="EG280" s="1"/>
  <c r="FC280" s="1"/>
  <c r="AB280"/>
  <c r="AG280"/>
  <c r="AC262"/>
  <c r="Y281"/>
  <c r="AU281" s="1"/>
  <c r="Z281"/>
  <c r="AC281"/>
  <c r="AG281"/>
  <c r="AC263"/>
  <c r="AG282"/>
  <c r="AC264"/>
  <c r="Z283"/>
  <c r="AC283"/>
  <c r="AY283" s="1"/>
  <c r="BU283" s="1"/>
  <c r="CQ283" s="1"/>
  <c r="DM283" s="1"/>
  <c r="EI283" s="1"/>
  <c r="FE283" s="1"/>
  <c r="AG283"/>
  <c r="AC265"/>
  <c r="AA284"/>
  <c r="AB284"/>
  <c r="AX284" s="1"/>
  <c r="BT284" s="1"/>
  <c r="CP284" s="1"/>
  <c r="DL284" s="1"/>
  <c r="EH284" s="1"/>
  <c r="FD284" s="1"/>
  <c r="AG284"/>
  <c r="AC266"/>
  <c r="Z286"/>
  <c r="AV286" s="1"/>
  <c r="BR286" s="1"/>
  <c r="CN286" s="1"/>
  <c r="DJ286" s="1"/>
  <c r="EF286" s="1"/>
  <c r="FB286" s="1"/>
  <c r="AB286"/>
  <c r="AX286" s="1"/>
  <c r="BT286" s="1"/>
  <c r="CP286" s="1"/>
  <c r="DL286" s="1"/>
  <c r="EH286" s="1"/>
  <c r="FD286" s="1"/>
  <c r="AG286"/>
  <c r="AC268"/>
  <c r="Z287"/>
  <c r="AV287" s="1"/>
  <c r="BR287" s="1"/>
  <c r="CN287" s="1"/>
  <c r="DJ287" s="1"/>
  <c r="EF287" s="1"/>
  <c r="FB287" s="1"/>
  <c r="AA287"/>
  <c r="AB287"/>
  <c r="AG287"/>
  <c r="AC269"/>
  <c r="Y288"/>
  <c r="AB288"/>
  <c r="AX288" s="1"/>
  <c r="BT288" s="1"/>
  <c r="CP288" s="1"/>
  <c r="DL288" s="1"/>
  <c r="EH288" s="1"/>
  <c r="FD288" s="1"/>
  <c r="AC288"/>
  <c r="AY288" s="1"/>
  <c r="BU288" s="1"/>
  <c r="CQ288" s="1"/>
  <c r="DM288" s="1"/>
  <c r="EI288" s="1"/>
  <c r="FE288" s="1"/>
  <c r="AG288"/>
  <c r="AC270"/>
  <c r="Y320"/>
  <c r="AU320" s="1"/>
  <c r="BQ320" s="1"/>
  <c r="CM320" s="1"/>
  <c r="DI320" s="1"/>
  <c r="EE320" s="1"/>
  <c r="FA320" s="1"/>
  <c r="FW320" s="1"/>
  <c r="GS320" s="1"/>
  <c r="HO320" s="1"/>
  <c r="Y289"/>
  <c r="AU289" s="1"/>
  <c r="AB289"/>
  <c r="AX289" s="1"/>
  <c r="BT289" s="1"/>
  <c r="CP289" s="1"/>
  <c r="DL289" s="1"/>
  <c r="EH289" s="1"/>
  <c r="FD289" s="1"/>
  <c r="AC289"/>
  <c r="AY289" s="1"/>
  <c r="BU289" s="1"/>
  <c r="CQ289" s="1"/>
  <c r="DM289" s="1"/>
  <c r="EI289" s="1"/>
  <c r="FE289" s="1"/>
  <c r="AG289"/>
  <c r="AC271"/>
  <c r="AV275"/>
  <c r="BC275"/>
  <c r="AY257"/>
  <c r="AW276"/>
  <c r="BC276"/>
  <c r="AY258"/>
  <c r="BC277"/>
  <c r="AY259"/>
  <c r="BC278"/>
  <c r="AY260"/>
  <c r="AY279"/>
  <c r="BC279"/>
  <c r="AY261"/>
  <c r="AX280"/>
  <c r="BC280"/>
  <c r="AY262"/>
  <c r="AV281"/>
  <c r="AY281"/>
  <c r="BC281"/>
  <c r="AY263"/>
  <c r="BC282"/>
  <c r="AY264"/>
  <c r="AV283"/>
  <c r="BC283"/>
  <c r="AY265"/>
  <c r="AW284"/>
  <c r="BC284"/>
  <c r="AY266"/>
  <c r="BC286"/>
  <c r="AY268"/>
  <c r="AW287"/>
  <c r="AX287"/>
  <c r="BC287"/>
  <c r="AY269"/>
  <c r="AU288"/>
  <c r="BC288"/>
  <c r="AY270"/>
  <c r="BC289"/>
  <c r="AY271"/>
  <c r="BQ316"/>
  <c r="BR275"/>
  <c r="BY275"/>
  <c r="BU257"/>
  <c r="BS276"/>
  <c r="BY276"/>
  <c r="BU258"/>
  <c r="BY277"/>
  <c r="BU259"/>
  <c r="BY278"/>
  <c r="BU260"/>
  <c r="BU279"/>
  <c r="BY279"/>
  <c r="BU261"/>
  <c r="BT280"/>
  <c r="BY280"/>
  <c r="BU262"/>
  <c r="BR281"/>
  <c r="BU281"/>
  <c r="BY281"/>
  <c r="BU263"/>
  <c r="BY282"/>
  <c r="BU264"/>
  <c r="BR283"/>
  <c r="BY283"/>
  <c r="BU265"/>
  <c r="BS284"/>
  <c r="BY284"/>
  <c r="BU266"/>
  <c r="BY286"/>
  <c r="BU268"/>
  <c r="BS287"/>
  <c r="BT287"/>
  <c r="BY287"/>
  <c r="BU269"/>
  <c r="BQ288"/>
  <c r="BY288"/>
  <c r="BU270"/>
  <c r="BY289"/>
  <c r="BU271"/>
  <c r="CM316"/>
  <c r="CN275"/>
  <c r="CU275"/>
  <c r="CQ257"/>
  <c r="CO276"/>
  <c r="CU276"/>
  <c r="CQ258"/>
  <c r="CU277"/>
  <c r="CQ259"/>
  <c r="CU278"/>
  <c r="CQ260"/>
  <c r="CQ279"/>
  <c r="CU279"/>
  <c r="CQ261"/>
  <c r="CP280"/>
  <c r="CU280"/>
  <c r="CQ262"/>
  <c r="CN281"/>
  <c r="CQ281"/>
  <c r="CU281"/>
  <c r="CQ263"/>
  <c r="CU282"/>
  <c r="CQ264"/>
  <c r="CN283"/>
  <c r="CU283"/>
  <c r="CQ265"/>
  <c r="CO284"/>
  <c r="CU284"/>
  <c r="CQ266"/>
  <c r="CU286"/>
  <c r="CQ268"/>
  <c r="CO287"/>
  <c r="CP287"/>
  <c r="CU287"/>
  <c r="CQ269"/>
  <c r="CM288"/>
  <c r="CU288"/>
  <c r="CQ270"/>
  <c r="CU289"/>
  <c r="CQ271"/>
  <c r="DI316"/>
  <c r="DJ275"/>
  <c r="DQ275"/>
  <c r="DM257"/>
  <c r="DK276"/>
  <c r="DQ276"/>
  <c r="DM258"/>
  <c r="DQ277"/>
  <c r="DM259"/>
  <c r="DQ278"/>
  <c r="DM260"/>
  <c r="DM279"/>
  <c r="DQ279"/>
  <c r="DM261"/>
  <c r="DL280"/>
  <c r="DQ280"/>
  <c r="DM262"/>
  <c r="DJ281"/>
  <c r="DM281"/>
  <c r="DQ281"/>
  <c r="DM263"/>
  <c r="DQ282"/>
  <c r="DM264"/>
  <c r="DJ283"/>
  <c r="DQ283"/>
  <c r="DM265"/>
  <c r="DK284"/>
  <c r="DQ284"/>
  <c r="DM266"/>
  <c r="DQ286"/>
  <c r="DM268"/>
  <c r="DK287"/>
  <c r="DL287"/>
  <c r="DQ287"/>
  <c r="DM269"/>
  <c r="DI288"/>
  <c r="DQ288"/>
  <c r="DM270"/>
  <c r="DQ289"/>
  <c r="DM271"/>
  <c r="EE316"/>
  <c r="EF275"/>
  <c r="EM275"/>
  <c r="EI257"/>
  <c r="EG276"/>
  <c r="EM276"/>
  <c r="EI258"/>
  <c r="EM277"/>
  <c r="EI259"/>
  <c r="EM278"/>
  <c r="EI260"/>
  <c r="EI279"/>
  <c r="EM279"/>
  <c r="EI261"/>
  <c r="EH280"/>
  <c r="EM280"/>
  <c r="EI262"/>
  <c r="EF281"/>
  <c r="EI281"/>
  <c r="EM281"/>
  <c r="EI263"/>
  <c r="EM282"/>
  <c r="EI264"/>
  <c r="EF283"/>
  <c r="EM283"/>
  <c r="EI265"/>
  <c r="EG284"/>
  <c r="EM284"/>
  <c r="EI266"/>
  <c r="EM286"/>
  <c r="EI268"/>
  <c r="EG287"/>
  <c r="EH287"/>
  <c r="EM287"/>
  <c r="EI269"/>
  <c r="EE288"/>
  <c r="EM288"/>
  <c r="EI270"/>
  <c r="EM289"/>
  <c r="EI271"/>
  <c r="FA316"/>
  <c r="FB275"/>
  <c r="FI275"/>
  <c r="FE257"/>
  <c r="FC276"/>
  <c r="FI276"/>
  <c r="FE258"/>
  <c r="FI277"/>
  <c r="FE259"/>
  <c r="FI278"/>
  <c r="FE260"/>
  <c r="FE279"/>
  <c r="FI279"/>
  <c r="FE261"/>
  <c r="FD280"/>
  <c r="FI280"/>
  <c r="FE262"/>
  <c r="FB281"/>
  <c r="FE281"/>
  <c r="FI281"/>
  <c r="FE263"/>
  <c r="FI282"/>
  <c r="FE264"/>
  <c r="FB283"/>
  <c r="FI283"/>
  <c r="FE265"/>
  <c r="FC284"/>
  <c r="FI284"/>
  <c r="FE266"/>
  <c r="FI286"/>
  <c r="FE268"/>
  <c r="FC287"/>
  <c r="FD287"/>
  <c r="FI287"/>
  <c r="FE269"/>
  <c r="FA288"/>
  <c r="FI288"/>
  <c r="FE270"/>
  <c r="FI289"/>
  <c r="FE271"/>
  <c r="FW316"/>
  <c r="GS316" s="1"/>
  <c r="C506"/>
  <c r="D506"/>
  <c r="E506"/>
  <c r="F506"/>
  <c r="G506"/>
  <c r="K506"/>
  <c r="G488"/>
  <c r="C507"/>
  <c r="D507"/>
  <c r="E507"/>
  <c r="F507"/>
  <c r="G507"/>
  <c r="K507"/>
  <c r="G489"/>
  <c r="C508"/>
  <c r="D508"/>
  <c r="E508"/>
  <c r="F508"/>
  <c r="G508"/>
  <c r="K508"/>
  <c r="G490"/>
  <c r="H508"/>
  <c r="C529" s="1"/>
  <c r="C509"/>
  <c r="D509"/>
  <c r="E509"/>
  <c r="F509"/>
  <c r="G509"/>
  <c r="K509"/>
  <c r="G491"/>
  <c r="C510"/>
  <c r="H510" s="1"/>
  <c r="C531" s="1"/>
  <c r="D510"/>
  <c r="E510"/>
  <c r="F510"/>
  <c r="G510"/>
  <c r="K510"/>
  <c r="G492"/>
  <c r="C511"/>
  <c r="D511"/>
  <c r="E511"/>
  <c r="F511"/>
  <c r="G511"/>
  <c r="K511"/>
  <c r="G493"/>
  <c r="C512"/>
  <c r="D512"/>
  <c r="E512"/>
  <c r="F512"/>
  <c r="G512"/>
  <c r="K512"/>
  <c r="G494"/>
  <c r="C513"/>
  <c r="D513"/>
  <c r="E513"/>
  <c r="F513"/>
  <c r="G513"/>
  <c r="K513"/>
  <c r="G495"/>
  <c r="C514"/>
  <c r="D514"/>
  <c r="E514"/>
  <c r="F514"/>
  <c r="G514"/>
  <c r="K514"/>
  <c r="G496"/>
  <c r="C515"/>
  <c r="D515"/>
  <c r="E515"/>
  <c r="F515"/>
  <c r="G515"/>
  <c r="K515"/>
  <c r="G497"/>
  <c r="C517"/>
  <c r="D517"/>
  <c r="E517"/>
  <c r="F517"/>
  <c r="G517"/>
  <c r="K517"/>
  <c r="G499"/>
  <c r="C518"/>
  <c r="D518"/>
  <c r="E518"/>
  <c r="F518"/>
  <c r="G518"/>
  <c r="K518"/>
  <c r="G500"/>
  <c r="C519"/>
  <c r="D519"/>
  <c r="E519"/>
  <c r="F519"/>
  <c r="G519"/>
  <c r="K519"/>
  <c r="G501"/>
  <c r="C520"/>
  <c r="D520"/>
  <c r="E520"/>
  <c r="F520"/>
  <c r="G520"/>
  <c r="K520"/>
  <c r="G502"/>
  <c r="Y547"/>
  <c r="AU547" s="1"/>
  <c r="Y548"/>
  <c r="AU548" s="1"/>
  <c r="Y549"/>
  <c r="AU549" s="1"/>
  <c r="Y550"/>
  <c r="Y506"/>
  <c r="AU506" s="1"/>
  <c r="Z506"/>
  <c r="AV506" s="1"/>
  <c r="BR506" s="1"/>
  <c r="AA506"/>
  <c r="AW506" s="1"/>
  <c r="BS506" s="1"/>
  <c r="AB506"/>
  <c r="AC506"/>
  <c r="AY506" s="1"/>
  <c r="BU506" s="1"/>
  <c r="AG506"/>
  <c r="AC488"/>
  <c r="Y507"/>
  <c r="Z507"/>
  <c r="AA507"/>
  <c r="AW507" s="1"/>
  <c r="AB507"/>
  <c r="AX507" s="1"/>
  <c r="BT507" s="1"/>
  <c r="AC507"/>
  <c r="AG507"/>
  <c r="AC489"/>
  <c r="Y508"/>
  <c r="Z508"/>
  <c r="AA508"/>
  <c r="AW508" s="1"/>
  <c r="BS508" s="1"/>
  <c r="AB508"/>
  <c r="AX508" s="1"/>
  <c r="AC508"/>
  <c r="AG508"/>
  <c r="AC490"/>
  <c r="Y509"/>
  <c r="AU509" s="1"/>
  <c r="Z509"/>
  <c r="AA509"/>
  <c r="AB509"/>
  <c r="AX509" s="1"/>
  <c r="BT509" s="1"/>
  <c r="AC509"/>
  <c r="AG509"/>
  <c r="AC491"/>
  <c r="Y510"/>
  <c r="AU510" s="1"/>
  <c r="BQ510" s="1"/>
  <c r="Z510"/>
  <c r="AV510" s="1"/>
  <c r="BR510" s="1"/>
  <c r="AA510"/>
  <c r="AB510"/>
  <c r="AC510"/>
  <c r="AY510" s="1"/>
  <c r="BU510" s="1"/>
  <c r="AG510"/>
  <c r="AC492"/>
  <c r="Y511"/>
  <c r="Z511"/>
  <c r="AV511" s="1"/>
  <c r="BR511" s="1"/>
  <c r="AA511"/>
  <c r="AB511"/>
  <c r="AC511"/>
  <c r="AG511"/>
  <c r="AC493"/>
  <c r="Y512"/>
  <c r="Z512"/>
  <c r="AV512" s="1"/>
  <c r="BR512" s="1"/>
  <c r="AA512"/>
  <c r="AW512" s="1"/>
  <c r="BS512" s="1"/>
  <c r="AB512"/>
  <c r="AC512"/>
  <c r="AY512" s="1"/>
  <c r="BU512" s="1"/>
  <c r="AG512"/>
  <c r="AC494"/>
  <c r="Y513"/>
  <c r="Z513"/>
  <c r="AA513"/>
  <c r="AB513"/>
  <c r="AX513" s="1"/>
  <c r="BT513" s="1"/>
  <c r="AC513"/>
  <c r="AG513"/>
  <c r="AC495"/>
  <c r="AD513"/>
  <c r="Y534" s="1"/>
  <c r="Y514"/>
  <c r="AU514" s="1"/>
  <c r="Z514"/>
  <c r="AA514"/>
  <c r="AB514"/>
  <c r="AX514" s="1"/>
  <c r="AC514"/>
  <c r="AY514" s="1"/>
  <c r="BU514" s="1"/>
  <c r="AG514"/>
  <c r="AC496"/>
  <c r="Y515"/>
  <c r="AD515" s="1"/>
  <c r="Y536" s="1"/>
  <c r="AF536" s="1"/>
  <c r="Z515"/>
  <c r="AA515"/>
  <c r="AW515" s="1"/>
  <c r="AB515"/>
  <c r="AX515" s="1"/>
  <c r="BT515" s="1"/>
  <c r="AC515"/>
  <c r="AY515" s="1"/>
  <c r="AG515"/>
  <c r="AC497"/>
  <c r="Y517"/>
  <c r="Z517"/>
  <c r="AA517"/>
  <c r="AB517"/>
  <c r="AX517" s="1"/>
  <c r="BT517" s="1"/>
  <c r="AC517"/>
  <c r="AY517" s="1"/>
  <c r="BU517" s="1"/>
  <c r="AG517"/>
  <c r="AC499"/>
  <c r="Y518"/>
  <c r="AU518" s="1"/>
  <c r="BQ518" s="1"/>
  <c r="Z518"/>
  <c r="AV518" s="1"/>
  <c r="AA518"/>
  <c r="AB518"/>
  <c r="AC518"/>
  <c r="AG518"/>
  <c r="AC500"/>
  <c r="Y519"/>
  <c r="AU519" s="1"/>
  <c r="Z519"/>
  <c r="AV519" s="1"/>
  <c r="BR519" s="1"/>
  <c r="AA519"/>
  <c r="AB519"/>
  <c r="AC519"/>
  <c r="AY519" s="1"/>
  <c r="BU519" s="1"/>
  <c r="AG519"/>
  <c r="AC501"/>
  <c r="Y551"/>
  <c r="Y520"/>
  <c r="Z520"/>
  <c r="AV520" s="1"/>
  <c r="BR520" s="1"/>
  <c r="AA520"/>
  <c r="AW520" s="1"/>
  <c r="BS520" s="1"/>
  <c r="AB520"/>
  <c r="AC520"/>
  <c r="AG520"/>
  <c r="AC502"/>
  <c r="AU550"/>
  <c r="BQ550" s="1"/>
  <c r="AX506"/>
  <c r="BC506"/>
  <c r="AY488"/>
  <c r="AU507"/>
  <c r="AV507"/>
  <c r="AY507"/>
  <c r="BC507"/>
  <c r="AY489"/>
  <c r="AU508"/>
  <c r="AV508"/>
  <c r="BR508" s="1"/>
  <c r="AY508"/>
  <c r="BU508" s="1"/>
  <c r="BC508"/>
  <c r="AY490"/>
  <c r="AV509"/>
  <c r="AY509"/>
  <c r="BU509" s="1"/>
  <c r="BC509"/>
  <c r="AY491"/>
  <c r="AW510"/>
  <c r="AX510"/>
  <c r="BC510"/>
  <c r="AY492"/>
  <c r="AU511"/>
  <c r="AW511"/>
  <c r="BS511" s="1"/>
  <c r="AX511"/>
  <c r="BT511" s="1"/>
  <c r="AY511"/>
  <c r="BC511"/>
  <c r="AY493"/>
  <c r="AX512"/>
  <c r="BC512"/>
  <c r="AY494"/>
  <c r="AU513"/>
  <c r="AV513"/>
  <c r="AW513"/>
  <c r="AY513"/>
  <c r="BC513"/>
  <c r="AY495"/>
  <c r="AV514"/>
  <c r="BR514" s="1"/>
  <c r="AW514"/>
  <c r="BS514" s="1"/>
  <c r="BC514"/>
  <c r="AY496"/>
  <c r="AU515"/>
  <c r="BQ515" s="1"/>
  <c r="AV515"/>
  <c r="BC515"/>
  <c r="AY497"/>
  <c r="AV517"/>
  <c r="AW517"/>
  <c r="BS517" s="1"/>
  <c r="BC517"/>
  <c r="AY499"/>
  <c r="AW518"/>
  <c r="BS518" s="1"/>
  <c r="AX518"/>
  <c r="AY518"/>
  <c r="BU518" s="1"/>
  <c r="BC518"/>
  <c r="AY500"/>
  <c r="AW519"/>
  <c r="BS519" s="1"/>
  <c r="AX519"/>
  <c r="BT519" s="1"/>
  <c r="BC519"/>
  <c r="AY501"/>
  <c r="AU551"/>
  <c r="BQ551" s="1"/>
  <c r="AU520"/>
  <c r="AX520"/>
  <c r="BT520" s="1"/>
  <c r="AY520"/>
  <c r="BU520" s="1"/>
  <c r="BC520"/>
  <c r="AY502"/>
  <c r="BQ549"/>
  <c r="BT506"/>
  <c r="BY506"/>
  <c r="BU488"/>
  <c r="BQ507"/>
  <c r="BR507"/>
  <c r="BU507"/>
  <c r="BY507"/>
  <c r="BU489"/>
  <c r="BT508"/>
  <c r="BY508"/>
  <c r="BU490"/>
  <c r="BQ509"/>
  <c r="BR509"/>
  <c r="BY509"/>
  <c r="BU491"/>
  <c r="BS510"/>
  <c r="BT510"/>
  <c r="BY510"/>
  <c r="BU492"/>
  <c r="BQ511"/>
  <c r="BU511"/>
  <c r="BY511"/>
  <c r="BU493"/>
  <c r="BT512"/>
  <c r="BY512"/>
  <c r="BU494"/>
  <c r="BQ513"/>
  <c r="BR513"/>
  <c r="BU513"/>
  <c r="BY513"/>
  <c r="BU495"/>
  <c r="BT514"/>
  <c r="BY514"/>
  <c r="BU496"/>
  <c r="BR515"/>
  <c r="BU515"/>
  <c r="BY515"/>
  <c r="BU497"/>
  <c r="BR517"/>
  <c r="BY517"/>
  <c r="BU499"/>
  <c r="BT518"/>
  <c r="BY518"/>
  <c r="BU500"/>
  <c r="BY519"/>
  <c r="BU501"/>
  <c r="BY520"/>
  <c r="BU502"/>
  <c r="D58"/>
  <c r="H58" s="1"/>
  <c r="E58"/>
  <c r="I58"/>
  <c r="F58"/>
  <c r="AB58" s="1"/>
  <c r="G58"/>
  <c r="D59"/>
  <c r="E59"/>
  <c r="AA59" s="1"/>
  <c r="AW59" s="1"/>
  <c r="BS59" s="1"/>
  <c r="CO59" s="1"/>
  <c r="DK59" s="1"/>
  <c r="EG59" s="1"/>
  <c r="FC59" s="1"/>
  <c r="FY59" s="1"/>
  <c r="GU59" s="1"/>
  <c r="HQ59" s="1"/>
  <c r="F59"/>
  <c r="G59"/>
  <c r="D60"/>
  <c r="E60"/>
  <c r="F60"/>
  <c r="G60"/>
  <c r="D61"/>
  <c r="H61"/>
  <c r="E61"/>
  <c r="F61"/>
  <c r="G61"/>
  <c r="D62"/>
  <c r="E62"/>
  <c r="F62"/>
  <c r="AB62" s="1"/>
  <c r="AX62" s="1"/>
  <c r="BT62" s="1"/>
  <c r="CP62" s="1"/>
  <c r="DL62" s="1"/>
  <c r="EH62" s="1"/>
  <c r="FD62" s="1"/>
  <c r="FZ62" s="1"/>
  <c r="GV62" s="1"/>
  <c r="HR62" s="1"/>
  <c r="G62"/>
  <c r="D63"/>
  <c r="E63"/>
  <c r="F63"/>
  <c r="AB63" s="1"/>
  <c r="AX63" s="1"/>
  <c r="BT63" s="1"/>
  <c r="CP63" s="1"/>
  <c r="DL63" s="1"/>
  <c r="EH63" s="1"/>
  <c r="FD63" s="1"/>
  <c r="FZ63" s="1"/>
  <c r="GV63" s="1"/>
  <c r="HR63" s="1"/>
  <c r="G63"/>
  <c r="D64"/>
  <c r="E64"/>
  <c r="AA64" s="1"/>
  <c r="AW64" s="1"/>
  <c r="BS64" s="1"/>
  <c r="CO64" s="1"/>
  <c r="DK64" s="1"/>
  <c r="EG64" s="1"/>
  <c r="FC64" s="1"/>
  <c r="FY64" s="1"/>
  <c r="GU64" s="1"/>
  <c r="HQ64" s="1"/>
  <c r="F64"/>
  <c r="G64"/>
  <c r="D65"/>
  <c r="Z65" s="1"/>
  <c r="AD65" s="1"/>
  <c r="H65"/>
  <c r="E65"/>
  <c r="F65"/>
  <c r="G65"/>
  <c r="AC65" s="1"/>
  <c r="AG65" s="1"/>
  <c r="K65"/>
  <c r="D66"/>
  <c r="H66" s="1"/>
  <c r="E66"/>
  <c r="I66"/>
  <c r="F66"/>
  <c r="AB66" s="1"/>
  <c r="AX66" s="1"/>
  <c r="G66"/>
  <c r="D67"/>
  <c r="E67"/>
  <c r="AA67" s="1"/>
  <c r="F67"/>
  <c r="G67"/>
  <c r="D69"/>
  <c r="E69"/>
  <c r="AA69" s="1"/>
  <c r="AW69" s="1"/>
  <c r="BS69" s="1"/>
  <c r="F69"/>
  <c r="G69"/>
  <c r="AC69" s="1"/>
  <c r="D70"/>
  <c r="E70"/>
  <c r="AA70" s="1"/>
  <c r="AW70" s="1"/>
  <c r="BS70" s="1"/>
  <c r="CO70" s="1"/>
  <c r="DK70" s="1"/>
  <c r="EG70" s="1"/>
  <c r="FC70" s="1"/>
  <c r="FY70" s="1"/>
  <c r="GU70" s="1"/>
  <c r="HQ70" s="1"/>
  <c r="F70"/>
  <c r="AB70" s="1"/>
  <c r="AX70" s="1"/>
  <c r="BT70" s="1"/>
  <c r="CP70" s="1"/>
  <c r="DL70" s="1"/>
  <c r="EH70" s="1"/>
  <c r="FD70" s="1"/>
  <c r="FZ70" s="1"/>
  <c r="GV70" s="1"/>
  <c r="HR70" s="1"/>
  <c r="G70"/>
  <c r="D71"/>
  <c r="E71"/>
  <c r="AA71" s="1"/>
  <c r="AW71" s="1"/>
  <c r="BS71" s="1"/>
  <c r="CO71" s="1"/>
  <c r="DK71" s="1"/>
  <c r="EG71" s="1"/>
  <c r="FC71" s="1"/>
  <c r="FY71" s="1"/>
  <c r="GU71" s="1"/>
  <c r="HQ71" s="1"/>
  <c r="F71"/>
  <c r="G71"/>
  <c r="AC71" s="1"/>
  <c r="AY71" s="1"/>
  <c r="BU71" s="1"/>
  <c r="D72"/>
  <c r="Z72" s="1"/>
  <c r="AV72" s="1"/>
  <c r="BR72" s="1"/>
  <c r="E72"/>
  <c r="F72"/>
  <c r="AB72" s="1"/>
  <c r="G72"/>
  <c r="Z58"/>
  <c r="AA58"/>
  <c r="AC58"/>
  <c r="AY58" s="1"/>
  <c r="BU58" s="1"/>
  <c r="CQ58" s="1"/>
  <c r="DM58" s="1"/>
  <c r="EI58" s="1"/>
  <c r="FE58" s="1"/>
  <c r="GA58" s="1"/>
  <c r="GW58" s="1"/>
  <c r="HS58" s="1"/>
  <c r="Z59"/>
  <c r="AV59" s="1"/>
  <c r="BR59" s="1"/>
  <c r="CN59" s="1"/>
  <c r="DJ59" s="1"/>
  <c r="EF59" s="1"/>
  <c r="FB59" s="1"/>
  <c r="FX59" s="1"/>
  <c r="GT59" s="1"/>
  <c r="HP59" s="1"/>
  <c r="AB59"/>
  <c r="AC59"/>
  <c r="AY59" s="1"/>
  <c r="BU59" s="1"/>
  <c r="CQ59" s="1"/>
  <c r="DM59" s="1"/>
  <c r="EI59" s="1"/>
  <c r="FE59" s="1"/>
  <c r="GA59" s="1"/>
  <c r="GW59" s="1"/>
  <c r="HS59" s="1"/>
  <c r="Z60"/>
  <c r="AV60" s="1"/>
  <c r="BR60" s="1"/>
  <c r="CN60" s="1"/>
  <c r="DJ60" s="1"/>
  <c r="EF60" s="1"/>
  <c r="FB60" s="1"/>
  <c r="FX60" s="1"/>
  <c r="GT60" s="1"/>
  <c r="HP60" s="1"/>
  <c r="AA60"/>
  <c r="AW60" s="1"/>
  <c r="BS60" s="1"/>
  <c r="CO60" s="1"/>
  <c r="DK60" s="1"/>
  <c r="EG60" s="1"/>
  <c r="FC60" s="1"/>
  <c r="FY60" s="1"/>
  <c r="GU60" s="1"/>
  <c r="HQ60" s="1"/>
  <c r="AB60"/>
  <c r="AC60"/>
  <c r="Z61"/>
  <c r="AA61"/>
  <c r="AW61" s="1"/>
  <c r="AB61"/>
  <c r="AX61" s="1"/>
  <c r="BT61" s="1"/>
  <c r="CP61" s="1"/>
  <c r="DL61" s="1"/>
  <c r="EH61" s="1"/>
  <c r="FD61" s="1"/>
  <c r="FZ61" s="1"/>
  <c r="GV61" s="1"/>
  <c r="HR61" s="1"/>
  <c r="AC61"/>
  <c r="Z62"/>
  <c r="AV62" s="1"/>
  <c r="BR62" s="1"/>
  <c r="CN62" s="1"/>
  <c r="DJ62" s="1"/>
  <c r="EF62" s="1"/>
  <c r="FB62" s="1"/>
  <c r="FX62" s="1"/>
  <c r="GT62" s="1"/>
  <c r="HP62" s="1"/>
  <c r="AA62"/>
  <c r="AC62"/>
  <c r="AY62" s="1"/>
  <c r="BU62" s="1"/>
  <c r="CQ62" s="1"/>
  <c r="DM62" s="1"/>
  <c r="EI62" s="1"/>
  <c r="FE62" s="1"/>
  <c r="GA62" s="1"/>
  <c r="GW62" s="1"/>
  <c r="HS62" s="1"/>
  <c r="Z63"/>
  <c r="AV63" s="1"/>
  <c r="BR63" s="1"/>
  <c r="CN63" s="1"/>
  <c r="DJ63" s="1"/>
  <c r="EF63" s="1"/>
  <c r="FB63" s="1"/>
  <c r="FX63" s="1"/>
  <c r="GT63" s="1"/>
  <c r="HP63" s="1"/>
  <c r="AA63"/>
  <c r="AW63" s="1"/>
  <c r="BS63" s="1"/>
  <c r="CO63" s="1"/>
  <c r="DK63" s="1"/>
  <c r="EG63" s="1"/>
  <c r="FC63" s="1"/>
  <c r="FY63" s="1"/>
  <c r="GU63" s="1"/>
  <c r="HQ63" s="1"/>
  <c r="AC63"/>
  <c r="AY63" s="1"/>
  <c r="BU63" s="1"/>
  <c r="CQ63" s="1"/>
  <c r="DM63" s="1"/>
  <c r="EI63" s="1"/>
  <c r="FE63" s="1"/>
  <c r="GA63" s="1"/>
  <c r="GW63" s="1"/>
  <c r="HS63" s="1"/>
  <c r="Z64"/>
  <c r="AC64"/>
  <c r="AA65"/>
  <c r="AW65" s="1"/>
  <c r="BS65" s="1"/>
  <c r="CO65" s="1"/>
  <c r="DK65" s="1"/>
  <c r="EG65" s="1"/>
  <c r="FC65" s="1"/>
  <c r="FY65" s="1"/>
  <c r="GU65" s="1"/>
  <c r="HQ65" s="1"/>
  <c r="AB65"/>
  <c r="AX65" s="1"/>
  <c r="BT65" s="1"/>
  <c r="CP65" s="1"/>
  <c r="DL65" s="1"/>
  <c r="EH65" s="1"/>
  <c r="FD65" s="1"/>
  <c r="FZ65" s="1"/>
  <c r="GV65" s="1"/>
  <c r="HR65" s="1"/>
  <c r="Z66"/>
  <c r="AA66"/>
  <c r="AW66" s="1"/>
  <c r="BS66" s="1"/>
  <c r="CO66" s="1"/>
  <c r="DK66" s="1"/>
  <c r="EG66" s="1"/>
  <c r="FC66" s="1"/>
  <c r="FY66" s="1"/>
  <c r="GU66" s="1"/>
  <c r="HQ66" s="1"/>
  <c r="AC66"/>
  <c r="AY66" s="1"/>
  <c r="BU66" s="1"/>
  <c r="CQ66" s="1"/>
  <c r="DM66" s="1"/>
  <c r="EI66" s="1"/>
  <c r="FE66" s="1"/>
  <c r="GA66" s="1"/>
  <c r="GW66" s="1"/>
  <c r="HS66" s="1"/>
  <c r="Z67"/>
  <c r="AB67"/>
  <c r="AC67"/>
  <c r="AY67" s="1"/>
  <c r="BU67" s="1"/>
  <c r="CQ67" s="1"/>
  <c r="DM67" s="1"/>
  <c r="EI67" s="1"/>
  <c r="FE67" s="1"/>
  <c r="GA67" s="1"/>
  <c r="GW67" s="1"/>
  <c r="HS67" s="1"/>
  <c r="Z69"/>
  <c r="AV69" s="1"/>
  <c r="BR69" s="1"/>
  <c r="CN69" s="1"/>
  <c r="DJ69" s="1"/>
  <c r="EF69" s="1"/>
  <c r="FB69" s="1"/>
  <c r="FX69" s="1"/>
  <c r="GT69" s="1"/>
  <c r="HP69" s="1"/>
  <c r="AB69"/>
  <c r="AX69" s="1"/>
  <c r="BT69" s="1"/>
  <c r="CP69" s="1"/>
  <c r="DL69" s="1"/>
  <c r="EH69" s="1"/>
  <c r="FD69" s="1"/>
  <c r="FZ69" s="1"/>
  <c r="GV69" s="1"/>
  <c r="HR69" s="1"/>
  <c r="Z70"/>
  <c r="AV70" s="1"/>
  <c r="BR70" s="1"/>
  <c r="CN70" s="1"/>
  <c r="DJ70" s="1"/>
  <c r="EF70" s="1"/>
  <c r="FB70" s="1"/>
  <c r="FX70" s="1"/>
  <c r="GT70" s="1"/>
  <c r="HP70" s="1"/>
  <c r="Z71"/>
  <c r="AV71" s="1"/>
  <c r="BR71" s="1"/>
  <c r="CN71" s="1"/>
  <c r="DJ71" s="1"/>
  <c r="EF71" s="1"/>
  <c r="FB71" s="1"/>
  <c r="FX71" s="1"/>
  <c r="GT71" s="1"/>
  <c r="HP71" s="1"/>
  <c r="AB71"/>
  <c r="AX71" s="1"/>
  <c r="BT71" s="1"/>
  <c r="CP71" s="1"/>
  <c r="DL71" s="1"/>
  <c r="EH71" s="1"/>
  <c r="FD71" s="1"/>
  <c r="FZ71" s="1"/>
  <c r="GV71" s="1"/>
  <c r="HR71" s="1"/>
  <c r="AC72"/>
  <c r="AW58"/>
  <c r="BS58" s="1"/>
  <c r="CO58" s="1"/>
  <c r="DK58" s="1"/>
  <c r="EG58" s="1"/>
  <c r="FC58" s="1"/>
  <c r="FY58" s="1"/>
  <c r="GU58" s="1"/>
  <c r="HQ58" s="1"/>
  <c r="AX58"/>
  <c r="BT58" s="1"/>
  <c r="AX59"/>
  <c r="AX60"/>
  <c r="BT60" s="1"/>
  <c r="CP60" s="1"/>
  <c r="DL60" s="1"/>
  <c r="EH60" s="1"/>
  <c r="FD60" s="1"/>
  <c r="FZ60" s="1"/>
  <c r="GV60" s="1"/>
  <c r="HR60" s="1"/>
  <c r="AY60"/>
  <c r="BU60" s="1"/>
  <c r="AV61"/>
  <c r="AW62"/>
  <c r="BS62" s="1"/>
  <c r="CO62" s="1"/>
  <c r="DK62" s="1"/>
  <c r="EG62" s="1"/>
  <c r="FC62" s="1"/>
  <c r="FY62" s="1"/>
  <c r="GU62" s="1"/>
  <c r="HQ62" s="1"/>
  <c r="AV64"/>
  <c r="AY64"/>
  <c r="BU64" s="1"/>
  <c r="CQ64" s="1"/>
  <c r="DM64" s="1"/>
  <c r="EI64" s="1"/>
  <c r="FE64" s="1"/>
  <c r="GA64" s="1"/>
  <c r="GW64" s="1"/>
  <c r="HS64" s="1"/>
  <c r="AV65"/>
  <c r="BR65" s="1"/>
  <c r="CN65" s="1"/>
  <c r="DJ65" s="1"/>
  <c r="EF65" s="1"/>
  <c r="FB65" s="1"/>
  <c r="FX65" s="1"/>
  <c r="GT65" s="1"/>
  <c r="HP65" s="1"/>
  <c r="AY65"/>
  <c r="AV67"/>
  <c r="BR67" s="1"/>
  <c r="CN67" s="1"/>
  <c r="DJ67" s="1"/>
  <c r="EF67" s="1"/>
  <c r="FB67" s="1"/>
  <c r="FX67" s="1"/>
  <c r="GT67" s="1"/>
  <c r="HP67" s="1"/>
  <c r="AW67"/>
  <c r="BS67" s="1"/>
  <c r="CO67" s="1"/>
  <c r="DK67" s="1"/>
  <c r="EG67" s="1"/>
  <c r="FC67" s="1"/>
  <c r="FY67" s="1"/>
  <c r="GU67" s="1"/>
  <c r="HQ67" s="1"/>
  <c r="AX67"/>
  <c r="AY69"/>
  <c r="BU69" s="1"/>
  <c r="CQ69" s="1"/>
  <c r="DM69" s="1"/>
  <c r="EI69" s="1"/>
  <c r="FE69" s="1"/>
  <c r="GA69" s="1"/>
  <c r="GW69" s="1"/>
  <c r="HS69" s="1"/>
  <c r="AX72"/>
  <c r="BT72" s="1"/>
  <c r="CP72" s="1"/>
  <c r="DL72" s="1"/>
  <c r="EH72" s="1"/>
  <c r="FD72" s="1"/>
  <c r="FZ72" s="1"/>
  <c r="GV72" s="1"/>
  <c r="HR72" s="1"/>
  <c r="AY72"/>
  <c r="BU72" s="1"/>
  <c r="CQ72" s="1"/>
  <c r="DM72" s="1"/>
  <c r="EI72" s="1"/>
  <c r="FE72" s="1"/>
  <c r="GA72" s="1"/>
  <c r="GW72" s="1"/>
  <c r="HS72" s="1"/>
  <c r="BT59"/>
  <c r="BR61"/>
  <c r="CN61" s="1"/>
  <c r="DJ61" s="1"/>
  <c r="EF61" s="1"/>
  <c r="FB61" s="1"/>
  <c r="FX61" s="1"/>
  <c r="GT61" s="1"/>
  <c r="HP61" s="1"/>
  <c r="BS61"/>
  <c r="CO61" s="1"/>
  <c r="DK61" s="1"/>
  <c r="EG61" s="1"/>
  <c r="FC61" s="1"/>
  <c r="FY61" s="1"/>
  <c r="GU61" s="1"/>
  <c r="HQ61" s="1"/>
  <c r="BR64"/>
  <c r="BT66"/>
  <c r="BT67"/>
  <c r="CP67" s="1"/>
  <c r="DL67" s="1"/>
  <c r="EH67" s="1"/>
  <c r="FD67" s="1"/>
  <c r="FZ67" s="1"/>
  <c r="GV67" s="1"/>
  <c r="HR67" s="1"/>
  <c r="CP58"/>
  <c r="DL58" s="1"/>
  <c r="EH58" s="1"/>
  <c r="FD58" s="1"/>
  <c r="FZ58" s="1"/>
  <c r="GV58" s="1"/>
  <c r="HR58" s="1"/>
  <c r="CP59"/>
  <c r="CQ60"/>
  <c r="CN64"/>
  <c r="CP66"/>
  <c r="CO69"/>
  <c r="CQ71"/>
  <c r="CN72"/>
  <c r="DL59"/>
  <c r="EH59" s="1"/>
  <c r="FD59" s="1"/>
  <c r="FZ59" s="1"/>
  <c r="GV59" s="1"/>
  <c r="HR59" s="1"/>
  <c r="DM60"/>
  <c r="DJ64"/>
  <c r="DL66"/>
  <c r="EH66" s="1"/>
  <c r="FD66" s="1"/>
  <c r="FZ66" s="1"/>
  <c r="GV66" s="1"/>
  <c r="HR66" s="1"/>
  <c r="DK69"/>
  <c r="DM71"/>
  <c r="EI71" s="1"/>
  <c r="FE71" s="1"/>
  <c r="GA71" s="1"/>
  <c r="GW71" s="1"/>
  <c r="HS71" s="1"/>
  <c r="DJ72"/>
  <c r="EI60"/>
  <c r="FE60" s="1"/>
  <c r="GA60" s="1"/>
  <c r="GW60" s="1"/>
  <c r="HS60" s="1"/>
  <c r="EF64"/>
  <c r="EG69"/>
  <c r="EF72"/>
  <c r="FB72" s="1"/>
  <c r="FX72" s="1"/>
  <c r="GT72" s="1"/>
  <c r="HP72" s="1"/>
  <c r="FB64"/>
  <c r="FC69"/>
  <c r="FY69" s="1"/>
  <c r="GU69" s="1"/>
  <c r="HQ69" s="1"/>
  <c r="FX64"/>
  <c r="GT64"/>
  <c r="HP64"/>
  <c r="D296"/>
  <c r="H296"/>
  <c r="E296"/>
  <c r="I296" s="1"/>
  <c r="F296"/>
  <c r="AB296" s="1"/>
  <c r="AX296" s="1"/>
  <c r="J296"/>
  <c r="G296"/>
  <c r="K296"/>
  <c r="D297"/>
  <c r="E297"/>
  <c r="F297"/>
  <c r="G297"/>
  <c r="D298"/>
  <c r="E298"/>
  <c r="I298" s="1"/>
  <c r="F298"/>
  <c r="G298"/>
  <c r="D299"/>
  <c r="E299"/>
  <c r="AA299" s="1"/>
  <c r="AW299" s="1"/>
  <c r="BS299" s="1"/>
  <c r="CO299" s="1"/>
  <c r="DK299" s="1"/>
  <c r="EG299" s="1"/>
  <c r="FC299" s="1"/>
  <c r="FY299" s="1"/>
  <c r="GU299" s="1"/>
  <c r="HQ299" s="1"/>
  <c r="F299"/>
  <c r="G299"/>
  <c r="D300"/>
  <c r="E300"/>
  <c r="I300" s="1"/>
  <c r="F300"/>
  <c r="AB300" s="1"/>
  <c r="G300"/>
  <c r="K300"/>
  <c r="D301"/>
  <c r="E301"/>
  <c r="F301"/>
  <c r="G301"/>
  <c r="D302"/>
  <c r="Z302" s="1"/>
  <c r="AV302" s="1"/>
  <c r="H302"/>
  <c r="E302"/>
  <c r="I302" s="1"/>
  <c r="F302"/>
  <c r="J302"/>
  <c r="G302"/>
  <c r="K302" s="1"/>
  <c r="D303"/>
  <c r="E303"/>
  <c r="F303"/>
  <c r="G303"/>
  <c r="D304"/>
  <c r="H304"/>
  <c r="E304"/>
  <c r="I304" s="1"/>
  <c r="F304"/>
  <c r="AB304" s="1"/>
  <c r="AX304" s="1"/>
  <c r="J304"/>
  <c r="G304"/>
  <c r="K304"/>
  <c r="D305"/>
  <c r="E305"/>
  <c r="F305"/>
  <c r="G305"/>
  <c r="D307"/>
  <c r="H307"/>
  <c r="E307"/>
  <c r="F307"/>
  <c r="J307" s="1"/>
  <c r="G307"/>
  <c r="D308"/>
  <c r="E308"/>
  <c r="F308"/>
  <c r="G308"/>
  <c r="D309"/>
  <c r="E309"/>
  <c r="F309"/>
  <c r="G309"/>
  <c r="D310"/>
  <c r="E310"/>
  <c r="F310"/>
  <c r="G310"/>
  <c r="Z296"/>
  <c r="AA296"/>
  <c r="AC296"/>
  <c r="Z297"/>
  <c r="AA297"/>
  <c r="AB297"/>
  <c r="AA298"/>
  <c r="AB298"/>
  <c r="AC298"/>
  <c r="Z299"/>
  <c r="AB299"/>
  <c r="AC299"/>
  <c r="Z300"/>
  <c r="AA300"/>
  <c r="AC300"/>
  <c r="Z301"/>
  <c r="AA301"/>
  <c r="AB301"/>
  <c r="AA302"/>
  <c r="AB302"/>
  <c r="AC302"/>
  <c r="Z303"/>
  <c r="AB303"/>
  <c r="AC303"/>
  <c r="Z304"/>
  <c r="AA304"/>
  <c r="AC304"/>
  <c r="Z305"/>
  <c r="AA305"/>
  <c r="AB305"/>
  <c r="Z307"/>
  <c r="AA307"/>
  <c r="AB307"/>
  <c r="AC307"/>
  <c r="Z308"/>
  <c r="AA308"/>
  <c r="AB308"/>
  <c r="AC308"/>
  <c r="Z309"/>
  <c r="AA309"/>
  <c r="AB309"/>
  <c r="AC309"/>
  <c r="Z310"/>
  <c r="AA310"/>
  <c r="AB310"/>
  <c r="AC310"/>
  <c r="AV296"/>
  <c r="AW296"/>
  <c r="AY296"/>
  <c r="AV297"/>
  <c r="AW297"/>
  <c r="BS297" s="1"/>
  <c r="CO297" s="1"/>
  <c r="DK297" s="1"/>
  <c r="EG297" s="1"/>
  <c r="FC297" s="1"/>
  <c r="FY297" s="1"/>
  <c r="GU297" s="1"/>
  <c r="HQ297" s="1"/>
  <c r="AX297"/>
  <c r="AW298"/>
  <c r="AX298"/>
  <c r="BT298" s="1"/>
  <c r="CP298" s="1"/>
  <c r="DL298" s="1"/>
  <c r="EH298" s="1"/>
  <c r="FD298" s="1"/>
  <c r="FZ298" s="1"/>
  <c r="GV298" s="1"/>
  <c r="HR298" s="1"/>
  <c r="AY298"/>
  <c r="AV299"/>
  <c r="AX299"/>
  <c r="AY299"/>
  <c r="BU299" s="1"/>
  <c r="CQ299" s="1"/>
  <c r="DM299" s="1"/>
  <c r="EI299" s="1"/>
  <c r="FE299" s="1"/>
  <c r="GA299" s="1"/>
  <c r="GW299" s="1"/>
  <c r="HS299" s="1"/>
  <c r="AV300"/>
  <c r="AW300"/>
  <c r="AY300"/>
  <c r="AV301"/>
  <c r="AW301"/>
  <c r="BS301" s="1"/>
  <c r="CO301" s="1"/>
  <c r="DK301" s="1"/>
  <c r="EG301" s="1"/>
  <c r="FC301" s="1"/>
  <c r="FY301" s="1"/>
  <c r="GU301" s="1"/>
  <c r="HQ301" s="1"/>
  <c r="AX301"/>
  <c r="AW302"/>
  <c r="AX302"/>
  <c r="AY302"/>
  <c r="AV303"/>
  <c r="AX303"/>
  <c r="AY303"/>
  <c r="BU303" s="1"/>
  <c r="CQ303" s="1"/>
  <c r="DM303" s="1"/>
  <c r="EI303" s="1"/>
  <c r="FE303" s="1"/>
  <c r="GA303" s="1"/>
  <c r="GW303" s="1"/>
  <c r="HS303" s="1"/>
  <c r="AV304"/>
  <c r="AW304"/>
  <c r="AY304"/>
  <c r="AV305"/>
  <c r="AW305"/>
  <c r="BS305" s="1"/>
  <c r="CO305" s="1"/>
  <c r="DK305" s="1"/>
  <c r="EG305" s="1"/>
  <c r="FC305" s="1"/>
  <c r="FY305" s="1"/>
  <c r="GU305" s="1"/>
  <c r="HQ305" s="1"/>
  <c r="AX305"/>
  <c r="AV307"/>
  <c r="AW307"/>
  <c r="AX307"/>
  <c r="AY307"/>
  <c r="BU307" s="1"/>
  <c r="CQ307" s="1"/>
  <c r="DM307" s="1"/>
  <c r="EI307" s="1"/>
  <c r="FE307" s="1"/>
  <c r="GA307" s="1"/>
  <c r="GW307" s="1"/>
  <c r="AV308"/>
  <c r="BR308" s="1"/>
  <c r="CN308" s="1"/>
  <c r="DJ308" s="1"/>
  <c r="EF308" s="1"/>
  <c r="FB308" s="1"/>
  <c r="FX308" s="1"/>
  <c r="GT308" s="1"/>
  <c r="AW308"/>
  <c r="AX308"/>
  <c r="AY308"/>
  <c r="AV309"/>
  <c r="AW309"/>
  <c r="BS309" s="1"/>
  <c r="CO309" s="1"/>
  <c r="DK309" s="1"/>
  <c r="EG309" s="1"/>
  <c r="FC309" s="1"/>
  <c r="FY309" s="1"/>
  <c r="GU309" s="1"/>
  <c r="HQ309" s="1"/>
  <c r="AX309"/>
  <c r="AY309"/>
  <c r="AV310"/>
  <c r="AW310"/>
  <c r="AX310"/>
  <c r="AY310"/>
  <c r="BS296"/>
  <c r="BU296"/>
  <c r="BR297"/>
  <c r="BT297"/>
  <c r="CP297" s="1"/>
  <c r="DL297" s="1"/>
  <c r="EH297" s="1"/>
  <c r="FD297" s="1"/>
  <c r="FZ297" s="1"/>
  <c r="GV297" s="1"/>
  <c r="HR297" s="1"/>
  <c r="BS298"/>
  <c r="BU298"/>
  <c r="CQ298" s="1"/>
  <c r="DM298" s="1"/>
  <c r="EI298" s="1"/>
  <c r="FE298" s="1"/>
  <c r="GA298" s="1"/>
  <c r="GW298" s="1"/>
  <c r="HS298" s="1"/>
  <c r="BR299"/>
  <c r="CN299" s="1"/>
  <c r="DJ299" s="1"/>
  <c r="EF299" s="1"/>
  <c r="FB299" s="1"/>
  <c r="FX299" s="1"/>
  <c r="GT299" s="1"/>
  <c r="HP299" s="1"/>
  <c r="BT299"/>
  <c r="CP299" s="1"/>
  <c r="DL299" s="1"/>
  <c r="EH299" s="1"/>
  <c r="FD299" s="1"/>
  <c r="FZ299" s="1"/>
  <c r="GV299" s="1"/>
  <c r="HR299" s="1"/>
  <c r="BS300"/>
  <c r="BU300"/>
  <c r="BR301"/>
  <c r="BT301"/>
  <c r="CP301" s="1"/>
  <c r="DL301" s="1"/>
  <c r="EH301" s="1"/>
  <c r="FD301" s="1"/>
  <c r="FZ301" s="1"/>
  <c r="GV301" s="1"/>
  <c r="HR301" s="1"/>
  <c r="BS302"/>
  <c r="BU302"/>
  <c r="BR303"/>
  <c r="CN303" s="1"/>
  <c r="DJ303" s="1"/>
  <c r="EF303" s="1"/>
  <c r="FB303" s="1"/>
  <c r="FX303" s="1"/>
  <c r="GT303" s="1"/>
  <c r="HP303" s="1"/>
  <c r="BT303"/>
  <c r="BS304"/>
  <c r="BU304"/>
  <c r="CQ304" s="1"/>
  <c r="DM304" s="1"/>
  <c r="BR305"/>
  <c r="BT305"/>
  <c r="CP305" s="1"/>
  <c r="DL305" s="1"/>
  <c r="EH305" s="1"/>
  <c r="FD305" s="1"/>
  <c r="FZ305" s="1"/>
  <c r="GV305" s="1"/>
  <c r="HR305" s="1"/>
  <c r="BR307"/>
  <c r="CN307" s="1"/>
  <c r="DJ307" s="1"/>
  <c r="EF307" s="1"/>
  <c r="FB307" s="1"/>
  <c r="FX307" s="1"/>
  <c r="GT307" s="1"/>
  <c r="HP307" s="1"/>
  <c r="BS307"/>
  <c r="BT307"/>
  <c r="BS308"/>
  <c r="CO308" s="1"/>
  <c r="DK308" s="1"/>
  <c r="EG308" s="1"/>
  <c r="FC308" s="1"/>
  <c r="FY308" s="1"/>
  <c r="GU308" s="1"/>
  <c r="HQ308" s="1"/>
  <c r="BT308"/>
  <c r="BU308"/>
  <c r="BR309"/>
  <c r="BT309"/>
  <c r="CP309" s="1"/>
  <c r="DL309" s="1"/>
  <c r="EH309" s="1"/>
  <c r="FD309" s="1"/>
  <c r="FZ309" s="1"/>
  <c r="GV309" s="1"/>
  <c r="HR309" s="1"/>
  <c r="BU309"/>
  <c r="CQ309" s="1"/>
  <c r="DM309" s="1"/>
  <c r="EI309" s="1"/>
  <c r="FE309" s="1"/>
  <c r="GA309" s="1"/>
  <c r="GW309" s="1"/>
  <c r="HS309" s="1"/>
  <c r="BR310"/>
  <c r="BS310"/>
  <c r="BU310"/>
  <c r="CQ296"/>
  <c r="CN297"/>
  <c r="CO298"/>
  <c r="CQ300"/>
  <c r="CN301"/>
  <c r="CO302"/>
  <c r="CP303"/>
  <c r="CN305"/>
  <c r="CO307"/>
  <c r="DK307" s="1"/>
  <c r="EG307" s="1"/>
  <c r="FC307" s="1"/>
  <c r="FY307" s="1"/>
  <c r="GU307" s="1"/>
  <c r="HQ307" s="1"/>
  <c r="CP307"/>
  <c r="CP308"/>
  <c r="DL308" s="1"/>
  <c r="EH308" s="1"/>
  <c r="FD308" s="1"/>
  <c r="FZ308" s="1"/>
  <c r="GV308" s="1"/>
  <c r="HR308" s="1"/>
  <c r="CQ308"/>
  <c r="DM308" s="1"/>
  <c r="EI308" s="1"/>
  <c r="FE308" s="1"/>
  <c r="GA308" s="1"/>
  <c r="GW308" s="1"/>
  <c r="HS308" s="1"/>
  <c r="CN309"/>
  <c r="CN310"/>
  <c r="CO310"/>
  <c r="DM296"/>
  <c r="DJ297"/>
  <c r="EF297" s="1"/>
  <c r="FB297" s="1"/>
  <c r="FX297" s="1"/>
  <c r="GT297" s="1"/>
  <c r="HP297" s="1"/>
  <c r="DK298"/>
  <c r="EG298" s="1"/>
  <c r="FC298" s="1"/>
  <c r="FY298" s="1"/>
  <c r="GU298" s="1"/>
  <c r="HQ298" s="1"/>
  <c r="DM300"/>
  <c r="DJ301"/>
  <c r="EF301" s="1"/>
  <c r="FB301" s="1"/>
  <c r="FX301" s="1"/>
  <c r="GT301" s="1"/>
  <c r="HP301" s="1"/>
  <c r="DK302"/>
  <c r="DL303"/>
  <c r="EH303" s="1"/>
  <c r="FD303" s="1"/>
  <c r="FZ303" s="1"/>
  <c r="GV303" s="1"/>
  <c r="HR303" s="1"/>
  <c r="DJ305"/>
  <c r="EF305" s="1"/>
  <c r="FB305" s="1"/>
  <c r="FX305" s="1"/>
  <c r="GT305" s="1"/>
  <c r="HP305" s="1"/>
  <c r="DL307"/>
  <c r="EH307" s="1"/>
  <c r="FD307" s="1"/>
  <c r="FZ307" s="1"/>
  <c r="GV307" s="1"/>
  <c r="HR307" s="1"/>
  <c r="DJ309"/>
  <c r="EF309" s="1"/>
  <c r="FB309" s="1"/>
  <c r="FX309" s="1"/>
  <c r="GT309" s="1"/>
  <c r="DK310"/>
  <c r="HS307"/>
  <c r="HP308"/>
  <c r="HP309"/>
  <c r="D527"/>
  <c r="Z527" s="1"/>
  <c r="AV527" s="1"/>
  <c r="BR527" s="1"/>
  <c r="E527"/>
  <c r="F527"/>
  <c r="AB527" s="1"/>
  <c r="AX527" s="1"/>
  <c r="BT527" s="1"/>
  <c r="G527"/>
  <c r="AC527" s="1"/>
  <c r="AY527" s="1"/>
  <c r="BU527" s="1"/>
  <c r="D528"/>
  <c r="E528"/>
  <c r="AA528" s="1"/>
  <c r="AW528" s="1"/>
  <c r="BS528" s="1"/>
  <c r="F528"/>
  <c r="AB528" s="1"/>
  <c r="AX528" s="1"/>
  <c r="BT528" s="1"/>
  <c r="G528"/>
  <c r="D529"/>
  <c r="H529"/>
  <c r="E529"/>
  <c r="I529" s="1"/>
  <c r="F529"/>
  <c r="AB529" s="1"/>
  <c r="AX529" s="1"/>
  <c r="BT529" s="1"/>
  <c r="J529"/>
  <c r="G529"/>
  <c r="AC529" s="1"/>
  <c r="AY529" s="1"/>
  <c r="BU529" s="1"/>
  <c r="D530"/>
  <c r="E530"/>
  <c r="F530"/>
  <c r="G530"/>
  <c r="AC530" s="1"/>
  <c r="AY530" s="1"/>
  <c r="D531"/>
  <c r="Z531" s="1"/>
  <c r="AV531" s="1"/>
  <c r="BR531" s="1"/>
  <c r="E531"/>
  <c r="F531"/>
  <c r="G531"/>
  <c r="D532"/>
  <c r="E532"/>
  <c r="AA532" s="1"/>
  <c r="AW532" s="1"/>
  <c r="F532"/>
  <c r="AB532" s="1"/>
  <c r="AX532" s="1"/>
  <c r="BT532" s="1"/>
  <c r="G532"/>
  <c r="D533"/>
  <c r="E533"/>
  <c r="AA533" s="1"/>
  <c r="AW533" s="1"/>
  <c r="BS533" s="1"/>
  <c r="F533"/>
  <c r="AB533" s="1"/>
  <c r="AX533" s="1"/>
  <c r="BT533" s="1"/>
  <c r="G533"/>
  <c r="D534"/>
  <c r="E534"/>
  <c r="F534"/>
  <c r="G534"/>
  <c r="AC534" s="1"/>
  <c r="AY534" s="1"/>
  <c r="D535"/>
  <c r="Z535" s="1"/>
  <c r="AV535" s="1"/>
  <c r="BR535" s="1"/>
  <c r="E535"/>
  <c r="F535"/>
  <c r="AB535" s="1"/>
  <c r="AX535" s="1"/>
  <c r="BT535" s="1"/>
  <c r="G535"/>
  <c r="D536"/>
  <c r="E536"/>
  <c r="AA536" s="1"/>
  <c r="AW536" s="1"/>
  <c r="BS536" s="1"/>
  <c r="F536"/>
  <c r="G536"/>
  <c r="D538"/>
  <c r="E538"/>
  <c r="F538"/>
  <c r="G538"/>
  <c r="D539"/>
  <c r="E539"/>
  <c r="F539"/>
  <c r="AB539" s="1"/>
  <c r="AX539" s="1"/>
  <c r="BT539" s="1"/>
  <c r="G539"/>
  <c r="D540"/>
  <c r="E540"/>
  <c r="AA540" s="1"/>
  <c r="AW540" s="1"/>
  <c r="BS540" s="1"/>
  <c r="F540"/>
  <c r="G540"/>
  <c r="D541"/>
  <c r="E541"/>
  <c r="F541"/>
  <c r="G541"/>
  <c r="AA527"/>
  <c r="Z528"/>
  <c r="AC528"/>
  <c r="AY528" s="1"/>
  <c r="BU528" s="1"/>
  <c r="Z529"/>
  <c r="AV529" s="1"/>
  <c r="BR529" s="1"/>
  <c r="AA529"/>
  <c r="AW529" s="1"/>
  <c r="BS529" s="1"/>
  <c r="Z530"/>
  <c r="AA530"/>
  <c r="AW530" s="1"/>
  <c r="BS530" s="1"/>
  <c r="AB530"/>
  <c r="AA531"/>
  <c r="AB531"/>
  <c r="Z532"/>
  <c r="AC532"/>
  <c r="Z533"/>
  <c r="AC533"/>
  <c r="Z534"/>
  <c r="AD534" s="1"/>
  <c r="AA534"/>
  <c r="AE534" s="1"/>
  <c r="AB534"/>
  <c r="AF534" s="1"/>
  <c r="AG534"/>
  <c r="AA535"/>
  <c r="Z536"/>
  <c r="AV536" s="1"/>
  <c r="BR536" s="1"/>
  <c r="AB536"/>
  <c r="AX536" s="1"/>
  <c r="BT536" s="1"/>
  <c r="AC536"/>
  <c r="Z538"/>
  <c r="AA538"/>
  <c r="AB538"/>
  <c r="AC538"/>
  <c r="AY538" s="1"/>
  <c r="BU538" s="1"/>
  <c r="Z539"/>
  <c r="AA539"/>
  <c r="AC539"/>
  <c r="AY539" s="1"/>
  <c r="BU539" s="1"/>
  <c r="Z540"/>
  <c r="AV540" s="1"/>
  <c r="BR540" s="1"/>
  <c r="AB540"/>
  <c r="AC540"/>
  <c r="AY540" s="1"/>
  <c r="BU540" s="1"/>
  <c r="Z541"/>
  <c r="AV541" s="1"/>
  <c r="BR541" s="1"/>
  <c r="AA541"/>
  <c r="AB541"/>
  <c r="AC541"/>
  <c r="AY541" s="1"/>
  <c r="BU541" s="1"/>
  <c r="AW527"/>
  <c r="BS527" s="1"/>
  <c r="AV528"/>
  <c r="BR528" s="1"/>
  <c r="AV530"/>
  <c r="BR530" s="1"/>
  <c r="AX530"/>
  <c r="BT530" s="1"/>
  <c r="AW531"/>
  <c r="BS531" s="1"/>
  <c r="AX531"/>
  <c r="BT531" s="1"/>
  <c r="AV532"/>
  <c r="BR532" s="1"/>
  <c r="AV533"/>
  <c r="AY533"/>
  <c r="BU533" s="1"/>
  <c r="AV534"/>
  <c r="AW535"/>
  <c r="BS535" s="1"/>
  <c r="AY536"/>
  <c r="AV538"/>
  <c r="BR538" s="1"/>
  <c r="AW538"/>
  <c r="BS538" s="1"/>
  <c r="AX538"/>
  <c r="BT538" s="1"/>
  <c r="AV539"/>
  <c r="AW539"/>
  <c r="AX540"/>
  <c r="AW541"/>
  <c r="BS541" s="1"/>
  <c r="AX541"/>
  <c r="BT541" s="1"/>
  <c r="BU530"/>
  <c r="BR533"/>
  <c r="BR534"/>
  <c r="BU534"/>
  <c r="BU536"/>
  <c r="BR539"/>
  <c r="BS539"/>
  <c r="BT540"/>
  <c r="F59" i="11"/>
  <c r="E59"/>
  <c r="D59"/>
  <c r="C59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D55" i="5"/>
  <c r="E55"/>
  <c r="F55"/>
  <c r="G55"/>
  <c r="H55"/>
  <c r="D67"/>
  <c r="E67"/>
  <c r="F67"/>
  <c r="G67"/>
  <c r="H67"/>
  <c r="D66"/>
  <c r="E66"/>
  <c r="F66"/>
  <c r="G66"/>
  <c r="H66"/>
  <c r="D65"/>
  <c r="E65"/>
  <c r="F65"/>
  <c r="G65"/>
  <c r="H65"/>
  <c r="D64"/>
  <c r="E64"/>
  <c r="F64"/>
  <c r="G64"/>
  <c r="H64"/>
  <c r="D63"/>
  <c r="E63"/>
  <c r="F63"/>
  <c r="G63"/>
  <c r="H63"/>
  <c r="D62"/>
  <c r="E62"/>
  <c r="F62"/>
  <c r="G62"/>
  <c r="H62"/>
  <c r="D61"/>
  <c r="E61"/>
  <c r="F61"/>
  <c r="G61"/>
  <c r="H61"/>
  <c r="D60"/>
  <c r="E60"/>
  <c r="F60"/>
  <c r="G60"/>
  <c r="H60"/>
  <c r="D59"/>
  <c r="E59"/>
  <c r="F59"/>
  <c r="G59"/>
  <c r="H59"/>
  <c r="D58"/>
  <c r="E58"/>
  <c r="F58"/>
  <c r="G58"/>
  <c r="H58"/>
  <c r="D57"/>
  <c r="E57"/>
  <c r="F57"/>
  <c r="G57"/>
  <c r="H57"/>
  <c r="D56"/>
  <c r="E56"/>
  <c r="F56"/>
  <c r="G56"/>
  <c r="H56"/>
  <c r="N95" i="9"/>
  <c r="N150" s="1"/>
  <c r="N207" s="1"/>
  <c r="N264" s="1"/>
  <c r="N320" s="1"/>
  <c r="M95"/>
  <c r="M150" s="1"/>
  <c r="M207" s="1"/>
  <c r="M264" s="1"/>
  <c r="M320" s="1"/>
  <c r="L95"/>
  <c r="L150"/>
  <c r="L207"/>
  <c r="L264" s="1"/>
  <c r="L320" s="1"/>
  <c r="K95"/>
  <c r="K150" s="1"/>
  <c r="K207" s="1"/>
  <c r="K264" s="1"/>
  <c r="K320" s="1"/>
  <c r="J95"/>
  <c r="J150" s="1"/>
  <c r="J207" s="1"/>
  <c r="J264" s="1"/>
  <c r="J320" s="1"/>
  <c r="I95"/>
  <c r="I150" s="1"/>
  <c r="H95"/>
  <c r="H150" s="1"/>
  <c r="G95"/>
  <c r="G150" s="1"/>
  <c r="F95"/>
  <c r="F150" s="1"/>
  <c r="E95"/>
  <c r="E150" s="1"/>
  <c r="D95"/>
  <c r="D150" s="1"/>
  <c r="C95"/>
  <c r="C36" s="1"/>
  <c r="C57" s="1"/>
  <c r="C150"/>
  <c r="C207" s="1"/>
  <c r="B95"/>
  <c r="B150" s="1"/>
  <c r="H30" i="10"/>
  <c r="N37" i="9" s="1"/>
  <c r="H29" i="10"/>
  <c r="M37" i="9"/>
  <c r="H28" i="10"/>
  <c r="L37" i="9" s="1"/>
  <c r="H27" i="10"/>
  <c r="K37" i="9"/>
  <c r="H26" i="10"/>
  <c r="J37" i="9" s="1"/>
  <c r="H25" i="10"/>
  <c r="I37" i="9"/>
  <c r="H24" i="10"/>
  <c r="H37" i="9" s="1"/>
  <c r="H23" i="10"/>
  <c r="G37" i="9"/>
  <c r="H22" i="10"/>
  <c r="F37" i="9" s="1"/>
  <c r="H21" i="10"/>
  <c r="E37" i="9"/>
  <c r="H20" i="10"/>
  <c r="D37" i="9" s="1"/>
  <c r="H19" i="10"/>
  <c r="C37" i="9"/>
  <c r="H18" i="10"/>
  <c r="B37" i="9" s="1"/>
  <c r="M36"/>
  <c r="M57" s="1"/>
  <c r="L36"/>
  <c r="L57" s="1"/>
  <c r="J36"/>
  <c r="J57" s="1"/>
  <c r="I36"/>
  <c r="I57" s="1"/>
  <c r="H36"/>
  <c r="F36"/>
  <c r="E36"/>
  <c r="E57" s="1"/>
  <c r="D36"/>
  <c r="I113"/>
  <c r="H113"/>
  <c r="F113"/>
  <c r="E113"/>
  <c r="D113"/>
  <c r="I68"/>
  <c r="I121" s="1"/>
  <c r="I178" s="1"/>
  <c r="I235" s="1"/>
  <c r="I292" s="1"/>
  <c r="B11" i="10"/>
  <c r="H68" i="9"/>
  <c r="H121"/>
  <c r="H178" s="1"/>
  <c r="H235" s="1"/>
  <c r="H292" s="1"/>
  <c r="B10" i="10"/>
  <c r="G68" i="9"/>
  <c r="G121" s="1"/>
  <c r="B9" i="10"/>
  <c r="F68" i="9" s="1"/>
  <c r="F121" s="1"/>
  <c r="F178" s="1"/>
  <c r="F235" s="1"/>
  <c r="F292" s="1"/>
  <c r="B8" i="10"/>
  <c r="E68" i="9" s="1"/>
  <c r="E121" s="1"/>
  <c r="E178" s="1"/>
  <c r="E235" s="1"/>
  <c r="E292" s="1"/>
  <c r="B7" i="10"/>
  <c r="D68" i="9"/>
  <c r="D121" s="1"/>
  <c r="D178" s="1"/>
  <c r="D235" s="1"/>
  <c r="D292" s="1"/>
  <c r="B6" i="10"/>
  <c r="C68" i="9"/>
  <c r="C121" s="1"/>
  <c r="B5" i="10"/>
  <c r="B68" i="9" s="1"/>
  <c r="B121" s="1"/>
  <c r="B178" s="1"/>
  <c r="B235" s="1"/>
  <c r="B292" s="1"/>
  <c r="H57"/>
  <c r="F57"/>
  <c r="D57"/>
  <c r="N121"/>
  <c r="N178"/>
  <c r="N235" s="1"/>
  <c r="N292" s="1"/>
  <c r="M121"/>
  <c r="M178" s="1"/>
  <c r="M235" s="1"/>
  <c r="M292" s="1"/>
  <c r="L121"/>
  <c r="L178" s="1"/>
  <c r="L235" s="1"/>
  <c r="L292" s="1"/>
  <c r="K121"/>
  <c r="K178"/>
  <c r="K235" s="1"/>
  <c r="K292" s="1"/>
  <c r="J121"/>
  <c r="J178" s="1"/>
  <c r="J235" s="1"/>
  <c r="J292" s="1"/>
  <c r="C51" i="11"/>
  <c r="C52"/>
  <c r="C53"/>
  <c r="H17" i="10"/>
  <c r="N7" i="9" s="1"/>
  <c r="H16" i="10"/>
  <c r="M7" i="9" s="1"/>
  <c r="H15" i="10"/>
  <c r="L7" i="9" s="1"/>
  <c r="H14" i="10"/>
  <c r="K7" i="9" s="1"/>
  <c r="H13" i="10"/>
  <c r="J7" i="9" s="1"/>
  <c r="H12" i="10"/>
  <c r="I7" i="9" s="1"/>
  <c r="H11" i="10"/>
  <c r="H7" i="9" s="1"/>
  <c r="H10" i="10"/>
  <c r="G7" i="9" s="1"/>
  <c r="H9" i="10"/>
  <c r="F7" i="9" s="1"/>
  <c r="H8" i="10"/>
  <c r="E7" i="9" s="1"/>
  <c r="H7" i="10"/>
  <c r="D7" i="9" s="1"/>
  <c r="H6" i="10"/>
  <c r="C7" i="9" s="1"/>
  <c r="H5" i="10"/>
  <c r="B7" i="9" s="1"/>
  <c r="D54" i="5"/>
  <c r="E54"/>
  <c r="F54"/>
  <c r="G54"/>
  <c r="H54"/>
  <c r="D53"/>
  <c r="E53"/>
  <c r="F53"/>
  <c r="G53"/>
  <c r="H53"/>
  <c r="D52"/>
  <c r="E52"/>
  <c r="F52"/>
  <c r="G52"/>
  <c r="H52"/>
  <c r="D51"/>
  <c r="E51"/>
  <c r="F51"/>
  <c r="G51"/>
  <c r="H51"/>
  <c r="D50"/>
  <c r="E50"/>
  <c r="F50"/>
  <c r="G50"/>
  <c r="H50"/>
  <c r="G49"/>
  <c r="H49"/>
  <c r="H42"/>
  <c r="H68" s="1"/>
  <c r="H43"/>
  <c r="H44"/>
  <c r="H45"/>
  <c r="H46"/>
  <c r="H47"/>
  <c r="H48"/>
  <c r="G42"/>
  <c r="G68" s="1"/>
  <c r="G43"/>
  <c r="G44"/>
  <c r="G45"/>
  <c r="G46"/>
  <c r="G47"/>
  <c r="G48"/>
  <c r="F42"/>
  <c r="F43"/>
  <c r="F44"/>
  <c r="F45"/>
  <c r="F46"/>
  <c r="F47"/>
  <c r="F48"/>
  <c r="F49"/>
  <c r="E42"/>
  <c r="E43"/>
  <c r="E44"/>
  <c r="E45"/>
  <c r="E46"/>
  <c r="E47"/>
  <c r="E48"/>
  <c r="E49"/>
  <c r="D42"/>
  <c r="D43"/>
  <c r="D44"/>
  <c r="D45"/>
  <c r="D46"/>
  <c r="D47"/>
  <c r="D48"/>
  <c r="D49"/>
  <c r="A67"/>
  <c r="A96"/>
  <c r="A66"/>
  <c r="A95" s="1"/>
  <c r="A65"/>
  <c r="A94"/>
  <c r="A64"/>
  <c r="A93" s="1"/>
  <c r="A63"/>
  <c r="A92" s="1"/>
  <c r="A62"/>
  <c r="A91" s="1"/>
  <c r="A61"/>
  <c r="A90" s="1"/>
  <c r="A60"/>
  <c r="A89" s="1"/>
  <c r="A59"/>
  <c r="A88"/>
  <c r="A58"/>
  <c r="A87" s="1"/>
  <c r="A57"/>
  <c r="A86"/>
  <c r="A56"/>
  <c r="A85" s="1"/>
  <c r="A55"/>
  <c r="A84" s="1"/>
  <c r="A54"/>
  <c r="A83" s="1"/>
  <c r="A53"/>
  <c r="A82" s="1"/>
  <c r="A52"/>
  <c r="A81" s="1"/>
  <c r="A51"/>
  <c r="A80"/>
  <c r="A50"/>
  <c r="A79" s="1"/>
  <c r="A49"/>
  <c r="A78"/>
  <c r="A48"/>
  <c r="A77" s="1"/>
  <c r="A47"/>
  <c r="A76" s="1"/>
  <c r="A46"/>
  <c r="A75" s="1"/>
  <c r="A45"/>
  <c r="A74" s="1"/>
  <c r="A44"/>
  <c r="A73" s="1"/>
  <c r="A43"/>
  <c r="A72"/>
  <c r="A42"/>
  <c r="A71" s="1"/>
  <c r="F68"/>
  <c r="D68"/>
  <c r="AT551" i="1"/>
  <c r="BP551" s="1"/>
  <c r="AT547"/>
  <c r="BP547" s="1"/>
  <c r="X551"/>
  <c r="X550"/>
  <c r="AT550" s="1"/>
  <c r="X549"/>
  <c r="X548"/>
  <c r="AT548" s="1"/>
  <c r="X547"/>
  <c r="IA205"/>
  <c r="HZ205"/>
  <c r="HT205"/>
  <c r="IA187"/>
  <c r="HZ187"/>
  <c r="HT187"/>
  <c r="IA169"/>
  <c r="HZ169"/>
  <c r="HT169"/>
  <c r="IA150"/>
  <c r="HZ150"/>
  <c r="HT150"/>
  <c r="IA131"/>
  <c r="HZ131"/>
  <c r="HT131"/>
  <c r="HE205"/>
  <c r="HD205"/>
  <c r="GX205"/>
  <c r="HE187"/>
  <c r="HD187"/>
  <c r="GX187"/>
  <c r="HE169"/>
  <c r="HD169"/>
  <c r="GX169"/>
  <c r="HE150"/>
  <c r="HD150"/>
  <c r="GX150"/>
  <c r="HE131"/>
  <c r="HD131"/>
  <c r="GX131"/>
  <c r="GI205"/>
  <c r="GH205"/>
  <c r="GB205"/>
  <c r="GI187"/>
  <c r="GH187"/>
  <c r="GB187"/>
  <c r="GI169"/>
  <c r="GH169"/>
  <c r="GB169"/>
  <c r="GI150"/>
  <c r="GH150"/>
  <c r="GB150"/>
  <c r="GI131"/>
  <c r="GH131"/>
  <c r="GB131"/>
  <c r="FM205"/>
  <c r="FL205"/>
  <c r="FF205"/>
  <c r="FM187"/>
  <c r="FL187"/>
  <c r="FF187"/>
  <c r="FM169"/>
  <c r="FL169"/>
  <c r="FF169"/>
  <c r="FM150"/>
  <c r="FL150"/>
  <c r="FF150"/>
  <c r="FM131"/>
  <c r="FL131"/>
  <c r="FF131"/>
  <c r="EQ205"/>
  <c r="EP205"/>
  <c r="EJ205"/>
  <c r="EQ187"/>
  <c r="EP187"/>
  <c r="EJ187"/>
  <c r="EQ169"/>
  <c r="EP169"/>
  <c r="EJ169"/>
  <c r="EQ150"/>
  <c r="EP150"/>
  <c r="EJ150"/>
  <c r="EQ131"/>
  <c r="EP131"/>
  <c r="EJ131"/>
  <c r="DU205"/>
  <c r="DT205"/>
  <c r="DN205"/>
  <c r="DU187"/>
  <c r="DT187"/>
  <c r="DN187"/>
  <c r="DU169"/>
  <c r="DT169"/>
  <c r="DN169"/>
  <c r="DU150"/>
  <c r="DT150"/>
  <c r="DN150"/>
  <c r="DU131"/>
  <c r="DT131"/>
  <c r="DN131"/>
  <c r="CY205"/>
  <c r="CX205"/>
  <c r="CR205"/>
  <c r="CY187"/>
  <c r="CX187"/>
  <c r="CR187"/>
  <c r="CY169"/>
  <c r="CX169"/>
  <c r="CR169"/>
  <c r="CY150"/>
  <c r="CX150"/>
  <c r="CR150"/>
  <c r="A81" i="4"/>
  <c r="A109" s="1"/>
  <c r="A80"/>
  <c r="A108" s="1"/>
  <c r="A79"/>
  <c r="A107" s="1"/>
  <c r="A78"/>
  <c r="A106" s="1"/>
  <c r="A77"/>
  <c r="A105" s="1"/>
  <c r="A76"/>
  <c r="A104" s="1"/>
  <c r="A75"/>
  <c r="A103" s="1"/>
  <c r="A74"/>
  <c r="A102" s="1"/>
  <c r="A73"/>
  <c r="A101" s="1"/>
  <c r="A72"/>
  <c r="A100" s="1"/>
  <c r="A71"/>
  <c r="A99" s="1"/>
  <c r="A70"/>
  <c r="A98" s="1"/>
  <c r="A69"/>
  <c r="A97" s="1"/>
  <c r="A68"/>
  <c r="A96" s="1"/>
  <c r="A67"/>
  <c r="A95" s="1"/>
  <c r="A66"/>
  <c r="A94" s="1"/>
  <c r="A65"/>
  <c r="A93" s="1"/>
  <c r="A64"/>
  <c r="A92" s="1"/>
  <c r="C686" i="3"/>
  <c r="C660"/>
  <c r="C634"/>
  <c r="C608"/>
  <c r="C582"/>
  <c r="C556"/>
  <c r="C530"/>
  <c r="C504"/>
  <c r="C478"/>
  <c r="C452"/>
  <c r="C426"/>
  <c r="C400"/>
  <c r="C374"/>
  <c r="C348"/>
  <c r="C322"/>
  <c r="C296"/>
  <c r="C270"/>
  <c r="C244"/>
  <c r="G700"/>
  <c r="G701"/>
  <c r="G674"/>
  <c r="G675"/>
  <c r="G648"/>
  <c r="G649"/>
  <c r="G622"/>
  <c r="G623"/>
  <c r="G596"/>
  <c r="G597"/>
  <c r="G570"/>
  <c r="G571"/>
  <c r="G544"/>
  <c r="G545"/>
  <c r="G518"/>
  <c r="G519"/>
  <c r="G492"/>
  <c r="G493"/>
  <c r="G466"/>
  <c r="G467"/>
  <c r="G440"/>
  <c r="G441"/>
  <c r="G414"/>
  <c r="G415"/>
  <c r="G388"/>
  <c r="G389"/>
  <c r="G362"/>
  <c r="G363"/>
  <c r="G336"/>
  <c r="G337"/>
  <c r="G310"/>
  <c r="G311"/>
  <c r="G284"/>
  <c r="G285"/>
  <c r="G258"/>
  <c r="G259"/>
  <c r="BQ553" i="1"/>
  <c r="AU553"/>
  <c r="Y553"/>
  <c r="AC498"/>
  <c r="B474"/>
  <c r="K505" s="1"/>
  <c r="K516"/>
  <c r="HM110"/>
  <c r="HO84"/>
  <c r="HP84" s="1"/>
  <c r="HQ84" s="1"/>
  <c r="HR84" s="1"/>
  <c r="HS84" s="1"/>
  <c r="HS101"/>
  <c r="HR101"/>
  <c r="HQ101"/>
  <c r="HP101"/>
  <c r="HO101"/>
  <c r="C33"/>
  <c r="Y33" s="1"/>
  <c r="C32"/>
  <c r="Y32" s="1"/>
  <c r="C31"/>
  <c r="Y31" s="1"/>
  <c r="C30"/>
  <c r="Y30" s="1"/>
  <c r="K12" i="10"/>
  <c r="C28" i="1" s="1"/>
  <c r="K11" i="10"/>
  <c r="C27" i="1" s="1"/>
  <c r="HM82"/>
  <c r="FX51"/>
  <c r="GT51" s="1"/>
  <c r="HP51" s="1"/>
  <c r="FY51"/>
  <c r="GU51" s="1"/>
  <c r="HQ51" s="1"/>
  <c r="FZ51"/>
  <c r="GV51" s="1"/>
  <c r="HR51" s="1"/>
  <c r="GA51"/>
  <c r="GW51" s="1"/>
  <c r="HS51" s="1"/>
  <c r="HW51"/>
  <c r="HS33"/>
  <c r="FX50"/>
  <c r="GT50" s="1"/>
  <c r="HP50" s="1"/>
  <c r="FY50"/>
  <c r="GU50" s="1"/>
  <c r="HQ50" s="1"/>
  <c r="FZ50"/>
  <c r="GV50" s="1"/>
  <c r="HR50" s="1"/>
  <c r="GA50"/>
  <c r="GW50"/>
  <c r="HS50"/>
  <c r="HW50"/>
  <c r="HS32"/>
  <c r="FX49"/>
  <c r="GT49" s="1"/>
  <c r="HP49" s="1"/>
  <c r="FY49"/>
  <c r="GU49" s="1"/>
  <c r="HQ49" s="1"/>
  <c r="FZ49"/>
  <c r="GV49"/>
  <c r="HR49"/>
  <c r="GA49"/>
  <c r="GW49" s="1"/>
  <c r="HS49" s="1"/>
  <c r="HW49"/>
  <c r="HS31"/>
  <c r="FX48"/>
  <c r="GT48"/>
  <c r="HP48" s="1"/>
  <c r="FY48"/>
  <c r="GU48" s="1"/>
  <c r="HQ48" s="1"/>
  <c r="FZ48"/>
  <c r="GV48" s="1"/>
  <c r="HR48" s="1"/>
  <c r="GA48"/>
  <c r="GW48" s="1"/>
  <c r="HS48" s="1"/>
  <c r="HW48"/>
  <c r="HS30"/>
  <c r="FX46"/>
  <c r="GT46"/>
  <c r="HP46" s="1"/>
  <c r="FY46"/>
  <c r="GU46"/>
  <c r="HQ46"/>
  <c r="FZ46"/>
  <c r="GV46" s="1"/>
  <c r="HR46" s="1"/>
  <c r="GA46"/>
  <c r="GW46"/>
  <c r="HS46" s="1"/>
  <c r="HW46"/>
  <c r="HS28"/>
  <c r="FY45"/>
  <c r="GU45" s="1"/>
  <c r="HQ45" s="1"/>
  <c r="FZ45"/>
  <c r="GV45"/>
  <c r="HR45" s="1"/>
  <c r="GA45"/>
  <c r="GW45" s="1"/>
  <c r="HS45" s="1"/>
  <c r="HW45"/>
  <c r="HS27"/>
  <c r="FY44"/>
  <c r="GU44"/>
  <c r="HQ44" s="1"/>
  <c r="FZ44"/>
  <c r="GV44" s="1"/>
  <c r="HR44" s="1"/>
  <c r="GA44"/>
  <c r="GW44" s="1"/>
  <c r="HS44" s="1"/>
  <c r="HW44"/>
  <c r="HS26"/>
  <c r="FY43"/>
  <c r="GU43"/>
  <c r="HQ43"/>
  <c r="FZ43"/>
  <c r="GV43" s="1"/>
  <c r="HR43" s="1"/>
  <c r="GA43"/>
  <c r="GW43" s="1"/>
  <c r="HS43" s="1"/>
  <c r="HW43"/>
  <c r="HS25"/>
  <c r="FX42"/>
  <c r="GT42"/>
  <c r="HP42" s="1"/>
  <c r="FY42"/>
  <c r="GU42" s="1"/>
  <c r="HQ42" s="1"/>
  <c r="FZ42"/>
  <c r="GV42" s="1"/>
  <c r="HR42" s="1"/>
  <c r="GA42"/>
  <c r="GW42" s="1"/>
  <c r="HS42" s="1"/>
  <c r="HW42"/>
  <c r="HS24"/>
  <c r="FY41"/>
  <c r="GU41" s="1"/>
  <c r="HQ41" s="1"/>
  <c r="FZ41"/>
  <c r="GV41" s="1"/>
  <c r="HR41" s="1"/>
  <c r="GA41"/>
  <c r="GW41"/>
  <c r="HS41" s="1"/>
  <c r="HW41"/>
  <c r="HS23"/>
  <c r="FY40"/>
  <c r="GU40" s="1"/>
  <c r="HQ40" s="1"/>
  <c r="FZ40"/>
  <c r="GV40" s="1"/>
  <c r="HR40" s="1"/>
  <c r="GA40"/>
  <c r="GW40" s="1"/>
  <c r="HS40" s="1"/>
  <c r="HW40"/>
  <c r="HS22"/>
  <c r="FY39"/>
  <c r="GU39" s="1"/>
  <c r="HQ39" s="1"/>
  <c r="FZ39"/>
  <c r="GV39" s="1"/>
  <c r="HR39" s="1"/>
  <c r="GA39"/>
  <c r="GW39" s="1"/>
  <c r="HS39" s="1"/>
  <c r="HW39"/>
  <c r="HS21"/>
  <c r="FX38"/>
  <c r="GT38" s="1"/>
  <c r="HP38" s="1"/>
  <c r="FY38"/>
  <c r="GU38" s="1"/>
  <c r="HQ38" s="1"/>
  <c r="FZ38"/>
  <c r="GV38" s="1"/>
  <c r="HR38" s="1"/>
  <c r="GA38"/>
  <c r="GW38" s="1"/>
  <c r="HS38" s="1"/>
  <c r="HW38"/>
  <c r="HS20"/>
  <c r="HW37"/>
  <c r="FY37"/>
  <c r="GU37" s="1"/>
  <c r="HQ37" s="1"/>
  <c r="FZ37"/>
  <c r="GV37" s="1"/>
  <c r="HR37" s="1"/>
  <c r="GA37"/>
  <c r="GW37" s="1"/>
  <c r="HS37" s="1"/>
  <c r="HS19"/>
  <c r="B20"/>
  <c r="B21"/>
  <c r="B22" s="1"/>
  <c r="K10" i="10"/>
  <c r="C26" i="1" s="1"/>
  <c r="GW101"/>
  <c r="GV101"/>
  <c r="GU101"/>
  <c r="GT101"/>
  <c r="GS101"/>
  <c r="GS84"/>
  <c r="GT84" s="1"/>
  <c r="GU84" s="1"/>
  <c r="GV84" s="1"/>
  <c r="GW84" s="1"/>
  <c r="HA51"/>
  <c r="GW33"/>
  <c r="HA50"/>
  <c r="GW32"/>
  <c r="HA49"/>
  <c r="GW31"/>
  <c r="HA48"/>
  <c r="GW30"/>
  <c r="HA46"/>
  <c r="GW28"/>
  <c r="HA45"/>
  <c r="GW27"/>
  <c r="HA44"/>
  <c r="GW26"/>
  <c r="HA43"/>
  <c r="GW25"/>
  <c r="HA42"/>
  <c r="GW24"/>
  <c r="HA41"/>
  <c r="GW23"/>
  <c r="HA40"/>
  <c r="GW22"/>
  <c r="HA39"/>
  <c r="GW21"/>
  <c r="HA38"/>
  <c r="GW20"/>
  <c r="HA37"/>
  <c r="GQ13"/>
  <c r="GW19"/>
  <c r="GS29"/>
  <c r="HO29" s="1"/>
  <c r="GR29"/>
  <c r="HN29" s="1"/>
  <c r="FW84"/>
  <c r="GA101"/>
  <c r="FZ101"/>
  <c r="FY101"/>
  <c r="FX101"/>
  <c r="FW101"/>
  <c r="GE51"/>
  <c r="GA33"/>
  <c r="GE50"/>
  <c r="GA32"/>
  <c r="GE49"/>
  <c r="GA31"/>
  <c r="GE48"/>
  <c r="GA30"/>
  <c r="GE46"/>
  <c r="GA28"/>
  <c r="GE45"/>
  <c r="GA27"/>
  <c r="GE44"/>
  <c r="GA26"/>
  <c r="GE43"/>
  <c r="GA25"/>
  <c r="GE42"/>
  <c r="GA24"/>
  <c r="GE41"/>
  <c r="GA23"/>
  <c r="GE40"/>
  <c r="GA22"/>
  <c r="GE39"/>
  <c r="GA21"/>
  <c r="GE38"/>
  <c r="GA20"/>
  <c r="GE37"/>
  <c r="GA19"/>
  <c r="FU16"/>
  <c r="FU82" s="1"/>
  <c r="FU110" s="1"/>
  <c r="FU15"/>
  <c r="GQ15" s="1"/>
  <c r="GQ81" s="1"/>
  <c r="GQ109" s="1"/>
  <c r="GS171" s="1"/>
  <c r="FU14"/>
  <c r="GQ14" s="1"/>
  <c r="GQ80" s="1"/>
  <c r="GQ108" s="1"/>
  <c r="GS152" s="1"/>
  <c r="FU13"/>
  <c r="FU12"/>
  <c r="GQ12" s="1"/>
  <c r="GQ78" s="1"/>
  <c r="GQ106" s="1"/>
  <c r="GS114" s="1"/>
  <c r="C271"/>
  <c r="Y271" s="1"/>
  <c r="C270"/>
  <c r="Y270"/>
  <c r="AU270" s="1"/>
  <c r="C269"/>
  <c r="Y269" s="1"/>
  <c r="C268"/>
  <c r="Y268" s="1"/>
  <c r="C266"/>
  <c r="Y266" s="1"/>
  <c r="C265"/>
  <c r="Y265" s="1"/>
  <c r="HM320"/>
  <c r="HM348" s="1"/>
  <c r="FX289"/>
  <c r="GT289" s="1"/>
  <c r="FY289"/>
  <c r="GU289" s="1"/>
  <c r="HQ289" s="1"/>
  <c r="FZ289"/>
  <c r="GV289" s="1"/>
  <c r="HR289" s="1"/>
  <c r="GA289"/>
  <c r="GW289" s="1"/>
  <c r="HS289" s="1"/>
  <c r="HW289"/>
  <c r="HS271"/>
  <c r="FW288"/>
  <c r="GS288" s="1"/>
  <c r="FX288"/>
  <c r="GT288"/>
  <c r="HP288" s="1"/>
  <c r="FZ288"/>
  <c r="GV288" s="1"/>
  <c r="HR288" s="1"/>
  <c r="GA288"/>
  <c r="GW288" s="1"/>
  <c r="HS288" s="1"/>
  <c r="HW288"/>
  <c r="HS270"/>
  <c r="FX287"/>
  <c r="GT287"/>
  <c r="HP287" s="1"/>
  <c r="FY287"/>
  <c r="GU287" s="1"/>
  <c r="HQ287" s="1"/>
  <c r="FZ287"/>
  <c r="GV287" s="1"/>
  <c r="HR287" s="1"/>
  <c r="GA287"/>
  <c r="GW287" s="1"/>
  <c r="HS287" s="1"/>
  <c r="HW287"/>
  <c r="HS269"/>
  <c r="FX286"/>
  <c r="GT286" s="1"/>
  <c r="HP286" s="1"/>
  <c r="FZ286"/>
  <c r="GV286" s="1"/>
  <c r="HR286" s="1"/>
  <c r="GA286"/>
  <c r="GW286" s="1"/>
  <c r="HS286" s="1"/>
  <c r="HW286"/>
  <c r="HS268"/>
  <c r="FX284"/>
  <c r="GT284" s="1"/>
  <c r="HP284" s="1"/>
  <c r="FY284"/>
  <c r="GU284"/>
  <c r="HQ284" s="1"/>
  <c r="FZ284"/>
  <c r="GV284"/>
  <c r="HR284" s="1"/>
  <c r="GA284"/>
  <c r="GW284" s="1"/>
  <c r="HS284" s="1"/>
  <c r="HW284"/>
  <c r="HS266"/>
  <c r="FX283"/>
  <c r="GT283"/>
  <c r="HP283" s="1"/>
  <c r="FY283"/>
  <c r="GU283" s="1"/>
  <c r="HQ283" s="1"/>
  <c r="FZ283"/>
  <c r="GV283" s="1"/>
  <c r="HR283" s="1"/>
  <c r="GA283"/>
  <c r="GW283" s="1"/>
  <c r="HS283" s="1"/>
  <c r="HW283"/>
  <c r="HS265"/>
  <c r="FX282"/>
  <c r="GT282"/>
  <c r="HP282"/>
  <c r="FY282"/>
  <c r="GU282" s="1"/>
  <c r="HQ282" s="1"/>
  <c r="FZ282"/>
  <c r="GV282" s="1"/>
  <c r="HR282" s="1"/>
  <c r="GA282"/>
  <c r="GW282" s="1"/>
  <c r="HS282" s="1"/>
  <c r="HW282"/>
  <c r="HS264"/>
  <c r="FX281"/>
  <c r="GT281" s="1"/>
  <c r="HP281" s="1"/>
  <c r="FY281"/>
  <c r="GU281" s="1"/>
  <c r="FZ281"/>
  <c r="GV281" s="1"/>
  <c r="HR281" s="1"/>
  <c r="GA281"/>
  <c r="GW281"/>
  <c r="HS281"/>
  <c r="HW281"/>
  <c r="HS263"/>
  <c r="FX280"/>
  <c r="GT280" s="1"/>
  <c r="HP280" s="1"/>
  <c r="FY280"/>
  <c r="GU280" s="1"/>
  <c r="HQ280" s="1"/>
  <c r="FZ280"/>
  <c r="GV280"/>
  <c r="HR280"/>
  <c r="GA280"/>
  <c r="GW280" s="1"/>
  <c r="HS280" s="1"/>
  <c r="HW280"/>
  <c r="HS262"/>
  <c r="FX279"/>
  <c r="GT279"/>
  <c r="HP279" s="1"/>
  <c r="FY279"/>
  <c r="GU279" s="1"/>
  <c r="HQ279" s="1"/>
  <c r="FZ279"/>
  <c r="GV279"/>
  <c r="HR279"/>
  <c r="GA279"/>
  <c r="GW279" s="1"/>
  <c r="HS279" s="1"/>
  <c r="HW279"/>
  <c r="HS261"/>
  <c r="FX278"/>
  <c r="GT278" s="1"/>
  <c r="HP278" s="1"/>
  <c r="FY278"/>
  <c r="GU278" s="1"/>
  <c r="HQ278" s="1"/>
  <c r="FZ278"/>
  <c r="GV278" s="1"/>
  <c r="HR278" s="1"/>
  <c r="GA278"/>
  <c r="GW278" s="1"/>
  <c r="HS278" s="1"/>
  <c r="HW278"/>
  <c r="HS260"/>
  <c r="FX277"/>
  <c r="GT277"/>
  <c r="HP277"/>
  <c r="FY277"/>
  <c r="GU277" s="1"/>
  <c r="FZ277"/>
  <c r="GV277"/>
  <c r="HR277" s="1"/>
  <c r="GA277"/>
  <c r="GW277"/>
  <c r="HS277" s="1"/>
  <c r="HW277"/>
  <c r="HS259"/>
  <c r="FX276"/>
  <c r="GT276" s="1"/>
  <c r="HP276" s="1"/>
  <c r="FY276"/>
  <c r="GU276"/>
  <c r="HQ276" s="1"/>
  <c r="FZ276"/>
  <c r="GV276"/>
  <c r="HR276" s="1"/>
  <c r="GA276"/>
  <c r="GW276"/>
  <c r="HS276"/>
  <c r="HW276"/>
  <c r="HS258"/>
  <c r="B271"/>
  <c r="X271" s="1"/>
  <c r="AT271" s="1"/>
  <c r="BP271" s="1"/>
  <c r="CL271" s="1"/>
  <c r="DH271" s="1"/>
  <c r="ED271" s="1"/>
  <c r="EZ271" s="1"/>
  <c r="FV271" s="1"/>
  <c r="GR271" s="1"/>
  <c r="HN271" s="1"/>
  <c r="B270"/>
  <c r="X270" s="1"/>
  <c r="AT270" s="1"/>
  <c r="BP270" s="1"/>
  <c r="CL270" s="1"/>
  <c r="DH270" s="1"/>
  <c r="ED270" s="1"/>
  <c r="EZ270" s="1"/>
  <c r="FV270" s="1"/>
  <c r="GR270" s="1"/>
  <c r="HN270" s="1"/>
  <c r="B269"/>
  <c r="X269"/>
  <c r="AT269" s="1"/>
  <c r="BP269" s="1"/>
  <c r="CL269" s="1"/>
  <c r="DH269" s="1"/>
  <c r="ED269" s="1"/>
  <c r="EZ269" s="1"/>
  <c r="FV269" s="1"/>
  <c r="GR269" s="1"/>
  <c r="HN269" s="1"/>
  <c r="J8" i="10"/>
  <c r="J9" s="1"/>
  <c r="C264" i="1"/>
  <c r="Y264" s="1"/>
  <c r="GR334"/>
  <c r="GQ320"/>
  <c r="GQ348" s="1"/>
  <c r="HA289"/>
  <c r="GW271"/>
  <c r="HA288"/>
  <c r="GW270"/>
  <c r="HA287"/>
  <c r="GW269"/>
  <c r="HA286"/>
  <c r="GW268"/>
  <c r="GW306"/>
  <c r="HA306" s="1"/>
  <c r="GV306"/>
  <c r="GZ306"/>
  <c r="GU306"/>
  <c r="GY306" s="1"/>
  <c r="GT306"/>
  <c r="GX306"/>
  <c r="GS306"/>
  <c r="HA284"/>
  <c r="GW266"/>
  <c r="HA283"/>
  <c r="GW265"/>
  <c r="HA282"/>
  <c r="GW264"/>
  <c r="HA281"/>
  <c r="GW263"/>
  <c r="HA280"/>
  <c r="GW262"/>
  <c r="HA279"/>
  <c r="GW261"/>
  <c r="HA278"/>
  <c r="GW260"/>
  <c r="HA277"/>
  <c r="GW259"/>
  <c r="HA276"/>
  <c r="GW258"/>
  <c r="GR306"/>
  <c r="FU320"/>
  <c r="FU348" s="1"/>
  <c r="GE289"/>
  <c r="GA271"/>
  <c r="GE288"/>
  <c r="GA270"/>
  <c r="GE287"/>
  <c r="GA269"/>
  <c r="GE286"/>
  <c r="GA268"/>
  <c r="GE284"/>
  <c r="GA266"/>
  <c r="GE283"/>
  <c r="GA265"/>
  <c r="AT319"/>
  <c r="BP319" s="1"/>
  <c r="X320"/>
  <c r="AT320" s="1"/>
  <c r="X319"/>
  <c r="X318"/>
  <c r="AT318" s="1"/>
  <c r="X317"/>
  <c r="X316"/>
  <c r="AT316" s="1"/>
  <c r="B217" i="10"/>
  <c r="B216"/>
  <c r="B215"/>
  <c r="B214"/>
  <c r="B213"/>
  <c r="HO322" i="1"/>
  <c r="HP322" s="1"/>
  <c r="HQ322" s="1"/>
  <c r="HR322" s="1"/>
  <c r="HS322" s="1"/>
  <c r="GS322"/>
  <c r="GT322" s="1"/>
  <c r="GU322" s="1"/>
  <c r="GV322" s="1"/>
  <c r="GW322" s="1"/>
  <c r="FW322"/>
  <c r="FA322"/>
  <c r="EE322"/>
  <c r="DI322"/>
  <c r="CM322"/>
  <c r="BQ322"/>
  <c r="AU322"/>
  <c r="Y322"/>
  <c r="HS339"/>
  <c r="HR339"/>
  <c r="HQ339"/>
  <c r="HP339"/>
  <c r="HO339"/>
  <c r="GW339"/>
  <c r="GV339"/>
  <c r="GU339"/>
  <c r="GT339"/>
  <c r="GS339"/>
  <c r="GA339"/>
  <c r="FZ339"/>
  <c r="FY339"/>
  <c r="FX339"/>
  <c r="FW339"/>
  <c r="FE339"/>
  <c r="FD339"/>
  <c r="FC339"/>
  <c r="FB339"/>
  <c r="FA339"/>
  <c r="EI339"/>
  <c r="EH339"/>
  <c r="EG339"/>
  <c r="EF339"/>
  <c r="EE339"/>
  <c r="DM339"/>
  <c r="DL339"/>
  <c r="DK339"/>
  <c r="DJ339"/>
  <c r="DI339"/>
  <c r="CQ339"/>
  <c r="CP339"/>
  <c r="CO339"/>
  <c r="CN339"/>
  <c r="CM339"/>
  <c r="BU339"/>
  <c r="BT339"/>
  <c r="BS339"/>
  <c r="BR339"/>
  <c r="BQ339"/>
  <c r="AY339"/>
  <c r="AX339"/>
  <c r="AW339"/>
  <c r="AV339"/>
  <c r="AU339"/>
  <c r="AC339"/>
  <c r="AB339"/>
  <c r="AA339"/>
  <c r="Z339"/>
  <c r="Y339"/>
  <c r="G339"/>
  <c r="F339"/>
  <c r="E339"/>
  <c r="D339"/>
  <c r="C339"/>
  <c r="HW275"/>
  <c r="HA291"/>
  <c r="HA290"/>
  <c r="HA275"/>
  <c r="GE285"/>
  <c r="GE282"/>
  <c r="GE281"/>
  <c r="GE280"/>
  <c r="GE279"/>
  <c r="GE278"/>
  <c r="GE277"/>
  <c r="GE276"/>
  <c r="GE275"/>
  <c r="FI285"/>
  <c r="EM285"/>
  <c r="DQ290"/>
  <c r="DQ285"/>
  <c r="CU285"/>
  <c r="BY285"/>
  <c r="BC285"/>
  <c r="AG285"/>
  <c r="K285"/>
  <c r="AB83" i="10"/>
  <c r="AI41" s="1"/>
  <c r="AA83"/>
  <c r="AH41" s="1"/>
  <c r="Z83"/>
  <c r="AG41" s="1"/>
  <c r="Y83"/>
  <c r="AF41" s="1"/>
  <c r="X83"/>
  <c r="AE41" s="1"/>
  <c r="W83"/>
  <c r="AD41" s="1"/>
  <c r="V83"/>
  <c r="AC41" s="1"/>
  <c r="U83"/>
  <c r="AB41" s="1"/>
  <c r="T83"/>
  <c r="AA41" s="1"/>
  <c r="S83"/>
  <c r="Z41" s="1"/>
  <c r="R83"/>
  <c r="Y41" s="1"/>
  <c r="Q83"/>
  <c r="X41" s="1"/>
  <c r="P83"/>
  <c r="W41" s="1"/>
  <c r="O83"/>
  <c r="V41" s="1"/>
  <c r="N83"/>
  <c r="U41" s="1"/>
  <c r="M83"/>
  <c r="T41" s="1"/>
  <c r="L83"/>
  <c r="S41" s="1"/>
  <c r="K83"/>
  <c r="R41" s="1"/>
  <c r="AC267" i="1"/>
  <c r="HS257"/>
  <c r="GW257"/>
  <c r="GA267"/>
  <c r="GA264"/>
  <c r="GA263"/>
  <c r="GA262"/>
  <c r="GA261"/>
  <c r="GA260"/>
  <c r="GA259"/>
  <c r="GA258"/>
  <c r="GA257"/>
  <c r="FE267"/>
  <c r="EI267"/>
  <c r="DM267"/>
  <c r="CQ267"/>
  <c r="BU267"/>
  <c r="AY267"/>
  <c r="C502"/>
  <c r="Y502" s="1"/>
  <c r="B502"/>
  <c r="C501"/>
  <c r="B501"/>
  <c r="C500"/>
  <c r="B518" s="1"/>
  <c r="B539" s="1"/>
  <c r="B567" s="1"/>
  <c r="B597" s="1"/>
  <c r="B616" s="1"/>
  <c r="B635" s="1"/>
  <c r="B653" s="1"/>
  <c r="B671" s="1"/>
  <c r="B691" s="1"/>
  <c r="B500"/>
  <c r="X500" s="1"/>
  <c r="AT500" s="1"/>
  <c r="BP500" s="1"/>
  <c r="C499"/>
  <c r="Y499" s="1"/>
  <c r="C497"/>
  <c r="B515" s="1"/>
  <c r="B536" s="1"/>
  <c r="B564" s="1"/>
  <c r="B594" s="1"/>
  <c r="B613" s="1"/>
  <c r="B632" s="1"/>
  <c r="B650" s="1"/>
  <c r="B668" s="1"/>
  <c r="B688" s="1"/>
  <c r="C496"/>
  <c r="C495"/>
  <c r="Y495" s="1"/>
  <c r="K9" i="10"/>
  <c r="C494" i="1"/>
  <c r="B512" s="1"/>
  <c r="B533" s="1"/>
  <c r="B561" s="1"/>
  <c r="B591" s="1"/>
  <c r="B610" s="1"/>
  <c r="B629" s="1"/>
  <c r="B647" s="1"/>
  <c r="B665" s="1"/>
  <c r="B685" s="1"/>
  <c r="K8" i="10"/>
  <c r="C493" i="1" s="1"/>
  <c r="B493"/>
  <c r="X493" s="1"/>
  <c r="K7" i="10"/>
  <c r="C492" i="1" s="1"/>
  <c r="B492"/>
  <c r="K6" i="10"/>
  <c r="C260" i="1" s="1"/>
  <c r="A45" i="10"/>
  <c r="J6" s="1"/>
  <c r="K5"/>
  <c r="C490" i="1" s="1"/>
  <c r="J5" i="10"/>
  <c r="B490" i="1"/>
  <c r="K4" i="10"/>
  <c r="C258" i="1" s="1"/>
  <c r="J4" i="10"/>
  <c r="B489" i="1"/>
  <c r="K3" i="10"/>
  <c r="C488" i="1" s="1"/>
  <c r="J3" i="10"/>
  <c r="B488" i="1"/>
  <c r="C263"/>
  <c r="C262"/>
  <c r="B262"/>
  <c r="C261"/>
  <c r="B261"/>
  <c r="C259"/>
  <c r="B259"/>
  <c r="B258"/>
  <c r="C257"/>
  <c r="B257"/>
  <c r="BQ474"/>
  <c r="AU474"/>
  <c r="X474"/>
  <c r="B520"/>
  <c r="B541" s="1"/>
  <c r="B569" s="1"/>
  <c r="B599" s="1"/>
  <c r="B618" s="1"/>
  <c r="B637" s="1"/>
  <c r="B655" s="1"/>
  <c r="B673" s="1"/>
  <c r="B693" s="1"/>
  <c r="BU570"/>
  <c r="BT570"/>
  <c r="BS570"/>
  <c r="BR570"/>
  <c r="BQ570"/>
  <c r="Y501"/>
  <c r="AU501" s="1"/>
  <c r="B519"/>
  <c r="B540" s="1"/>
  <c r="B568" s="1"/>
  <c r="B598" s="1"/>
  <c r="B617" s="1"/>
  <c r="B636" s="1"/>
  <c r="B654" s="1"/>
  <c r="B672" s="1"/>
  <c r="B692" s="1"/>
  <c r="Y500"/>
  <c r="AU500" s="1"/>
  <c r="B517"/>
  <c r="B538" s="1"/>
  <c r="B566" s="1"/>
  <c r="B596" s="1"/>
  <c r="B615" s="1"/>
  <c r="B634" s="1"/>
  <c r="B652" s="1"/>
  <c r="B670" s="1"/>
  <c r="B690" s="1"/>
  <c r="BP595"/>
  <c r="BP614"/>
  <c r="BP633"/>
  <c r="BP651" s="1"/>
  <c r="BP669" s="1"/>
  <c r="BP689" s="1"/>
  <c r="AT595"/>
  <c r="AT614" s="1"/>
  <c r="AT633" s="1"/>
  <c r="AT651" s="1"/>
  <c r="AT669" s="1"/>
  <c r="AT689" s="1"/>
  <c r="X595"/>
  <c r="X614"/>
  <c r="X633" s="1"/>
  <c r="X651" s="1"/>
  <c r="X669" s="1"/>
  <c r="X689" s="1"/>
  <c r="Y497"/>
  <c r="AU497" s="1"/>
  <c r="Y496"/>
  <c r="AU496" s="1"/>
  <c r="X514"/>
  <c r="X535" s="1"/>
  <c r="X563" s="1"/>
  <c r="X593" s="1"/>
  <c r="X612" s="1"/>
  <c r="X631" s="1"/>
  <c r="X649" s="1"/>
  <c r="X667" s="1"/>
  <c r="X687" s="1"/>
  <c r="B514"/>
  <c r="B535" s="1"/>
  <c r="B563" s="1"/>
  <c r="B593" s="1"/>
  <c r="B612" s="1"/>
  <c r="B631" s="1"/>
  <c r="B649" s="1"/>
  <c r="B667" s="1"/>
  <c r="B687" s="1"/>
  <c r="B513"/>
  <c r="B534" s="1"/>
  <c r="B562" s="1"/>
  <c r="B592" s="1"/>
  <c r="B611" s="1"/>
  <c r="B630" s="1"/>
  <c r="B648" s="1"/>
  <c r="B666" s="1"/>
  <c r="B686" s="1"/>
  <c r="BQ494"/>
  <c r="BP512" s="1"/>
  <c r="BP533" s="1"/>
  <c r="BP561" s="1"/>
  <c r="BP591" s="1"/>
  <c r="BP610" s="1"/>
  <c r="BP629" s="1"/>
  <c r="BP647" s="1"/>
  <c r="BP665" s="1"/>
  <c r="BP685" s="1"/>
  <c r="AT512"/>
  <c r="AT533" s="1"/>
  <c r="AT561" s="1"/>
  <c r="AT591" s="1"/>
  <c r="AT610" s="1"/>
  <c r="AT629" s="1"/>
  <c r="AT647" s="1"/>
  <c r="AT665" s="1"/>
  <c r="AT685" s="1"/>
  <c r="Y494"/>
  <c r="X512" s="1"/>
  <c r="X533" s="1"/>
  <c r="X561" s="1"/>
  <c r="X591" s="1"/>
  <c r="X610" s="1"/>
  <c r="X629" s="1"/>
  <c r="X647" s="1"/>
  <c r="X665" s="1"/>
  <c r="X685" s="1"/>
  <c r="BQ493"/>
  <c r="BP511" s="1"/>
  <c r="BP532" s="1"/>
  <c r="BP560" s="1"/>
  <c r="BP590" s="1"/>
  <c r="BP609" s="1"/>
  <c r="BP628" s="1"/>
  <c r="BP646" s="1"/>
  <c r="BP664" s="1"/>
  <c r="BP684" s="1"/>
  <c r="AT511"/>
  <c r="AT532" s="1"/>
  <c r="AT560" s="1"/>
  <c r="AT590" s="1"/>
  <c r="AT609" s="1"/>
  <c r="AT628" s="1"/>
  <c r="AT646" s="1"/>
  <c r="AT664" s="1"/>
  <c r="AT684" s="1"/>
  <c r="BQ492"/>
  <c r="BP510" s="1"/>
  <c r="BP531" s="1"/>
  <c r="BP559" s="1"/>
  <c r="BP589" s="1"/>
  <c r="BP608" s="1"/>
  <c r="BP627" s="1"/>
  <c r="BP645" s="1"/>
  <c r="BP663" s="1"/>
  <c r="BP683" s="1"/>
  <c r="AT510"/>
  <c r="AT531" s="1"/>
  <c r="AT559" s="1"/>
  <c r="AT589" s="1"/>
  <c r="AT608" s="1"/>
  <c r="AT627" s="1"/>
  <c r="AT645" s="1"/>
  <c r="AT663" s="1"/>
  <c r="AT683" s="1"/>
  <c r="BQ491"/>
  <c r="BP509" s="1"/>
  <c r="BP530" s="1"/>
  <c r="BP558" s="1"/>
  <c r="BP588" s="1"/>
  <c r="BP607" s="1"/>
  <c r="BP626" s="1"/>
  <c r="BP644" s="1"/>
  <c r="BP662" s="1"/>
  <c r="BP682" s="1"/>
  <c r="AT509"/>
  <c r="AT530" s="1"/>
  <c r="AT558" s="1"/>
  <c r="AT588" s="1"/>
  <c r="AT607" s="1"/>
  <c r="AT626" s="1"/>
  <c r="AT644" s="1"/>
  <c r="AT662" s="1"/>
  <c r="AT682" s="1"/>
  <c r="BQ490"/>
  <c r="BP508" s="1"/>
  <c r="BP529" s="1"/>
  <c r="BP557" s="1"/>
  <c r="BP587" s="1"/>
  <c r="BP606" s="1"/>
  <c r="BP625" s="1"/>
  <c r="BP643" s="1"/>
  <c r="BP661" s="1"/>
  <c r="BP681" s="1"/>
  <c r="AT508"/>
  <c r="AT529" s="1"/>
  <c r="AT557" s="1"/>
  <c r="AT587" s="1"/>
  <c r="AT606" s="1"/>
  <c r="AT625" s="1"/>
  <c r="AT643" s="1"/>
  <c r="AT661" s="1"/>
  <c r="AT681" s="1"/>
  <c r="BQ489"/>
  <c r="BP507" s="1"/>
  <c r="BP528" s="1"/>
  <c r="BP556" s="1"/>
  <c r="BP586" s="1"/>
  <c r="BP605" s="1"/>
  <c r="BP624" s="1"/>
  <c r="BP642" s="1"/>
  <c r="BP660" s="1"/>
  <c r="BP680" s="1"/>
  <c r="AT507"/>
  <c r="AT528" s="1"/>
  <c r="AT556" s="1"/>
  <c r="AT586" s="1"/>
  <c r="AT605" s="1"/>
  <c r="AT624" s="1"/>
  <c r="AT642" s="1"/>
  <c r="AT660" s="1"/>
  <c r="AT680" s="1"/>
  <c r="BQ488"/>
  <c r="BP506" s="1"/>
  <c r="BP527" s="1"/>
  <c r="BP555" s="1"/>
  <c r="AT506"/>
  <c r="AT527" s="1"/>
  <c r="AT555" s="1"/>
  <c r="BO550"/>
  <c r="BO578" s="1"/>
  <c r="BQ640" s="1"/>
  <c r="AS550"/>
  <c r="AS578"/>
  <c r="AU640" s="1"/>
  <c r="W550"/>
  <c r="W578"/>
  <c r="Y640" s="1"/>
  <c r="A550"/>
  <c r="A578"/>
  <c r="C640"/>
  <c r="BO549"/>
  <c r="BO577" s="1"/>
  <c r="BQ621" s="1"/>
  <c r="AS549"/>
  <c r="AS577" s="1"/>
  <c r="AU621" s="1"/>
  <c r="W549"/>
  <c r="W577"/>
  <c r="Y621" s="1"/>
  <c r="A549"/>
  <c r="A577"/>
  <c r="C621"/>
  <c r="BO548"/>
  <c r="BO576" s="1"/>
  <c r="BQ602" s="1"/>
  <c r="AS548"/>
  <c r="AS576" s="1"/>
  <c r="AU602" s="1"/>
  <c r="W548"/>
  <c r="W576"/>
  <c r="Y602" s="1"/>
  <c r="A548"/>
  <c r="A576"/>
  <c r="C602"/>
  <c r="BO547"/>
  <c r="BO575" s="1"/>
  <c r="BQ583" s="1"/>
  <c r="AS547"/>
  <c r="AS575" s="1"/>
  <c r="AU583" s="1"/>
  <c r="W547"/>
  <c r="W575"/>
  <c r="Y583" s="1"/>
  <c r="A547"/>
  <c r="A575"/>
  <c r="C583" s="1"/>
  <c r="BO551"/>
  <c r="BO579" s="1"/>
  <c r="AS551"/>
  <c r="AS579" s="1"/>
  <c r="W551"/>
  <c r="W579" s="1"/>
  <c r="A551"/>
  <c r="A579" s="1"/>
  <c r="AY570"/>
  <c r="AX570"/>
  <c r="AW570"/>
  <c r="AV570"/>
  <c r="AU570"/>
  <c r="AC570"/>
  <c r="AB570"/>
  <c r="AA570"/>
  <c r="Z570"/>
  <c r="Y570"/>
  <c r="G570"/>
  <c r="F570"/>
  <c r="E570"/>
  <c r="D570"/>
  <c r="C570"/>
  <c r="BR553"/>
  <c r="BS553" s="1"/>
  <c r="BT553" s="1"/>
  <c r="BU553" s="1"/>
  <c r="AV553"/>
  <c r="AW553" s="1"/>
  <c r="AX553" s="1"/>
  <c r="AY553" s="1"/>
  <c r="Z553"/>
  <c r="AA553"/>
  <c r="AB553" s="1"/>
  <c r="AC553" s="1"/>
  <c r="BY526"/>
  <c r="BC526"/>
  <c r="AG526"/>
  <c r="K526"/>
  <c r="BY505"/>
  <c r="BC505"/>
  <c r="AG505"/>
  <c r="X502"/>
  <c r="AT502" s="1"/>
  <c r="BP502" s="1"/>
  <c r="X501"/>
  <c r="AT501"/>
  <c r="BP501" s="1"/>
  <c r="BP494"/>
  <c r="BP493"/>
  <c r="BP492"/>
  <c r="X492"/>
  <c r="BP491"/>
  <c r="BP490"/>
  <c r="X490"/>
  <c r="BP489"/>
  <c r="X489"/>
  <c r="BP488"/>
  <c r="X488"/>
  <c r="BP477"/>
  <c r="BS477"/>
  <c r="AT477"/>
  <c r="AW477" s="1"/>
  <c r="X477"/>
  <c r="AA477"/>
  <c r="B477"/>
  <c r="E477" s="1"/>
  <c r="HO243"/>
  <c r="GS243"/>
  <c r="FW243"/>
  <c r="FA243"/>
  <c r="EE243"/>
  <c r="DH243"/>
  <c r="CL243"/>
  <c r="BQ243"/>
  <c r="AU243"/>
  <c r="X243"/>
  <c r="B243"/>
  <c r="B289"/>
  <c r="B310" s="1"/>
  <c r="B338" s="1"/>
  <c r="B368" s="1"/>
  <c r="B387" s="1"/>
  <c r="B406" s="1"/>
  <c r="B424" s="1"/>
  <c r="B442" s="1"/>
  <c r="B462" s="1"/>
  <c r="X288"/>
  <c r="X309" s="1"/>
  <c r="X337" s="1"/>
  <c r="X367" s="1"/>
  <c r="X386" s="1"/>
  <c r="X405" s="1"/>
  <c r="X423" s="1"/>
  <c r="X441" s="1"/>
  <c r="X461" s="1"/>
  <c r="B288"/>
  <c r="B309" s="1"/>
  <c r="B337" s="1"/>
  <c r="B367" s="1"/>
  <c r="B386" s="1"/>
  <c r="B405" s="1"/>
  <c r="B423" s="1"/>
  <c r="B441" s="1"/>
  <c r="B461" s="1"/>
  <c r="B287"/>
  <c r="B308" s="1"/>
  <c r="B336" s="1"/>
  <c r="B366" s="1"/>
  <c r="B385" s="1"/>
  <c r="B404" s="1"/>
  <c r="B422" s="1"/>
  <c r="B440" s="1"/>
  <c r="B460" s="1"/>
  <c r="B286"/>
  <c r="B307" s="1"/>
  <c r="B335" s="1"/>
  <c r="B365" s="1"/>
  <c r="B384" s="1"/>
  <c r="B403" s="1"/>
  <c r="B421" s="1"/>
  <c r="B439" s="1"/>
  <c r="B459" s="1"/>
  <c r="HN364"/>
  <c r="HN383"/>
  <c r="HN402"/>
  <c r="HN420" s="1"/>
  <c r="HN438" s="1"/>
  <c r="HN458" s="1"/>
  <c r="GR364"/>
  <c r="GR383" s="1"/>
  <c r="GR402" s="1"/>
  <c r="GR420" s="1"/>
  <c r="GR438" s="1"/>
  <c r="GR458" s="1"/>
  <c r="FV364"/>
  <c r="FV383"/>
  <c r="FV402"/>
  <c r="FV420" s="1"/>
  <c r="FV438" s="1"/>
  <c r="FV458" s="1"/>
  <c r="EZ334"/>
  <c r="EZ364" s="1"/>
  <c r="EZ383" s="1"/>
  <c r="EZ402" s="1"/>
  <c r="EZ420" s="1"/>
  <c r="EZ438" s="1"/>
  <c r="EZ458" s="1"/>
  <c r="ED364"/>
  <c r="ED383"/>
  <c r="ED402" s="1"/>
  <c r="ED420" s="1"/>
  <c r="ED438" s="1"/>
  <c r="ED458" s="1"/>
  <c r="DH364"/>
  <c r="DH383" s="1"/>
  <c r="DH402" s="1"/>
  <c r="DH420" s="1"/>
  <c r="DH438" s="1"/>
  <c r="DH458" s="1"/>
  <c r="CL364"/>
  <c r="CL383" s="1"/>
  <c r="CL402" s="1"/>
  <c r="CL420" s="1"/>
  <c r="CL438" s="1"/>
  <c r="CL458" s="1"/>
  <c r="BP364"/>
  <c r="BP383"/>
  <c r="BP402"/>
  <c r="BP420" s="1"/>
  <c r="BP438" s="1"/>
  <c r="BP458" s="1"/>
  <c r="AT364"/>
  <c r="AT383"/>
  <c r="AT402" s="1"/>
  <c r="AT420" s="1"/>
  <c r="AT438" s="1"/>
  <c r="AT458" s="1"/>
  <c r="X364"/>
  <c r="X383" s="1"/>
  <c r="X402" s="1"/>
  <c r="X420" s="1"/>
  <c r="X438" s="1"/>
  <c r="X458" s="1"/>
  <c r="B284"/>
  <c r="B305" s="1"/>
  <c r="B333" s="1"/>
  <c r="B363" s="1"/>
  <c r="B382" s="1"/>
  <c r="B401" s="1"/>
  <c r="B419" s="1"/>
  <c r="B437" s="1"/>
  <c r="B457" s="1"/>
  <c r="B283"/>
  <c r="B304" s="1"/>
  <c r="B332" s="1"/>
  <c r="B362" s="1"/>
  <c r="B381" s="1"/>
  <c r="B400" s="1"/>
  <c r="B418" s="1"/>
  <c r="B436" s="1"/>
  <c r="B456" s="1"/>
  <c r="B282"/>
  <c r="B303" s="1"/>
  <c r="B331" s="1"/>
  <c r="B361" s="1"/>
  <c r="B380" s="1"/>
  <c r="B399" s="1"/>
  <c r="B417" s="1"/>
  <c r="B435" s="1"/>
  <c r="B455" s="1"/>
  <c r="BQ263"/>
  <c r="CM263" s="1"/>
  <c r="BP281"/>
  <c r="BP302" s="1"/>
  <c r="BP330" s="1"/>
  <c r="BP360" s="1"/>
  <c r="BP379" s="1"/>
  <c r="BP398" s="1"/>
  <c r="BP416" s="1"/>
  <c r="BP434" s="1"/>
  <c r="BP454" s="1"/>
  <c r="AT281"/>
  <c r="AT302" s="1"/>
  <c r="AT330" s="1"/>
  <c r="AT360" s="1"/>
  <c r="AT379" s="1"/>
  <c r="AT398" s="1"/>
  <c r="AT416" s="1"/>
  <c r="AT434" s="1"/>
  <c r="AT454" s="1"/>
  <c r="Y263"/>
  <c r="X281" s="1"/>
  <c r="X302" s="1"/>
  <c r="X330" s="1"/>
  <c r="X360" s="1"/>
  <c r="X379" s="1"/>
  <c r="X398" s="1"/>
  <c r="X416" s="1"/>
  <c r="X434" s="1"/>
  <c r="X454" s="1"/>
  <c r="B281"/>
  <c r="B302" s="1"/>
  <c r="B330" s="1"/>
  <c r="B360" s="1"/>
  <c r="B379" s="1"/>
  <c r="B398" s="1"/>
  <c r="B416" s="1"/>
  <c r="B434" s="1"/>
  <c r="B454" s="1"/>
  <c r="BQ262"/>
  <c r="CM262" s="1"/>
  <c r="BP280"/>
  <c r="BP301" s="1"/>
  <c r="BP329" s="1"/>
  <c r="BP359" s="1"/>
  <c r="BP378" s="1"/>
  <c r="BP397" s="1"/>
  <c r="BP415" s="1"/>
  <c r="BP433" s="1"/>
  <c r="BP453" s="1"/>
  <c r="AT280"/>
  <c r="AT301" s="1"/>
  <c r="AT329" s="1"/>
  <c r="AT359" s="1"/>
  <c r="AT378" s="1"/>
  <c r="AT397" s="1"/>
  <c r="AT415" s="1"/>
  <c r="AT433" s="1"/>
  <c r="AT453" s="1"/>
  <c r="Y262"/>
  <c r="X280" s="1"/>
  <c r="X301" s="1"/>
  <c r="X329" s="1"/>
  <c r="X359" s="1"/>
  <c r="X378" s="1"/>
  <c r="X397" s="1"/>
  <c r="X415" s="1"/>
  <c r="X433" s="1"/>
  <c r="X453" s="1"/>
  <c r="B280"/>
  <c r="B301" s="1"/>
  <c r="B329" s="1"/>
  <c r="B359" s="1"/>
  <c r="B378" s="1"/>
  <c r="B397" s="1"/>
  <c r="B415" s="1"/>
  <c r="B433" s="1"/>
  <c r="B453" s="1"/>
  <c r="BQ261"/>
  <c r="CM261" s="1"/>
  <c r="BP279"/>
  <c r="BP300" s="1"/>
  <c r="BP328" s="1"/>
  <c r="BP358" s="1"/>
  <c r="BP377" s="1"/>
  <c r="BP396" s="1"/>
  <c r="BP414" s="1"/>
  <c r="BP432" s="1"/>
  <c r="BP452" s="1"/>
  <c r="AT279"/>
  <c r="AT300" s="1"/>
  <c r="AT328" s="1"/>
  <c r="AT358" s="1"/>
  <c r="AT377" s="1"/>
  <c r="AT396" s="1"/>
  <c r="AT414" s="1"/>
  <c r="AT432" s="1"/>
  <c r="AT452" s="1"/>
  <c r="Y261"/>
  <c r="X279" s="1"/>
  <c r="X300" s="1"/>
  <c r="X328" s="1"/>
  <c r="X358" s="1"/>
  <c r="X377" s="1"/>
  <c r="X396" s="1"/>
  <c r="X414" s="1"/>
  <c r="X432" s="1"/>
  <c r="X452" s="1"/>
  <c r="B279"/>
  <c r="B300" s="1"/>
  <c r="B328" s="1"/>
  <c r="B358" s="1"/>
  <c r="B377" s="1"/>
  <c r="B396" s="1"/>
  <c r="B414" s="1"/>
  <c r="B432" s="1"/>
  <c r="B452" s="1"/>
  <c r="BQ260"/>
  <c r="CM260" s="1"/>
  <c r="BP278"/>
  <c r="BP299" s="1"/>
  <c r="BP327" s="1"/>
  <c r="BP357" s="1"/>
  <c r="BP376" s="1"/>
  <c r="BP395" s="1"/>
  <c r="BP413" s="1"/>
  <c r="BP431" s="1"/>
  <c r="BP451" s="1"/>
  <c r="AT278"/>
  <c r="AT299" s="1"/>
  <c r="AT327" s="1"/>
  <c r="AT357" s="1"/>
  <c r="AT376" s="1"/>
  <c r="AT395" s="1"/>
  <c r="AT413" s="1"/>
  <c r="AT431" s="1"/>
  <c r="AT451" s="1"/>
  <c r="BQ259"/>
  <c r="CM259" s="1"/>
  <c r="BP277"/>
  <c r="BP298" s="1"/>
  <c r="BP326" s="1"/>
  <c r="BP356" s="1"/>
  <c r="BP375" s="1"/>
  <c r="BP394" s="1"/>
  <c r="BP412" s="1"/>
  <c r="BP430" s="1"/>
  <c r="BP450" s="1"/>
  <c r="AT277"/>
  <c r="AT298" s="1"/>
  <c r="AT326" s="1"/>
  <c r="AT356" s="1"/>
  <c r="AT375" s="1"/>
  <c r="AT394" s="1"/>
  <c r="AT412" s="1"/>
  <c r="AT430" s="1"/>
  <c r="AT450" s="1"/>
  <c r="Y259"/>
  <c r="X277"/>
  <c r="X298" s="1"/>
  <c r="X326" s="1"/>
  <c r="X356" s="1"/>
  <c r="X375" s="1"/>
  <c r="X394" s="1"/>
  <c r="X412" s="1"/>
  <c r="X430" s="1"/>
  <c r="X450" s="1"/>
  <c r="B277"/>
  <c r="B298" s="1"/>
  <c r="B326" s="1"/>
  <c r="B356" s="1"/>
  <c r="B375" s="1"/>
  <c r="B394" s="1"/>
  <c r="B412" s="1"/>
  <c r="B430" s="1"/>
  <c r="B450" s="1"/>
  <c r="BQ258"/>
  <c r="CM258" s="1"/>
  <c r="BP276"/>
  <c r="BP297" s="1"/>
  <c r="BP325" s="1"/>
  <c r="BP355" s="1"/>
  <c r="BP374" s="1"/>
  <c r="BP393" s="1"/>
  <c r="BP411" s="1"/>
  <c r="BP429" s="1"/>
  <c r="BP449" s="1"/>
  <c r="AT276"/>
  <c r="AT297" s="1"/>
  <c r="AT325" s="1"/>
  <c r="AT355" s="1"/>
  <c r="AT374" s="1"/>
  <c r="AT393" s="1"/>
  <c r="AT411" s="1"/>
  <c r="AT429" s="1"/>
  <c r="AT449" s="1"/>
  <c r="BQ257"/>
  <c r="CM257" s="1"/>
  <c r="BP275"/>
  <c r="BP296" s="1"/>
  <c r="BP324" s="1"/>
  <c r="AT275"/>
  <c r="AT296" s="1"/>
  <c r="AT324" s="1"/>
  <c r="Y257"/>
  <c r="X275" s="1"/>
  <c r="X296" s="1"/>
  <c r="X324" s="1"/>
  <c r="B275"/>
  <c r="B296" s="1"/>
  <c r="B324" s="1"/>
  <c r="HM319"/>
  <c r="HM347" s="1"/>
  <c r="HO409" s="1"/>
  <c r="GQ319"/>
  <c r="GQ347"/>
  <c r="GS409" s="1"/>
  <c r="FU319"/>
  <c r="FU347"/>
  <c r="FW409"/>
  <c r="EY319"/>
  <c r="EY347" s="1"/>
  <c r="FA409" s="1"/>
  <c r="EC319"/>
  <c r="EC347" s="1"/>
  <c r="EE409" s="1"/>
  <c r="DG319"/>
  <c r="DG347"/>
  <c r="DI409" s="1"/>
  <c r="CK319"/>
  <c r="CK347"/>
  <c r="CM409"/>
  <c r="BO319"/>
  <c r="BO347" s="1"/>
  <c r="BQ409" s="1"/>
  <c r="AS319"/>
  <c r="AS347" s="1"/>
  <c r="AU409" s="1"/>
  <c r="W319"/>
  <c r="W347"/>
  <c r="Y409" s="1"/>
  <c r="A319"/>
  <c r="A347"/>
  <c r="C409"/>
  <c r="HM318"/>
  <c r="HM346" s="1"/>
  <c r="HO390" s="1"/>
  <c r="GQ318"/>
  <c r="GQ346"/>
  <c r="GS390" s="1"/>
  <c r="FU318"/>
  <c r="FU346"/>
  <c r="FW390"/>
  <c r="EY318"/>
  <c r="EY346" s="1"/>
  <c r="FA390" s="1"/>
  <c r="EC318"/>
  <c r="EC346" s="1"/>
  <c r="EE390" s="1"/>
  <c r="DG318"/>
  <c r="DG346"/>
  <c r="DI390" s="1"/>
  <c r="CK318"/>
  <c r="CK346"/>
  <c r="CM390"/>
  <c r="BO318"/>
  <c r="BO346" s="1"/>
  <c r="BQ390" s="1"/>
  <c r="AS318"/>
  <c r="AS346" s="1"/>
  <c r="AU390" s="1"/>
  <c r="W318"/>
  <c r="W346"/>
  <c r="Y390" s="1"/>
  <c r="A318"/>
  <c r="A346"/>
  <c r="C390"/>
  <c r="HM317"/>
  <c r="HM345" s="1"/>
  <c r="HO371" s="1"/>
  <c r="GQ317"/>
  <c r="GQ345"/>
  <c r="GS371" s="1"/>
  <c r="FU317"/>
  <c r="FU345"/>
  <c r="FW371"/>
  <c r="EY317"/>
  <c r="EY345" s="1"/>
  <c r="FA371" s="1"/>
  <c r="EC317"/>
  <c r="EC345" s="1"/>
  <c r="EE371" s="1"/>
  <c r="DG317"/>
  <c r="DG345"/>
  <c r="DI371" s="1"/>
  <c r="CK317"/>
  <c r="CK345"/>
  <c r="CM371"/>
  <c r="BO317"/>
  <c r="BO345" s="1"/>
  <c r="BQ371" s="1"/>
  <c r="AS317"/>
  <c r="AS345" s="1"/>
  <c r="AU371" s="1"/>
  <c r="W317"/>
  <c r="W345"/>
  <c r="Y371" s="1"/>
  <c r="A317"/>
  <c r="A345"/>
  <c r="C371"/>
  <c r="HM316"/>
  <c r="HM344" s="1"/>
  <c r="HO352" s="1"/>
  <c r="GQ316"/>
  <c r="GQ344"/>
  <c r="GS352" s="1"/>
  <c r="FU316"/>
  <c r="FU344"/>
  <c r="FW352"/>
  <c r="EY316"/>
  <c r="EY344" s="1"/>
  <c r="FA352" s="1"/>
  <c r="EC316"/>
  <c r="EC344" s="1"/>
  <c r="EE352" s="1"/>
  <c r="DG316"/>
  <c r="DG344"/>
  <c r="DI352" s="1"/>
  <c r="CK316"/>
  <c r="CK344"/>
  <c r="CM352"/>
  <c r="BO316"/>
  <c r="BO344" s="1"/>
  <c r="BQ352" s="1"/>
  <c r="AS316"/>
  <c r="AS344" s="1"/>
  <c r="AU352" s="1"/>
  <c r="W316"/>
  <c r="W344"/>
  <c r="Y352" s="1"/>
  <c r="A316"/>
  <c r="A344"/>
  <c r="C352"/>
  <c r="EY320"/>
  <c r="EY348"/>
  <c r="EC320"/>
  <c r="EC348" s="1"/>
  <c r="DG320"/>
  <c r="DG348"/>
  <c r="CK320"/>
  <c r="CK348" s="1"/>
  <c r="BO320"/>
  <c r="BO348"/>
  <c r="AS320"/>
  <c r="AS348" s="1"/>
  <c r="W320"/>
  <c r="W348"/>
  <c r="A320"/>
  <c r="A348" s="1"/>
  <c r="FX322"/>
  <c r="FY322" s="1"/>
  <c r="FZ322" s="1"/>
  <c r="GA322" s="1"/>
  <c r="FB322"/>
  <c r="FC322" s="1"/>
  <c r="FD322" s="1"/>
  <c r="FE322" s="1"/>
  <c r="EF322"/>
  <c r="EG322" s="1"/>
  <c r="EH322" s="1"/>
  <c r="EI322" s="1"/>
  <c r="DJ322"/>
  <c r="DK322"/>
  <c r="DL322" s="1"/>
  <c r="DM322" s="1"/>
  <c r="CN322"/>
  <c r="CO322"/>
  <c r="CP322" s="1"/>
  <c r="CQ322" s="1"/>
  <c r="BR322"/>
  <c r="BS322" s="1"/>
  <c r="BT322" s="1"/>
  <c r="BU322" s="1"/>
  <c r="AV322"/>
  <c r="AW322" s="1"/>
  <c r="AX322" s="1"/>
  <c r="AY322" s="1"/>
  <c r="Z322"/>
  <c r="AA322"/>
  <c r="AB322" s="1"/>
  <c r="AC322" s="1"/>
  <c r="FX275"/>
  <c r="GT275" s="1"/>
  <c r="HP275" s="1"/>
  <c r="FY275"/>
  <c r="GU275" s="1"/>
  <c r="HQ275" s="1"/>
  <c r="FZ275"/>
  <c r="GV275"/>
  <c r="HR275" s="1"/>
  <c r="GA275"/>
  <c r="GW275" s="1"/>
  <c r="HS275" s="1"/>
  <c r="HW295"/>
  <c r="HA295"/>
  <c r="GE295"/>
  <c r="FI295"/>
  <c r="EM295"/>
  <c r="DQ295"/>
  <c r="CU295"/>
  <c r="BY295"/>
  <c r="BC295"/>
  <c r="AG295"/>
  <c r="K295"/>
  <c r="HW274"/>
  <c r="HA274"/>
  <c r="GE274"/>
  <c r="FI274"/>
  <c r="EM274"/>
  <c r="DQ274"/>
  <c r="CU274"/>
  <c r="BY274"/>
  <c r="BC274"/>
  <c r="AG274"/>
  <c r="BP263"/>
  <c r="CL263" s="1"/>
  <c r="DH263" s="1"/>
  <c r="ED263" s="1"/>
  <c r="EZ263" s="1"/>
  <c r="FV263" s="1"/>
  <c r="GR263" s="1"/>
  <c r="HN263" s="1"/>
  <c r="BP262"/>
  <c r="CL262"/>
  <c r="DH262"/>
  <c r="ED262"/>
  <c r="EZ262" s="1"/>
  <c r="FV262" s="1"/>
  <c r="GR262" s="1"/>
  <c r="HN262" s="1"/>
  <c r="X262"/>
  <c r="BP261"/>
  <c r="CL261"/>
  <c r="DH261" s="1"/>
  <c r="ED261" s="1"/>
  <c r="EZ261" s="1"/>
  <c r="FV261" s="1"/>
  <c r="GR261" s="1"/>
  <c r="HN261" s="1"/>
  <c r="X261"/>
  <c r="BP260"/>
  <c r="CL260"/>
  <c r="DH260"/>
  <c r="ED260"/>
  <c r="EZ260" s="1"/>
  <c r="FV260" s="1"/>
  <c r="GR260" s="1"/>
  <c r="HN260" s="1"/>
  <c r="BP259"/>
  <c r="CL259"/>
  <c r="DH259" s="1"/>
  <c r="ED259" s="1"/>
  <c r="EZ259" s="1"/>
  <c r="FV259" s="1"/>
  <c r="GR259" s="1"/>
  <c r="HN259" s="1"/>
  <c r="X259"/>
  <c r="BP258"/>
  <c r="CL258"/>
  <c r="DH258"/>
  <c r="ED258"/>
  <c r="EZ258" s="1"/>
  <c r="FV258" s="1"/>
  <c r="GR258" s="1"/>
  <c r="HN258" s="1"/>
  <c r="X258"/>
  <c r="BP257"/>
  <c r="CL257"/>
  <c r="DH257" s="1"/>
  <c r="ED257" s="1"/>
  <c r="EZ257" s="1"/>
  <c r="FV257" s="1"/>
  <c r="GR257" s="1"/>
  <c r="HN257" s="1"/>
  <c r="X257"/>
  <c r="HN246"/>
  <c r="HQ246"/>
  <c r="GR246"/>
  <c r="GU246"/>
  <c r="FV246"/>
  <c r="FY246"/>
  <c r="EZ246"/>
  <c r="FC246"/>
  <c r="ED246"/>
  <c r="EG246"/>
  <c r="DH246"/>
  <c r="DK246"/>
  <c r="CL246"/>
  <c r="CO246"/>
  <c r="BP246"/>
  <c r="BS246"/>
  <c r="AT246"/>
  <c r="AW246"/>
  <c r="X246"/>
  <c r="AA246"/>
  <c r="B246"/>
  <c r="E246"/>
  <c r="HO5"/>
  <c r="HW36" s="1"/>
  <c r="GS5"/>
  <c r="FW5"/>
  <c r="FX84"/>
  <c r="FY84"/>
  <c r="FZ84"/>
  <c r="GA84" s="1"/>
  <c r="FA84"/>
  <c r="FB84" s="1"/>
  <c r="FC84" s="1"/>
  <c r="FD84" s="1"/>
  <c r="FE84" s="1"/>
  <c r="EE84"/>
  <c r="EF84" s="1"/>
  <c r="EG84" s="1"/>
  <c r="EH84" s="1"/>
  <c r="EI84" s="1"/>
  <c r="DI84"/>
  <c r="DJ84" s="1"/>
  <c r="DK84" s="1"/>
  <c r="DL84" s="1"/>
  <c r="DM84" s="1"/>
  <c r="CM84"/>
  <c r="CN84" s="1"/>
  <c r="CO84" s="1"/>
  <c r="CP84" s="1"/>
  <c r="CQ84" s="1"/>
  <c r="BQ84"/>
  <c r="BR84" s="1"/>
  <c r="BS84" s="1"/>
  <c r="BT84" s="1"/>
  <c r="BU84" s="1"/>
  <c r="AU84"/>
  <c r="AV84"/>
  <c r="AW84" s="1"/>
  <c r="AX84" s="1"/>
  <c r="AY84" s="1"/>
  <c r="Y84"/>
  <c r="Z84"/>
  <c r="AA84" s="1"/>
  <c r="AB84" s="1"/>
  <c r="AC84" s="1"/>
  <c r="C19"/>
  <c r="Y19" s="1"/>
  <c r="X37" s="1"/>
  <c r="X58" s="1"/>
  <c r="X86" s="1"/>
  <c r="X84" s="1"/>
  <c r="FE101"/>
  <c r="FD101"/>
  <c r="FC101"/>
  <c r="FB101"/>
  <c r="FA101"/>
  <c r="EZ96"/>
  <c r="EY82"/>
  <c r="EY110" s="1"/>
  <c r="EI101"/>
  <c r="EH101"/>
  <c r="EG101"/>
  <c r="EF101"/>
  <c r="EE101"/>
  <c r="EC82"/>
  <c r="EC110" s="1"/>
  <c r="DM101"/>
  <c r="DL101"/>
  <c r="DK101"/>
  <c r="DJ101"/>
  <c r="DI101"/>
  <c r="DG82"/>
  <c r="DG110" s="1"/>
  <c r="CQ101"/>
  <c r="CP101"/>
  <c r="CO101"/>
  <c r="CN101"/>
  <c r="CM101"/>
  <c r="CK82"/>
  <c r="CK110" s="1"/>
  <c r="CM25"/>
  <c r="DI25" s="1"/>
  <c r="EE25" s="1"/>
  <c r="FA25" s="1"/>
  <c r="FW25" s="1"/>
  <c r="CM23"/>
  <c r="DI23" s="1"/>
  <c r="EE23" s="1"/>
  <c r="FA23" s="1"/>
  <c r="FW23" s="1"/>
  <c r="CM21"/>
  <c r="DI21" s="1"/>
  <c r="EE21" s="1"/>
  <c r="FA21" s="1"/>
  <c r="FW21" s="1"/>
  <c r="BO82"/>
  <c r="BO110" s="1"/>
  <c r="CM19"/>
  <c r="DI19" s="1"/>
  <c r="EE19" s="1"/>
  <c r="FA19" s="1"/>
  <c r="FW19" s="1"/>
  <c r="BQ25"/>
  <c r="BP25"/>
  <c r="CL25" s="1"/>
  <c r="DH25" s="1"/>
  <c r="ED25" s="1"/>
  <c r="EZ25" s="1"/>
  <c r="FV25" s="1"/>
  <c r="GR25" s="1"/>
  <c r="HN25" s="1"/>
  <c r="BQ24"/>
  <c r="CM24" s="1"/>
  <c r="DI24" s="1"/>
  <c r="EE24" s="1"/>
  <c r="FA24" s="1"/>
  <c r="FW24" s="1"/>
  <c r="BP24"/>
  <c r="CL24" s="1"/>
  <c r="DH24" s="1"/>
  <c r="ED24" s="1"/>
  <c r="EZ24" s="1"/>
  <c r="FV24" s="1"/>
  <c r="GR24" s="1"/>
  <c r="HN24" s="1"/>
  <c r="BQ23"/>
  <c r="BP23"/>
  <c r="CL23" s="1"/>
  <c r="DH23" s="1"/>
  <c r="ED23" s="1"/>
  <c r="EZ23" s="1"/>
  <c r="FV23" s="1"/>
  <c r="GR23" s="1"/>
  <c r="HN23" s="1"/>
  <c r="BQ22"/>
  <c r="CM22" s="1"/>
  <c r="DI22" s="1"/>
  <c r="EE22" s="1"/>
  <c r="FA22" s="1"/>
  <c r="FW22" s="1"/>
  <c r="BP22"/>
  <c r="CL22" s="1"/>
  <c r="DH22" s="1"/>
  <c r="ED22" s="1"/>
  <c r="EZ22" s="1"/>
  <c r="FV22" s="1"/>
  <c r="GR22" s="1"/>
  <c r="HN22" s="1"/>
  <c r="BQ21"/>
  <c r="BP21"/>
  <c r="CL21" s="1"/>
  <c r="DH21" s="1"/>
  <c r="ED21" s="1"/>
  <c r="EZ21" s="1"/>
  <c r="FV21" s="1"/>
  <c r="GR21" s="1"/>
  <c r="HN21" s="1"/>
  <c r="BQ20"/>
  <c r="CM20" s="1"/>
  <c r="DI20" s="1"/>
  <c r="EE20" s="1"/>
  <c r="FA20" s="1"/>
  <c r="FW20" s="1"/>
  <c r="BP20"/>
  <c r="CL20" s="1"/>
  <c r="DH20" s="1"/>
  <c r="ED20" s="1"/>
  <c r="EZ20" s="1"/>
  <c r="FV20" s="1"/>
  <c r="GR20" s="1"/>
  <c r="HN20" s="1"/>
  <c r="BQ19"/>
  <c r="BP19"/>
  <c r="CL19" s="1"/>
  <c r="DH19" s="1"/>
  <c r="ED19" s="1"/>
  <c r="EZ19" s="1"/>
  <c r="FV19" s="1"/>
  <c r="GR19" s="1"/>
  <c r="HN19" s="1"/>
  <c r="AY101"/>
  <c r="AX101"/>
  <c r="AW101"/>
  <c r="AV101"/>
  <c r="AU101"/>
  <c r="AS82"/>
  <c r="AS110" s="1"/>
  <c r="AT30"/>
  <c r="BP30" s="1"/>
  <c r="CL30" s="1"/>
  <c r="DH30" s="1"/>
  <c r="ED30" s="1"/>
  <c r="EZ30" s="1"/>
  <c r="FV30" s="1"/>
  <c r="GR30" s="1"/>
  <c r="HN30" s="1"/>
  <c r="HN126"/>
  <c r="HN145"/>
  <c r="HN164"/>
  <c r="HN182"/>
  <c r="HN200" s="1"/>
  <c r="HN220" s="1"/>
  <c r="GR126"/>
  <c r="GR145"/>
  <c r="GR164" s="1"/>
  <c r="GR182" s="1"/>
  <c r="GR200" s="1"/>
  <c r="GR220" s="1"/>
  <c r="FV126"/>
  <c r="FV145"/>
  <c r="FV164"/>
  <c r="FV182"/>
  <c r="FV200" s="1"/>
  <c r="FV220" s="1"/>
  <c r="EZ126"/>
  <c r="EZ145"/>
  <c r="EZ164" s="1"/>
  <c r="EZ182" s="1"/>
  <c r="EZ200" s="1"/>
  <c r="EZ220" s="1"/>
  <c r="ED126"/>
  <c r="ED145"/>
  <c r="ED164"/>
  <c r="ED182"/>
  <c r="ED200" s="1"/>
  <c r="ED220" s="1"/>
  <c r="DH126"/>
  <c r="DH145"/>
  <c r="DH164" s="1"/>
  <c r="DH182" s="1"/>
  <c r="DH200" s="1"/>
  <c r="DH220" s="1"/>
  <c r="CL126"/>
  <c r="CL145"/>
  <c r="CL164"/>
  <c r="CL182"/>
  <c r="CL200" s="1"/>
  <c r="CL220" s="1"/>
  <c r="BP126"/>
  <c r="BP145"/>
  <c r="BP164" s="1"/>
  <c r="BP182" s="1"/>
  <c r="BP200" s="1"/>
  <c r="BP220" s="1"/>
  <c r="AT126"/>
  <c r="AT145"/>
  <c r="AT164"/>
  <c r="AT182"/>
  <c r="AT200" s="1"/>
  <c r="AT220" s="1"/>
  <c r="X126"/>
  <c r="X145" s="1"/>
  <c r="X164" s="1"/>
  <c r="X182" s="1"/>
  <c r="X200" s="1"/>
  <c r="X220" s="1"/>
  <c r="W110"/>
  <c r="AC101"/>
  <c r="AB101"/>
  <c r="AA101"/>
  <c r="Z101"/>
  <c r="Y101"/>
  <c r="W82"/>
  <c r="X33"/>
  <c r="AT33" s="1"/>
  <c r="BP33" s="1"/>
  <c r="CL33" s="1"/>
  <c r="DH33" s="1"/>
  <c r="ED33" s="1"/>
  <c r="EZ33" s="1"/>
  <c r="FV33" s="1"/>
  <c r="GR33" s="1"/>
  <c r="HN33" s="1"/>
  <c r="X32"/>
  <c r="AT32" s="1"/>
  <c r="BP32" s="1"/>
  <c r="CL32" s="1"/>
  <c r="DH32" s="1"/>
  <c r="ED32" s="1"/>
  <c r="EZ32" s="1"/>
  <c r="FV32" s="1"/>
  <c r="GR32" s="1"/>
  <c r="HN32" s="1"/>
  <c r="X31"/>
  <c r="AT31" s="1"/>
  <c r="BP31" s="1"/>
  <c r="CL31" s="1"/>
  <c r="DH31" s="1"/>
  <c r="ED31" s="1"/>
  <c r="EZ31" s="1"/>
  <c r="FV31" s="1"/>
  <c r="GR31" s="1"/>
  <c r="HN31" s="1"/>
  <c r="X30"/>
  <c r="C25"/>
  <c r="B43" s="1"/>
  <c r="B64" s="1"/>
  <c r="B92" s="1"/>
  <c r="B122" s="1"/>
  <c r="B141" s="1"/>
  <c r="B160" s="1"/>
  <c r="B178" s="1"/>
  <c r="B196" s="1"/>
  <c r="B216" s="1"/>
  <c r="C24"/>
  <c r="Y24" s="1"/>
  <c r="C23"/>
  <c r="Y23" s="1"/>
  <c r="C22"/>
  <c r="Y22" s="1"/>
  <c r="C21"/>
  <c r="Y21" s="1"/>
  <c r="X39" s="1"/>
  <c r="X60" s="1"/>
  <c r="X88" s="1"/>
  <c r="X118" s="1"/>
  <c r="X137" s="1"/>
  <c r="X156" s="1"/>
  <c r="X174" s="1"/>
  <c r="X192" s="1"/>
  <c r="X212" s="1"/>
  <c r="X21"/>
  <c r="C20"/>
  <c r="Y20" s="1"/>
  <c r="X20"/>
  <c r="X19"/>
  <c r="B178" i="10"/>
  <c r="B208" s="1"/>
  <c r="B177"/>
  <c r="B207" s="1"/>
  <c r="B176"/>
  <c r="B206" s="1"/>
  <c r="B175"/>
  <c r="B205" s="1"/>
  <c r="B174"/>
  <c r="B204" s="1"/>
  <c r="B173"/>
  <c r="B203" s="1"/>
  <c r="B172"/>
  <c r="B202" s="1"/>
  <c r="B171"/>
  <c r="B201" s="1"/>
  <c r="B170"/>
  <c r="B200" s="1"/>
  <c r="B169"/>
  <c r="B199" s="1"/>
  <c r="B168"/>
  <c r="B198" s="1"/>
  <c r="B167"/>
  <c r="B197" s="1"/>
  <c r="B166"/>
  <c r="B196" s="1"/>
  <c r="B165"/>
  <c r="B195" s="1"/>
  <c r="B164"/>
  <c r="B194" s="1"/>
  <c r="B163"/>
  <c r="B193" s="1"/>
  <c r="B162"/>
  <c r="B192" s="1"/>
  <c r="B161"/>
  <c r="B191" s="1"/>
  <c r="B160"/>
  <c r="B190" s="1"/>
  <c r="B129"/>
  <c r="B159" s="1"/>
  <c r="B189" s="1"/>
  <c r="B128"/>
  <c r="B158"/>
  <c r="B188" s="1"/>
  <c r="B127"/>
  <c r="B157" s="1"/>
  <c r="B187" s="1"/>
  <c r="B126"/>
  <c r="B156" s="1"/>
  <c r="B186" s="1"/>
  <c r="B125"/>
  <c r="B155" s="1"/>
  <c r="B185" s="1"/>
  <c r="B124"/>
  <c r="B154"/>
  <c r="B184" s="1"/>
  <c r="B123"/>
  <c r="B153" s="1"/>
  <c r="B183" s="1"/>
  <c r="A82" i="1"/>
  <c r="A110" s="1"/>
  <c r="AB118" i="10"/>
  <c r="AA118"/>
  <c r="Z118"/>
  <c r="Y118"/>
  <c r="X118"/>
  <c r="W118"/>
  <c r="V118"/>
  <c r="U118"/>
  <c r="T118"/>
  <c r="S118"/>
  <c r="R118"/>
  <c r="Q118"/>
  <c r="P118"/>
  <c r="O118"/>
  <c r="N118"/>
  <c r="M118"/>
  <c r="L118"/>
  <c r="K118"/>
  <c r="J118"/>
  <c r="I118"/>
  <c r="H118"/>
  <c r="G118"/>
  <c r="F118"/>
  <c r="E118"/>
  <c r="D118"/>
  <c r="B55"/>
  <c r="B376" s="1"/>
  <c r="B37" i="1"/>
  <c r="B58" s="1"/>
  <c r="B86" s="1"/>
  <c r="B84" s="1"/>
  <c r="B84" i="10"/>
  <c r="A101" s="1"/>
  <c r="B51" i="1"/>
  <c r="B72" s="1"/>
  <c r="B100" s="1"/>
  <c r="B130" s="1"/>
  <c r="B149" s="1"/>
  <c r="B168" s="1"/>
  <c r="B186" s="1"/>
  <c r="B204" s="1"/>
  <c r="B224" s="1"/>
  <c r="B50"/>
  <c r="B71" s="1"/>
  <c r="B99" s="1"/>
  <c r="B129" s="1"/>
  <c r="B148" s="1"/>
  <c r="B167" s="1"/>
  <c r="B185" s="1"/>
  <c r="B203" s="1"/>
  <c r="B223" s="1"/>
  <c r="B49"/>
  <c r="B70" s="1"/>
  <c r="B98" s="1"/>
  <c r="B128" s="1"/>
  <c r="B147" s="1"/>
  <c r="B166" s="1"/>
  <c r="B184" s="1"/>
  <c r="B202" s="1"/>
  <c r="B222" s="1"/>
  <c r="B48"/>
  <c r="B69" s="1"/>
  <c r="B97" s="1"/>
  <c r="B127" s="1"/>
  <c r="B146" s="1"/>
  <c r="B165" s="1"/>
  <c r="B183" s="1"/>
  <c r="B201" s="1"/>
  <c r="B221" s="1"/>
  <c r="G101"/>
  <c r="F101"/>
  <c r="E101"/>
  <c r="D101"/>
  <c r="C101"/>
  <c r="B42"/>
  <c r="B41"/>
  <c r="B39"/>
  <c r="EZ8"/>
  <c r="FC8"/>
  <c r="HM81"/>
  <c r="HM109" s="1"/>
  <c r="HO171" s="1"/>
  <c r="HM80"/>
  <c r="HM108" s="1"/>
  <c r="HO152" s="1"/>
  <c r="HM79"/>
  <c r="HM107" s="1"/>
  <c r="HO133" s="1"/>
  <c r="HM78"/>
  <c r="HM106" s="1"/>
  <c r="HO114" s="1"/>
  <c r="HW57"/>
  <c r="HN8"/>
  <c r="HQ8" s="1"/>
  <c r="GQ79"/>
  <c r="GQ107"/>
  <c r="GS133" s="1"/>
  <c r="HA57"/>
  <c r="HA36"/>
  <c r="GR8"/>
  <c r="GU8" s="1"/>
  <c r="FU81"/>
  <c r="FU109" s="1"/>
  <c r="FW171" s="1"/>
  <c r="FU80"/>
  <c r="FU108" s="1"/>
  <c r="FW152" s="1"/>
  <c r="FU79"/>
  <c r="FU107" s="1"/>
  <c r="FW133" s="1"/>
  <c r="FU78"/>
  <c r="FU106" s="1"/>
  <c r="FW114" s="1"/>
  <c r="GE57"/>
  <c r="GE36"/>
  <c r="FV8"/>
  <c r="FY8" s="1"/>
  <c r="F376" i="10"/>
  <c r="M376" s="1"/>
  <c r="S376" s="1"/>
  <c r="Y376" s="1"/>
  <c r="AB376" s="1"/>
  <c r="F375"/>
  <c r="M375" s="1"/>
  <c r="S375" s="1"/>
  <c r="Y375" s="1"/>
  <c r="AB375" s="1"/>
  <c r="F374"/>
  <c r="M374" s="1"/>
  <c r="S374" s="1"/>
  <c r="Y374" s="1"/>
  <c r="AB374" s="1"/>
  <c r="F372"/>
  <c r="M372"/>
  <c r="S372" s="1"/>
  <c r="Y372" s="1"/>
  <c r="AB372" s="1"/>
  <c r="F371"/>
  <c r="M371" s="1"/>
  <c r="S371" s="1"/>
  <c r="Y371" s="1"/>
  <c r="AB371" s="1"/>
  <c r="F370"/>
  <c r="M370" s="1"/>
  <c r="S370" s="1"/>
  <c r="Y370" s="1"/>
  <c r="AB370" s="1"/>
  <c r="F369"/>
  <c r="M369" s="1"/>
  <c r="S369" s="1"/>
  <c r="Y369" s="1"/>
  <c r="AB369" s="1"/>
  <c r="F368"/>
  <c r="M368"/>
  <c r="S368" s="1"/>
  <c r="Y368" s="1"/>
  <c r="AB368" s="1"/>
  <c r="F367"/>
  <c r="M367" s="1"/>
  <c r="S367" s="1"/>
  <c r="Y367" s="1"/>
  <c r="AB367" s="1"/>
  <c r="F366"/>
  <c r="M366" s="1"/>
  <c r="S366" s="1"/>
  <c r="Y366" s="1"/>
  <c r="AB366" s="1"/>
  <c r="F365"/>
  <c r="M365" s="1"/>
  <c r="S365" s="1"/>
  <c r="Y365" s="1"/>
  <c r="AB365" s="1"/>
  <c r="F364"/>
  <c r="M364"/>
  <c r="S364" s="1"/>
  <c r="Y364" s="1"/>
  <c r="AB364" s="1"/>
  <c r="G376"/>
  <c r="H376" s="1"/>
  <c r="G375"/>
  <c r="H375"/>
  <c r="K375" s="1"/>
  <c r="G374"/>
  <c r="H374"/>
  <c r="K374"/>
  <c r="G372"/>
  <c r="H372" s="1"/>
  <c r="G371"/>
  <c r="H371" s="1"/>
  <c r="G370"/>
  <c r="H370"/>
  <c r="K370" s="1"/>
  <c r="G369"/>
  <c r="H369"/>
  <c r="K369"/>
  <c r="G368"/>
  <c r="H368" s="1"/>
  <c r="G367"/>
  <c r="H367" s="1"/>
  <c r="G366"/>
  <c r="H366"/>
  <c r="K366" s="1"/>
  <c r="G365"/>
  <c r="H365"/>
  <c r="K365"/>
  <c r="G364"/>
  <c r="H364" s="1"/>
  <c r="K362"/>
  <c r="K102"/>
  <c r="I376"/>
  <c r="P376" s="1"/>
  <c r="V376" s="1"/>
  <c r="N376"/>
  <c r="T376" s="1"/>
  <c r="Z376" s="1"/>
  <c r="L376"/>
  <c r="R376"/>
  <c r="X376" s="1"/>
  <c r="I375"/>
  <c r="P375" s="1"/>
  <c r="V375" s="1"/>
  <c r="O375"/>
  <c r="U375" s="1"/>
  <c r="AA375" s="1"/>
  <c r="N375"/>
  <c r="T375"/>
  <c r="Z375" s="1"/>
  <c r="L375"/>
  <c r="R375" s="1"/>
  <c r="X375" s="1"/>
  <c r="J375"/>
  <c r="Q375" s="1"/>
  <c r="W375" s="1"/>
  <c r="I374"/>
  <c r="P374" s="1"/>
  <c r="V374" s="1"/>
  <c r="O374"/>
  <c r="U374"/>
  <c r="AA374" s="1"/>
  <c r="N374"/>
  <c r="T374" s="1"/>
  <c r="Z374" s="1"/>
  <c r="L374"/>
  <c r="R374" s="1"/>
  <c r="X374" s="1"/>
  <c r="J374"/>
  <c r="Q374" s="1"/>
  <c r="W374" s="1"/>
  <c r="I372"/>
  <c r="P372"/>
  <c r="V372"/>
  <c r="N372"/>
  <c r="T372" s="1"/>
  <c r="Z372" s="1"/>
  <c r="L372"/>
  <c r="R372"/>
  <c r="X372" s="1"/>
  <c r="I371"/>
  <c r="P371"/>
  <c r="V371"/>
  <c r="N371"/>
  <c r="T371" s="1"/>
  <c r="Z371" s="1"/>
  <c r="L371"/>
  <c r="R371"/>
  <c r="X371" s="1"/>
  <c r="I370"/>
  <c r="P370" s="1"/>
  <c r="V370" s="1"/>
  <c r="O370"/>
  <c r="U370" s="1"/>
  <c r="AA370" s="1"/>
  <c r="N370"/>
  <c r="T370"/>
  <c r="Z370" s="1"/>
  <c r="L370"/>
  <c r="R370" s="1"/>
  <c r="X370" s="1"/>
  <c r="J370"/>
  <c r="Q370" s="1"/>
  <c r="W370" s="1"/>
  <c r="I369"/>
  <c r="P369" s="1"/>
  <c r="V369" s="1"/>
  <c r="O369"/>
  <c r="U369"/>
  <c r="AA369" s="1"/>
  <c r="N369"/>
  <c r="T369" s="1"/>
  <c r="Z369" s="1"/>
  <c r="L369"/>
  <c r="R369" s="1"/>
  <c r="X369" s="1"/>
  <c r="J369"/>
  <c r="Q369"/>
  <c r="W369" s="1"/>
  <c r="I368"/>
  <c r="P368"/>
  <c r="V368"/>
  <c r="N368"/>
  <c r="T368" s="1"/>
  <c r="Z368" s="1"/>
  <c r="L368"/>
  <c r="R368"/>
  <c r="X368" s="1"/>
  <c r="I367"/>
  <c r="P367" s="1"/>
  <c r="V367" s="1"/>
  <c r="N367"/>
  <c r="T367"/>
  <c r="Z367" s="1"/>
  <c r="L367"/>
  <c r="R367"/>
  <c r="X367"/>
  <c r="I366"/>
  <c r="P366" s="1"/>
  <c r="V366" s="1"/>
  <c r="O366"/>
  <c r="U366"/>
  <c r="AA366" s="1"/>
  <c r="N366"/>
  <c r="T366"/>
  <c r="Z366"/>
  <c r="L366"/>
  <c r="R366" s="1"/>
  <c r="X366" s="1"/>
  <c r="J366"/>
  <c r="Q366" s="1"/>
  <c r="W366" s="1"/>
  <c r="I365"/>
  <c r="P365"/>
  <c r="V365" s="1"/>
  <c r="O365"/>
  <c r="U365"/>
  <c r="AA365"/>
  <c r="N365"/>
  <c r="T365"/>
  <c r="Z365"/>
  <c r="L365"/>
  <c r="R365" s="1"/>
  <c r="X365" s="1"/>
  <c r="J365"/>
  <c r="Q365"/>
  <c r="W365" s="1"/>
  <c r="I364"/>
  <c r="P364"/>
  <c r="V364"/>
  <c r="N364"/>
  <c r="T364" s="1"/>
  <c r="Z364" s="1"/>
  <c r="L364"/>
  <c r="R364"/>
  <c r="X364" s="1"/>
  <c r="AB362"/>
  <c r="AA362"/>
  <c r="Z362"/>
  <c r="Y362"/>
  <c r="X362"/>
  <c r="W362"/>
  <c r="V362"/>
  <c r="U362"/>
  <c r="T362"/>
  <c r="S362"/>
  <c r="R362"/>
  <c r="Q362"/>
  <c r="P362"/>
  <c r="O362"/>
  <c r="N362"/>
  <c r="M362"/>
  <c r="L362"/>
  <c r="AB102"/>
  <c r="AA102"/>
  <c r="Z102"/>
  <c r="Y102"/>
  <c r="X102"/>
  <c r="W102"/>
  <c r="V102"/>
  <c r="U102"/>
  <c r="T102"/>
  <c r="S102"/>
  <c r="R102"/>
  <c r="Q102"/>
  <c r="P102"/>
  <c r="O102"/>
  <c r="N102"/>
  <c r="M102"/>
  <c r="L102"/>
  <c r="A46"/>
  <c r="A47" s="1"/>
  <c r="A65"/>
  <c r="A88"/>
  <c r="A64"/>
  <c r="A87" s="1"/>
  <c r="A63"/>
  <c r="A86"/>
  <c r="A62"/>
  <c r="A85" s="1"/>
  <c r="A61"/>
  <c r="A84"/>
  <c r="B92"/>
  <c r="B111" s="1"/>
  <c r="B88"/>
  <c r="B107" s="1"/>
  <c r="B56"/>
  <c r="B75" s="1"/>
  <c r="B98" s="1"/>
  <c r="B117" s="1"/>
  <c r="B54"/>
  <c r="B73" s="1"/>
  <c r="B96" s="1"/>
  <c r="B115" s="1"/>
  <c r="B53"/>
  <c r="B72" s="1"/>
  <c r="B95" s="1"/>
  <c r="B114" s="1"/>
  <c r="B93"/>
  <c r="B91"/>
  <c r="B90"/>
  <c r="B89"/>
  <c r="H50"/>
  <c r="K69" s="1"/>
  <c r="P69" s="1"/>
  <c r="J69"/>
  <c r="O69" s="1"/>
  <c r="H69"/>
  <c r="M69" s="1"/>
  <c r="H46"/>
  <c r="K65"/>
  <c r="P65" s="1"/>
  <c r="J65"/>
  <c r="O65" s="1"/>
  <c r="I65"/>
  <c r="N65" s="1"/>
  <c r="H65"/>
  <c r="M65" s="1"/>
  <c r="B70"/>
  <c r="B69"/>
  <c r="B68"/>
  <c r="B67"/>
  <c r="B66"/>
  <c r="B65"/>
  <c r="I362"/>
  <c r="H362"/>
  <c r="G362"/>
  <c r="F362"/>
  <c r="E362"/>
  <c r="D362"/>
  <c r="C362"/>
  <c r="B377"/>
  <c r="B375"/>
  <c r="B374"/>
  <c r="B372"/>
  <c r="B371"/>
  <c r="B370"/>
  <c r="B369"/>
  <c r="B368"/>
  <c r="B367"/>
  <c r="B366"/>
  <c r="B365"/>
  <c r="B364"/>
  <c r="B363"/>
  <c r="H56"/>
  <c r="K75"/>
  <c r="P75" s="1"/>
  <c r="J75"/>
  <c r="O75" s="1"/>
  <c r="I75"/>
  <c r="N75" s="1"/>
  <c r="H75"/>
  <c r="M75" s="1"/>
  <c r="H55"/>
  <c r="J74" s="1"/>
  <c r="O74" s="1"/>
  <c r="H54"/>
  <c r="K73" s="1"/>
  <c r="P73" s="1"/>
  <c r="H73"/>
  <c r="M73"/>
  <c r="H53"/>
  <c r="K72" s="1"/>
  <c r="P72" s="1"/>
  <c r="J72"/>
  <c r="O72" s="1"/>
  <c r="H72"/>
  <c r="M72" s="1"/>
  <c r="H51"/>
  <c r="H70"/>
  <c r="CL8" i="1"/>
  <c r="CO8" s="1"/>
  <c r="DH8"/>
  <c r="DK8"/>
  <c r="ED8"/>
  <c r="EG8" s="1"/>
  <c r="B8"/>
  <c r="E8"/>
  <c r="X8"/>
  <c r="AA8" s="1"/>
  <c r="AT8"/>
  <c r="AW8"/>
  <c r="BP8"/>
  <c r="BS8" s="1"/>
  <c r="H17" i="5"/>
  <c r="D51" i="11"/>
  <c r="E51" s="1"/>
  <c r="D52"/>
  <c r="E52" s="1"/>
  <c r="F52" s="1"/>
  <c r="D53"/>
  <c r="E53" s="1"/>
  <c r="F53" s="1"/>
  <c r="D54"/>
  <c r="E54" s="1"/>
  <c r="F54" s="1"/>
  <c r="G17" i="5"/>
  <c r="F17"/>
  <c r="D55" i="11"/>
  <c r="D7" s="1"/>
  <c r="D6" s="1"/>
  <c r="E17" i="5"/>
  <c r="D17"/>
  <c r="B55" i="11"/>
  <c r="B8" i="13" s="1"/>
  <c r="I8" s="1"/>
  <c r="B19" i="3"/>
  <c r="C60" i="11"/>
  <c r="D60"/>
  <c r="B88"/>
  <c r="B29" s="1"/>
  <c r="C29" s="1"/>
  <c r="D29" s="1"/>
  <c r="E29" s="1"/>
  <c r="F29" s="1"/>
  <c r="B14" i="13"/>
  <c r="I14" s="1"/>
  <c r="C21" i="11"/>
  <c r="D21" s="1"/>
  <c r="E21" s="1"/>
  <c r="F21" s="1"/>
  <c r="N7" i="3"/>
  <c r="M7"/>
  <c r="E7" i="15" s="1"/>
  <c r="L7" i="3"/>
  <c r="K7"/>
  <c r="C7" i="15" s="1"/>
  <c r="B7"/>
  <c r="F4"/>
  <c r="E4"/>
  <c r="D4"/>
  <c r="C4"/>
  <c r="B4"/>
  <c r="G232" i="3"/>
  <c r="G233"/>
  <c r="G206"/>
  <c r="G207"/>
  <c r="G180"/>
  <c r="G181"/>
  <c r="G154"/>
  <c r="G155"/>
  <c r="G128"/>
  <c r="G129"/>
  <c r="G102"/>
  <c r="G103"/>
  <c r="G76"/>
  <c r="G77"/>
  <c r="G50"/>
  <c r="G51"/>
  <c r="B105" i="12"/>
  <c r="FA5" i="1"/>
  <c r="FI36"/>
  <c r="EE5"/>
  <c r="EM36" s="1"/>
  <c r="DH5"/>
  <c r="DQ36" s="1"/>
  <c r="CL5"/>
  <c r="CU36"/>
  <c r="BQ5"/>
  <c r="BY36" s="1"/>
  <c r="AU5"/>
  <c r="BC36"/>
  <c r="X5"/>
  <c r="AG36" s="1"/>
  <c r="K70" i="10"/>
  <c r="P70"/>
  <c r="J70"/>
  <c r="O70" s="1"/>
  <c r="I70"/>
  <c r="N70"/>
  <c r="M70"/>
  <c r="H49"/>
  <c r="K68"/>
  <c r="P68"/>
  <c r="J68"/>
  <c r="O68" s="1"/>
  <c r="I68"/>
  <c r="N68"/>
  <c r="H68"/>
  <c r="M68" s="1"/>
  <c r="H48"/>
  <c r="J67" s="1"/>
  <c r="O67" s="1"/>
  <c r="K67"/>
  <c r="P67" s="1"/>
  <c r="I67"/>
  <c r="N67" s="1"/>
  <c r="H47"/>
  <c r="J66" s="1"/>
  <c r="O66" s="1"/>
  <c r="H45"/>
  <c r="K64" s="1"/>
  <c r="P64" s="1"/>
  <c r="J64"/>
  <c r="O64" s="1"/>
  <c r="H64"/>
  <c r="M64" s="1"/>
  <c r="H44"/>
  <c r="K63"/>
  <c r="P63"/>
  <c r="J63"/>
  <c r="O63" s="1"/>
  <c r="I63"/>
  <c r="N63"/>
  <c r="H63"/>
  <c r="M63" s="1"/>
  <c r="H43"/>
  <c r="J62" s="1"/>
  <c r="O62" s="1"/>
  <c r="K62"/>
  <c r="P62" s="1"/>
  <c r="I62"/>
  <c r="N62" s="1"/>
  <c r="H42"/>
  <c r="J61" s="1"/>
  <c r="O61" s="1"/>
  <c r="F60"/>
  <c r="K60" s="1"/>
  <c r="P60" s="1"/>
  <c r="E60"/>
  <c r="J60" s="1"/>
  <c r="O60" s="1"/>
  <c r="D60"/>
  <c r="I60"/>
  <c r="N60" s="1"/>
  <c r="C60"/>
  <c r="H60"/>
  <c r="M60"/>
  <c r="J83"/>
  <c r="Q41" s="1"/>
  <c r="I83"/>
  <c r="P41"/>
  <c r="H83"/>
  <c r="H102" s="1"/>
  <c r="G83"/>
  <c r="N41"/>
  <c r="F83"/>
  <c r="M41" s="1"/>
  <c r="E83"/>
  <c r="E102" s="1"/>
  <c r="L41"/>
  <c r="D83"/>
  <c r="D102" s="1"/>
  <c r="G6" i="3"/>
  <c r="O6" s="1"/>
  <c r="N6"/>
  <c r="M6"/>
  <c r="L6"/>
  <c r="K6"/>
  <c r="J6"/>
  <c r="B112" i="10"/>
  <c r="B110"/>
  <c r="B109"/>
  <c r="B108"/>
  <c r="B87"/>
  <c r="B106"/>
  <c r="B86"/>
  <c r="B105" s="1"/>
  <c r="B85"/>
  <c r="B104"/>
  <c r="B103"/>
  <c r="J102"/>
  <c r="I102"/>
  <c r="G102"/>
  <c r="F102"/>
  <c r="C83"/>
  <c r="C102" s="1"/>
  <c r="B64"/>
  <c r="B63"/>
  <c r="B62"/>
  <c r="B61"/>
  <c r="C245"/>
  <c r="B81" i="9"/>
  <c r="J19" i="3"/>
  <c r="A5" i="14"/>
  <c r="A6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E4" s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I4" s="1"/>
  <c r="I5" s="1"/>
  <c r="I6" s="1"/>
  <c r="I7" s="1"/>
  <c r="I8" s="1"/>
  <c r="I9" s="1"/>
  <c r="I10" s="1"/>
  <c r="I11" s="1"/>
  <c r="I12" s="1"/>
  <c r="I13" s="1"/>
  <c r="I14" s="1"/>
  <c r="I15" s="1"/>
  <c r="I16" s="1"/>
  <c r="I17" s="1"/>
  <c r="I18" s="1"/>
  <c r="I19" s="1"/>
  <c r="I20" s="1"/>
  <c r="I21" s="1"/>
  <c r="I22" s="1"/>
  <c r="I23" s="1"/>
  <c r="I24" s="1"/>
  <c r="I25" s="1"/>
  <c r="I26" s="1"/>
  <c r="I27" s="1"/>
  <c r="I28" s="1"/>
  <c r="I29" s="1"/>
  <c r="I30" s="1"/>
  <c r="I31" s="1"/>
  <c r="I32" s="1"/>
  <c r="I33" s="1"/>
  <c r="I34" s="1"/>
  <c r="I35" s="1"/>
  <c r="I36" s="1"/>
  <c r="I37" s="1"/>
  <c r="I38" s="1"/>
  <c r="I39" s="1"/>
  <c r="I40" s="1"/>
  <c r="I41" s="1"/>
  <c r="I42" s="1"/>
  <c r="I43" s="1"/>
  <c r="I44" s="1"/>
  <c r="I45" s="1"/>
  <c r="G1"/>
  <c r="E26" i="13"/>
  <c r="C25" i="11"/>
  <c r="D25" s="1"/>
  <c r="E25" s="1"/>
  <c r="F25" s="1"/>
  <c r="B27" i="13"/>
  <c r="E27" s="1"/>
  <c r="C19" i="3" s="1"/>
  <c r="D26" i="13"/>
  <c r="B261" i="10"/>
  <c r="B260"/>
  <c r="B289" s="1"/>
  <c r="B319"/>
  <c r="B259"/>
  <c r="B258"/>
  <c r="B287" s="1"/>
  <c r="B317"/>
  <c r="B257"/>
  <c r="B256"/>
  <c r="B285" s="1"/>
  <c r="B315"/>
  <c r="B255"/>
  <c r="C351"/>
  <c r="C352"/>
  <c r="C353"/>
  <c r="C354"/>
  <c r="C355"/>
  <c r="C356"/>
  <c r="C357"/>
  <c r="O358"/>
  <c r="P358"/>
  <c r="Q358"/>
  <c r="L358"/>
  <c r="M358"/>
  <c r="N358"/>
  <c r="I358"/>
  <c r="K358" s="1"/>
  <c r="J358"/>
  <c r="F358"/>
  <c r="H358" s="1"/>
  <c r="G358"/>
  <c r="C250"/>
  <c r="D250"/>
  <c r="E250" s="1"/>
  <c r="C249"/>
  <c r="D249"/>
  <c r="E249"/>
  <c r="C248"/>
  <c r="E248" s="1"/>
  <c r="D248"/>
  <c r="D247"/>
  <c r="E245"/>
  <c r="D245"/>
  <c r="D23" i="4"/>
  <c r="F23" s="1"/>
  <c r="G23" s="1"/>
  <c r="H23" s="1"/>
  <c r="I23" s="1"/>
  <c r="D11"/>
  <c r="E11"/>
  <c r="F11"/>
  <c r="G11"/>
  <c r="H11" s="1"/>
  <c r="I11" s="1"/>
  <c r="A68" i="11"/>
  <c r="A67"/>
  <c r="A66"/>
  <c r="A65"/>
  <c r="A64"/>
  <c r="A63"/>
  <c r="A62"/>
  <c r="A61"/>
  <c r="F8"/>
  <c r="E8"/>
  <c r="D8"/>
  <c r="C8"/>
  <c r="B8"/>
  <c r="A56" i="4"/>
  <c r="A84" s="1"/>
  <c r="A63"/>
  <c r="A62"/>
  <c r="A61"/>
  <c r="A89" s="1"/>
  <c r="A60"/>
  <c r="A59"/>
  <c r="A58"/>
  <c r="A86" s="1"/>
  <c r="A57"/>
  <c r="A85" s="1"/>
  <c r="C69" i="2"/>
  <c r="L231" i="10"/>
  <c r="L230"/>
  <c r="L229"/>
  <c r="L228"/>
  <c r="L227"/>
  <c r="L226"/>
  <c r="L225"/>
  <c r="K231"/>
  <c r="K230"/>
  <c r="K229"/>
  <c r="K228"/>
  <c r="K227"/>
  <c r="K226"/>
  <c r="K225"/>
  <c r="H231"/>
  <c r="G231"/>
  <c r="H230"/>
  <c r="G230"/>
  <c r="H229"/>
  <c r="G229"/>
  <c r="H228"/>
  <c r="G228"/>
  <c r="H227"/>
  <c r="G227"/>
  <c r="H226"/>
  <c r="G226"/>
  <c r="H225"/>
  <c r="G225"/>
  <c r="I223"/>
  <c r="G223"/>
  <c r="E223"/>
  <c r="C223"/>
  <c r="C49" i="2"/>
  <c r="F42" i="11"/>
  <c r="E42"/>
  <c r="D42"/>
  <c r="C42"/>
  <c r="B42"/>
  <c r="I6" i="9"/>
  <c r="H6"/>
  <c r="G6"/>
  <c r="F6"/>
  <c r="E6"/>
  <c r="D6"/>
  <c r="C6"/>
  <c r="B6"/>
  <c r="I26"/>
  <c r="H26"/>
  <c r="G26"/>
  <c r="F26"/>
  <c r="E26"/>
  <c r="D26"/>
  <c r="C26"/>
  <c r="B26"/>
  <c r="C218" i="3"/>
  <c r="C192"/>
  <c r="C166"/>
  <c r="C140"/>
  <c r="C114"/>
  <c r="C88"/>
  <c r="C62"/>
  <c r="C36"/>
  <c r="J82" i="10"/>
  <c r="I82"/>
  <c r="H82"/>
  <c r="G82"/>
  <c r="F82"/>
  <c r="E82"/>
  <c r="D82"/>
  <c r="C82"/>
  <c r="B5" i="1"/>
  <c r="I312" i="9"/>
  <c r="H312"/>
  <c r="F312"/>
  <c r="E312"/>
  <c r="D312"/>
  <c r="B312"/>
  <c r="I255"/>
  <c r="H255"/>
  <c r="F255"/>
  <c r="E255"/>
  <c r="D255"/>
  <c r="B255"/>
  <c r="I198"/>
  <c r="H198"/>
  <c r="F198"/>
  <c r="E198"/>
  <c r="D198"/>
  <c r="B198"/>
  <c r="I141"/>
  <c r="H141"/>
  <c r="F141"/>
  <c r="E141"/>
  <c r="D141"/>
  <c r="B141"/>
  <c r="I86"/>
  <c r="H86"/>
  <c r="G86"/>
  <c r="F86"/>
  <c r="E86"/>
  <c r="D86"/>
  <c r="C86"/>
  <c r="B86"/>
  <c r="A71" i="6"/>
  <c r="A32" s="1"/>
  <c r="A62"/>
  <c r="A23" s="1"/>
  <c r="A53"/>
  <c r="A14" s="1"/>
  <c r="A43"/>
  <c r="A4" s="1"/>
  <c r="A91" i="4"/>
  <c r="A90"/>
  <c r="A88"/>
  <c r="A87"/>
  <c r="D4"/>
  <c r="E4"/>
  <c r="F4"/>
  <c r="D5"/>
  <c r="E5" s="1"/>
  <c r="F5" s="1"/>
  <c r="G5" s="1"/>
  <c r="H5" s="1"/>
  <c r="I5" s="1"/>
  <c r="D6"/>
  <c r="E6"/>
  <c r="F6" s="1"/>
  <c r="G6" s="1"/>
  <c r="H6" s="1"/>
  <c r="I6" s="1"/>
  <c r="D8"/>
  <c r="E8" s="1"/>
  <c r="F8" s="1"/>
  <c r="G8" s="1"/>
  <c r="H8" s="1"/>
  <c r="I8" s="1"/>
  <c r="D9"/>
  <c r="E9"/>
  <c r="F9" s="1"/>
  <c r="G9" s="1"/>
  <c r="H9" s="1"/>
  <c r="I9" s="1"/>
  <c r="D10"/>
  <c r="E10" s="1"/>
  <c r="F10" s="1"/>
  <c r="G10"/>
  <c r="H10" s="1"/>
  <c r="I10" s="1"/>
  <c r="D12"/>
  <c r="E12"/>
  <c r="F12"/>
  <c r="G12" s="1"/>
  <c r="H12" s="1"/>
  <c r="I12" s="1"/>
  <c r="D13"/>
  <c r="E13" s="1"/>
  <c r="F13" s="1"/>
  <c r="G13"/>
  <c r="H13"/>
  <c r="I13" s="1"/>
  <c r="D14"/>
  <c r="E14"/>
  <c r="F14"/>
  <c r="G14" s="1"/>
  <c r="H14" s="1"/>
  <c r="I14"/>
  <c r="D18"/>
  <c r="E18" s="1"/>
  <c r="F18" s="1"/>
  <c r="G18" s="1"/>
  <c r="H18" s="1"/>
  <c r="I18" s="1"/>
  <c r="D19"/>
  <c r="E19"/>
  <c r="F19" s="1"/>
  <c r="G19" s="1"/>
  <c r="H19" s="1"/>
  <c r="I19" s="1"/>
  <c r="D20"/>
  <c r="E20" s="1"/>
  <c r="F20" s="1"/>
  <c r="G20" s="1"/>
  <c r="H20" s="1"/>
  <c r="I20" s="1"/>
  <c r="D21"/>
  <c r="E21"/>
  <c r="F21" s="1"/>
  <c r="G21" s="1"/>
  <c r="H21" s="1"/>
  <c r="I21" s="1"/>
  <c r="D22"/>
  <c r="E22" s="1"/>
  <c r="F22" s="1"/>
  <c r="G22"/>
  <c r="H22" s="1"/>
  <c r="I22" s="1"/>
  <c r="C36"/>
  <c r="C37"/>
  <c r="D37" s="1"/>
  <c r="D50" s="1"/>
  <c r="E24" s="1"/>
  <c r="C38"/>
  <c r="C39"/>
  <c r="C40"/>
  <c r="C41"/>
  <c r="D41" s="1"/>
  <c r="C42"/>
  <c r="D42" s="1"/>
  <c r="C43"/>
  <c r="C44"/>
  <c r="C45"/>
  <c r="D45" s="1"/>
  <c r="C46"/>
  <c r="D46" s="1"/>
  <c r="C47"/>
  <c r="C48"/>
  <c r="C49"/>
  <c r="D49" s="1"/>
  <c r="C50"/>
  <c r="F24" s="1"/>
  <c r="G24" s="1"/>
  <c r="H24" s="1"/>
  <c r="I24" s="1"/>
  <c r="D36"/>
  <c r="D38"/>
  <c r="D39"/>
  <c r="D40"/>
  <c r="D43"/>
  <c r="D44"/>
  <c r="D47"/>
  <c r="D48"/>
  <c r="F112" i="6"/>
  <c r="F117"/>
  <c r="F151"/>
  <c r="F156" s="1"/>
  <c r="F190"/>
  <c r="F195"/>
  <c r="F230"/>
  <c r="F235" s="1"/>
  <c r="F269"/>
  <c r="F274" s="1"/>
  <c r="F308"/>
  <c r="F313" s="1"/>
  <c r="E112"/>
  <c r="E117" s="1"/>
  <c r="E151"/>
  <c r="E156"/>
  <c r="E190"/>
  <c r="E195" s="1"/>
  <c r="E230"/>
  <c r="E235"/>
  <c r="E269"/>
  <c r="E274" s="1"/>
  <c r="E308"/>
  <c r="E313" s="1"/>
  <c r="D112"/>
  <c r="D117" s="1"/>
  <c r="D151"/>
  <c r="D156" s="1"/>
  <c r="D190"/>
  <c r="D195" s="1"/>
  <c r="D230"/>
  <c r="D235"/>
  <c r="D269"/>
  <c r="D274" s="1"/>
  <c r="D308"/>
  <c r="D313"/>
  <c r="C112"/>
  <c r="C117" s="1"/>
  <c r="C151"/>
  <c r="C156" s="1"/>
  <c r="C190"/>
  <c r="C195" s="1"/>
  <c r="C230"/>
  <c r="C235" s="1"/>
  <c r="C269"/>
  <c r="C274" s="1"/>
  <c r="C308"/>
  <c r="C313" s="1"/>
  <c r="B112"/>
  <c r="B117"/>
  <c r="B151"/>
  <c r="B156" s="1"/>
  <c r="B190"/>
  <c r="B195" s="1"/>
  <c r="B230"/>
  <c r="B235" s="1"/>
  <c r="B269"/>
  <c r="B274" s="1"/>
  <c r="B308"/>
  <c r="B313" s="1"/>
  <c r="F142"/>
  <c r="F147"/>
  <c r="F181"/>
  <c r="F186" s="1"/>
  <c r="F221"/>
  <c r="F226" s="1"/>
  <c r="F260"/>
  <c r="F265" s="1"/>
  <c r="F299"/>
  <c r="F304" s="1"/>
  <c r="F338"/>
  <c r="F343" s="1"/>
  <c r="E142"/>
  <c r="E147"/>
  <c r="E181"/>
  <c r="E186" s="1"/>
  <c r="E221"/>
  <c r="E226"/>
  <c r="E260"/>
  <c r="E265" s="1"/>
  <c r="E299"/>
  <c r="E304" s="1"/>
  <c r="E338"/>
  <c r="E343" s="1"/>
  <c r="D142"/>
  <c r="D147" s="1"/>
  <c r="D181"/>
  <c r="D186" s="1"/>
  <c r="D221"/>
  <c r="D226"/>
  <c r="D260"/>
  <c r="D265" s="1"/>
  <c r="D299"/>
  <c r="D304" s="1"/>
  <c r="D338"/>
  <c r="D343" s="1"/>
  <c r="C142"/>
  <c r="C147" s="1"/>
  <c r="C181"/>
  <c r="C186" s="1"/>
  <c r="C221"/>
  <c r="C226" s="1"/>
  <c r="C260"/>
  <c r="C265"/>
  <c r="C299"/>
  <c r="C304" s="1"/>
  <c r="C338"/>
  <c r="C343"/>
  <c r="B103"/>
  <c r="B108" s="1"/>
  <c r="B142"/>
  <c r="B147" s="1"/>
  <c r="B181"/>
  <c r="B186" s="1"/>
  <c r="B221"/>
  <c r="B226" s="1"/>
  <c r="B260"/>
  <c r="B265" s="1"/>
  <c r="B299"/>
  <c r="B304" s="1"/>
  <c r="B338"/>
  <c r="B343"/>
  <c r="F133"/>
  <c r="F138" s="1"/>
  <c r="F172"/>
  <c r="F177" s="1"/>
  <c r="F212"/>
  <c r="F217"/>
  <c r="F251"/>
  <c r="F256" s="1"/>
  <c r="F290"/>
  <c r="F295"/>
  <c r="F329"/>
  <c r="F334" s="1"/>
  <c r="E133"/>
  <c r="E138" s="1"/>
  <c r="E172"/>
  <c r="E177"/>
  <c r="E212"/>
  <c r="E217" s="1"/>
  <c r="E251"/>
  <c r="E256" s="1"/>
  <c r="E290"/>
  <c r="E295" s="1"/>
  <c r="E329"/>
  <c r="E334" s="1"/>
  <c r="D133"/>
  <c r="D138" s="1"/>
  <c r="D172"/>
  <c r="D177"/>
  <c r="D212"/>
  <c r="D217" s="1"/>
  <c r="D251"/>
  <c r="D256"/>
  <c r="D290"/>
  <c r="D295" s="1"/>
  <c r="D329"/>
  <c r="D334" s="1"/>
  <c r="C133"/>
  <c r="C138" s="1"/>
  <c r="C172"/>
  <c r="C177" s="1"/>
  <c r="C212"/>
  <c r="C217" s="1"/>
  <c r="C251"/>
  <c r="C256" s="1"/>
  <c r="C290"/>
  <c r="C295" s="1"/>
  <c r="C329"/>
  <c r="C334" s="1"/>
  <c r="B133"/>
  <c r="B138" s="1"/>
  <c r="B172"/>
  <c r="B177" s="1"/>
  <c r="B212"/>
  <c r="B217" s="1"/>
  <c r="B251"/>
  <c r="B256" s="1"/>
  <c r="B290"/>
  <c r="B295"/>
  <c r="B329"/>
  <c r="B334" s="1"/>
  <c r="F123"/>
  <c r="F129"/>
  <c r="F162"/>
  <c r="F168" s="1"/>
  <c r="F202"/>
  <c r="F208"/>
  <c r="F241"/>
  <c r="F247" s="1"/>
  <c r="F319"/>
  <c r="F325"/>
  <c r="E123"/>
  <c r="E129" s="1"/>
  <c r="E162"/>
  <c r="E168" s="1"/>
  <c r="E202"/>
  <c r="E208" s="1"/>
  <c r="E241"/>
  <c r="E247" s="1"/>
  <c r="E280"/>
  <c r="E286" s="1"/>
  <c r="E319"/>
  <c r="E325"/>
  <c r="D123"/>
  <c r="D129" s="1"/>
  <c r="D162"/>
  <c r="D168"/>
  <c r="D202"/>
  <c r="D208" s="1"/>
  <c r="D241"/>
  <c r="D247" s="1"/>
  <c r="D280"/>
  <c r="D286" s="1"/>
  <c r="D319"/>
  <c r="D325" s="1"/>
  <c r="C123"/>
  <c r="C129" s="1"/>
  <c r="C162"/>
  <c r="C168" s="1"/>
  <c r="C202"/>
  <c r="C208"/>
  <c r="C241"/>
  <c r="C247" s="1"/>
  <c r="C280"/>
  <c r="C286"/>
  <c r="C319"/>
  <c r="C325" s="1"/>
  <c r="B123"/>
  <c r="B129" s="1"/>
  <c r="B162"/>
  <c r="B168" s="1"/>
  <c r="B202"/>
  <c r="B208"/>
  <c r="B241"/>
  <c r="B247" s="1"/>
  <c r="B280"/>
  <c r="B286" s="1"/>
  <c r="B319"/>
  <c r="B325" s="1"/>
  <c r="F89"/>
  <c r="F128"/>
  <c r="F207"/>
  <c r="F246"/>
  <c r="F324"/>
  <c r="E89"/>
  <c r="E128"/>
  <c r="E207"/>
  <c r="E246"/>
  <c r="E324"/>
  <c r="D89"/>
  <c r="D128"/>
  <c r="D207"/>
  <c r="D246"/>
  <c r="D324"/>
  <c r="C89"/>
  <c r="C128"/>
  <c r="C207"/>
  <c r="C246"/>
  <c r="C324"/>
  <c r="B89"/>
  <c r="B128"/>
  <c r="B207"/>
  <c r="B246"/>
  <c r="B324"/>
  <c r="F114"/>
  <c r="F115" s="1"/>
  <c r="F153"/>
  <c r="F192"/>
  <c r="F232"/>
  <c r="F271"/>
  <c r="E114"/>
  <c r="E153"/>
  <c r="E192"/>
  <c r="E232"/>
  <c r="E271"/>
  <c r="D114"/>
  <c r="D153"/>
  <c r="D192"/>
  <c r="D232"/>
  <c r="D271"/>
  <c r="C114"/>
  <c r="C153"/>
  <c r="C154" s="1"/>
  <c r="C192"/>
  <c r="C232"/>
  <c r="C271"/>
  <c r="B114"/>
  <c r="B115" s="1"/>
  <c r="B153"/>
  <c r="B192"/>
  <c r="B232"/>
  <c r="B271"/>
  <c r="F113"/>
  <c r="F152"/>
  <c r="F191"/>
  <c r="F193" s="1"/>
  <c r="F231"/>
  <c r="F270"/>
  <c r="E113"/>
  <c r="E152"/>
  <c r="E191"/>
  <c r="E193" s="1"/>
  <c r="E231"/>
  <c r="E270"/>
  <c r="D113"/>
  <c r="D152"/>
  <c r="D191"/>
  <c r="D231"/>
  <c r="D270"/>
  <c r="D272" s="1"/>
  <c r="C113"/>
  <c r="C115" s="1"/>
  <c r="C152"/>
  <c r="C191"/>
  <c r="C231"/>
  <c r="C270"/>
  <c r="C272" s="1"/>
  <c r="B113"/>
  <c r="B152"/>
  <c r="B191"/>
  <c r="B193" s="1"/>
  <c r="B231"/>
  <c r="B233" s="1"/>
  <c r="B270"/>
  <c r="F105"/>
  <c r="F144"/>
  <c r="F183"/>
  <c r="F223"/>
  <c r="F262"/>
  <c r="E105"/>
  <c r="E144"/>
  <c r="E145" s="1"/>
  <c r="E183"/>
  <c r="E223"/>
  <c r="E262"/>
  <c r="D105"/>
  <c r="D106" s="1"/>
  <c r="D144"/>
  <c r="D183"/>
  <c r="D223"/>
  <c r="D262"/>
  <c r="D263" s="1"/>
  <c r="C105"/>
  <c r="C144"/>
  <c r="C183"/>
  <c r="C223"/>
  <c r="C224" s="1"/>
  <c r="C262"/>
  <c r="B105"/>
  <c r="B144"/>
  <c r="B183"/>
  <c r="B223"/>
  <c r="B262"/>
  <c r="F104"/>
  <c r="F143"/>
  <c r="F182"/>
  <c r="F222"/>
  <c r="F261"/>
  <c r="E104"/>
  <c r="E106" s="1"/>
  <c r="E143"/>
  <c r="E182"/>
  <c r="E222"/>
  <c r="E261"/>
  <c r="E263" s="1"/>
  <c r="D104"/>
  <c r="D143"/>
  <c r="D182"/>
  <c r="D184" s="1"/>
  <c r="D222"/>
  <c r="D224" s="1"/>
  <c r="D261"/>
  <c r="C104"/>
  <c r="C143"/>
  <c r="C182"/>
  <c r="C184" s="1"/>
  <c r="C222"/>
  <c r="C261"/>
  <c r="B104"/>
  <c r="B143"/>
  <c r="B182"/>
  <c r="B222"/>
  <c r="B261"/>
  <c r="F96"/>
  <c r="F135"/>
  <c r="F174"/>
  <c r="F214"/>
  <c r="F253"/>
  <c r="F254" s="1"/>
  <c r="E96"/>
  <c r="E135"/>
  <c r="E174"/>
  <c r="E214"/>
  <c r="E215" s="1"/>
  <c r="E253"/>
  <c r="D96"/>
  <c r="D135"/>
  <c r="D174"/>
  <c r="D214"/>
  <c r="D253"/>
  <c r="C96"/>
  <c r="C135"/>
  <c r="C136" s="1"/>
  <c r="C174"/>
  <c r="C214"/>
  <c r="C253"/>
  <c r="B96"/>
  <c r="B135"/>
  <c r="B174"/>
  <c r="B214"/>
  <c r="B253"/>
  <c r="F95"/>
  <c r="F134"/>
  <c r="F173"/>
  <c r="F175" s="1"/>
  <c r="F213"/>
  <c r="F215" s="1"/>
  <c r="F252"/>
  <c r="E95"/>
  <c r="E134"/>
  <c r="E173"/>
  <c r="E175" s="1"/>
  <c r="E213"/>
  <c r="E252"/>
  <c r="D95"/>
  <c r="D97" s="1"/>
  <c r="D134"/>
  <c r="D173"/>
  <c r="D213"/>
  <c r="D252"/>
  <c r="C95"/>
  <c r="C134"/>
  <c r="C173"/>
  <c r="C213"/>
  <c r="C252"/>
  <c r="B95"/>
  <c r="B134"/>
  <c r="B173"/>
  <c r="B175" s="1"/>
  <c r="B213"/>
  <c r="B215" s="1"/>
  <c r="B252"/>
  <c r="F125"/>
  <c r="F164"/>
  <c r="F204"/>
  <c r="F243"/>
  <c r="E125"/>
  <c r="E164"/>
  <c r="E204"/>
  <c r="E243"/>
  <c r="D125"/>
  <c r="D164"/>
  <c r="D204"/>
  <c r="D243"/>
  <c r="C125"/>
  <c r="C164"/>
  <c r="C204"/>
  <c r="C243"/>
  <c r="B125"/>
  <c r="B164"/>
  <c r="B204"/>
  <c r="B243"/>
  <c r="F124"/>
  <c r="F163"/>
  <c r="F203"/>
  <c r="F242"/>
  <c r="F245" s="1"/>
  <c r="E124"/>
  <c r="E163"/>
  <c r="E203"/>
  <c r="E206" s="1"/>
  <c r="E242"/>
  <c r="D124"/>
  <c r="D163"/>
  <c r="D166" s="1"/>
  <c r="D203"/>
  <c r="D242"/>
  <c r="C124"/>
  <c r="C127" s="1"/>
  <c r="C163"/>
  <c r="C166" s="1"/>
  <c r="C203"/>
  <c r="C206" s="1"/>
  <c r="C242"/>
  <c r="B124"/>
  <c r="B163"/>
  <c r="B166" s="1"/>
  <c r="B203"/>
  <c r="B206" s="1"/>
  <c r="B242"/>
  <c r="B245" s="1"/>
  <c r="A20"/>
  <c r="A29" s="1"/>
  <c r="A38" s="1"/>
  <c r="A334"/>
  <c r="A343" s="1"/>
  <c r="A352" s="1"/>
  <c r="A346"/>
  <c r="A337"/>
  <c r="A328"/>
  <c r="A318"/>
  <c r="A295"/>
  <c r="A304"/>
  <c r="A313" s="1"/>
  <c r="A307"/>
  <c r="A298"/>
  <c r="A289"/>
  <c r="A279"/>
  <c r="A256"/>
  <c r="A265" s="1"/>
  <c r="A274" s="1"/>
  <c r="F272"/>
  <c r="E272"/>
  <c r="B272"/>
  <c r="A268"/>
  <c r="C263"/>
  <c r="A259"/>
  <c r="E254"/>
  <c r="C254"/>
  <c r="B254"/>
  <c r="A250"/>
  <c r="E245"/>
  <c r="D245"/>
  <c r="C245"/>
  <c r="A240"/>
  <c r="A217"/>
  <c r="A226" s="1"/>
  <c r="A235" s="1"/>
  <c r="F233"/>
  <c r="E233"/>
  <c r="D233"/>
  <c r="A229"/>
  <c r="F224"/>
  <c r="B224"/>
  <c r="A220"/>
  <c r="D215"/>
  <c r="C215"/>
  <c r="A211"/>
  <c r="F206"/>
  <c r="D206"/>
  <c r="A201"/>
  <c r="A177"/>
  <c r="A186" s="1"/>
  <c r="A195" s="1"/>
  <c r="D193"/>
  <c r="C193"/>
  <c r="A189"/>
  <c r="F184"/>
  <c r="E184"/>
  <c r="B184"/>
  <c r="A180"/>
  <c r="D175"/>
  <c r="C175"/>
  <c r="A171"/>
  <c r="F166"/>
  <c r="E166"/>
  <c r="A161"/>
  <c r="A138"/>
  <c r="A147"/>
  <c r="A156" s="1"/>
  <c r="F154"/>
  <c r="E154"/>
  <c r="D154"/>
  <c r="B154"/>
  <c r="A150"/>
  <c r="F145"/>
  <c r="D145"/>
  <c r="C145"/>
  <c r="B145"/>
  <c r="A141"/>
  <c r="F136"/>
  <c r="E136"/>
  <c r="D136"/>
  <c r="B136"/>
  <c r="A132"/>
  <c r="F127"/>
  <c r="E127"/>
  <c r="D127"/>
  <c r="B127"/>
  <c r="A122"/>
  <c r="A99"/>
  <c r="A108" s="1"/>
  <c r="A117" s="1"/>
  <c r="E115"/>
  <c r="D115"/>
  <c r="A79" i="1"/>
  <c r="A111" i="6" s="1"/>
  <c r="F106"/>
  <c r="B106"/>
  <c r="A78" i="1"/>
  <c r="A102" i="6" s="1"/>
  <c r="E97"/>
  <c r="C97"/>
  <c r="A93"/>
  <c r="A83"/>
  <c r="EZ43" i="1"/>
  <c r="EZ64"/>
  <c r="EZ92" s="1"/>
  <c r="EZ122" s="1"/>
  <c r="EZ141" s="1"/>
  <c r="EZ160" s="1"/>
  <c r="EZ178" s="1"/>
  <c r="EZ196" s="1"/>
  <c r="EZ216" s="1"/>
  <c r="EZ42"/>
  <c r="EZ63" s="1"/>
  <c r="EZ91" s="1"/>
  <c r="EZ121" s="1"/>
  <c r="EZ140" s="1"/>
  <c r="EZ159" s="1"/>
  <c r="EZ177" s="1"/>
  <c r="EZ195" s="1"/>
  <c r="EZ215" s="1"/>
  <c r="EZ41"/>
  <c r="EZ62" s="1"/>
  <c r="EZ90" s="1"/>
  <c r="EZ120" s="1"/>
  <c r="EZ139" s="1"/>
  <c r="EZ158" s="1"/>
  <c r="EZ176" s="1"/>
  <c r="EZ194" s="1"/>
  <c r="EZ214" s="1"/>
  <c r="EZ40"/>
  <c r="EZ61" s="1"/>
  <c r="EZ89" s="1"/>
  <c r="EZ119" s="1"/>
  <c r="EZ138" s="1"/>
  <c r="EZ157" s="1"/>
  <c r="EZ175" s="1"/>
  <c r="EZ193" s="1"/>
  <c r="EZ213" s="1"/>
  <c r="EZ39"/>
  <c r="EZ60"/>
  <c r="EZ88" s="1"/>
  <c r="EZ118" s="1"/>
  <c r="EZ137" s="1"/>
  <c r="EZ156" s="1"/>
  <c r="EZ174" s="1"/>
  <c r="EZ192" s="1"/>
  <c r="EZ212" s="1"/>
  <c r="EZ38"/>
  <c r="EZ59" s="1"/>
  <c r="EZ87" s="1"/>
  <c r="EZ117" s="1"/>
  <c r="EZ136" s="1"/>
  <c r="EZ155" s="1"/>
  <c r="EZ173" s="1"/>
  <c r="EZ191" s="1"/>
  <c r="EZ211" s="1"/>
  <c r="EZ37"/>
  <c r="EZ58" s="1"/>
  <c r="EZ86" s="1"/>
  <c r="EY81"/>
  <c r="EY109"/>
  <c r="FA171" s="1"/>
  <c r="EY80"/>
  <c r="EY108"/>
  <c r="FA152" s="1"/>
  <c r="EY79"/>
  <c r="EY107"/>
  <c r="FA133" s="1"/>
  <c r="EY78"/>
  <c r="EY106"/>
  <c r="FA114" s="1"/>
  <c r="FI57"/>
  <c r="ED43"/>
  <c r="ED64" s="1"/>
  <c r="ED92" s="1"/>
  <c r="ED122" s="1"/>
  <c r="ED141" s="1"/>
  <c r="ED160" s="1"/>
  <c r="ED178" s="1"/>
  <c r="ED196" s="1"/>
  <c r="ED216" s="1"/>
  <c r="ED42"/>
  <c r="ED63" s="1"/>
  <c r="ED91" s="1"/>
  <c r="ED121" s="1"/>
  <c r="ED140" s="1"/>
  <c r="ED159" s="1"/>
  <c r="ED177" s="1"/>
  <c r="ED195" s="1"/>
  <c r="ED215" s="1"/>
  <c r="ED41"/>
  <c r="ED62"/>
  <c r="ED90" s="1"/>
  <c r="ED120" s="1"/>
  <c r="ED139" s="1"/>
  <c r="ED158" s="1"/>
  <c r="ED176" s="1"/>
  <c r="ED194" s="1"/>
  <c r="ED214" s="1"/>
  <c r="ED40"/>
  <c r="ED61" s="1"/>
  <c r="ED89" s="1"/>
  <c r="ED119" s="1"/>
  <c r="ED138" s="1"/>
  <c r="ED157" s="1"/>
  <c r="ED175" s="1"/>
  <c r="ED193" s="1"/>
  <c r="ED213" s="1"/>
  <c r="ED39"/>
  <c r="ED60" s="1"/>
  <c r="ED88" s="1"/>
  <c r="ED118" s="1"/>
  <c r="ED137" s="1"/>
  <c r="ED156" s="1"/>
  <c r="ED174" s="1"/>
  <c r="ED192" s="1"/>
  <c r="ED212" s="1"/>
  <c r="ED38"/>
  <c r="ED59" s="1"/>
  <c r="ED87" s="1"/>
  <c r="ED117" s="1"/>
  <c r="ED136" s="1"/>
  <c r="ED155" s="1"/>
  <c r="ED173" s="1"/>
  <c r="ED191" s="1"/>
  <c r="ED211" s="1"/>
  <c r="ED37"/>
  <c r="ED58"/>
  <c r="ED86" s="1"/>
  <c r="EC81"/>
  <c r="EC109"/>
  <c r="EE171" s="1"/>
  <c r="EC80"/>
  <c r="EC108"/>
  <c r="EE152" s="1"/>
  <c r="EC79"/>
  <c r="EC107"/>
  <c r="EE133" s="1"/>
  <c r="EC78"/>
  <c r="EC106"/>
  <c r="EE114" s="1"/>
  <c r="EM57"/>
  <c r="DH43"/>
  <c r="DH64"/>
  <c r="DH92" s="1"/>
  <c r="DH122" s="1"/>
  <c r="DH141" s="1"/>
  <c r="DH160" s="1"/>
  <c r="DH178" s="1"/>
  <c r="DH196" s="1"/>
  <c r="DH216" s="1"/>
  <c r="DH42"/>
  <c r="DH63" s="1"/>
  <c r="DH91" s="1"/>
  <c r="DH121" s="1"/>
  <c r="DH140" s="1"/>
  <c r="DH159" s="1"/>
  <c r="DH177" s="1"/>
  <c r="DH195" s="1"/>
  <c r="DH215" s="1"/>
  <c r="DH41"/>
  <c r="DH62"/>
  <c r="DH90" s="1"/>
  <c r="DH120" s="1"/>
  <c r="DH139" s="1"/>
  <c r="DH158" s="1"/>
  <c r="DH176" s="1"/>
  <c r="DH194" s="1"/>
  <c r="DH214" s="1"/>
  <c r="DH40"/>
  <c r="DH61" s="1"/>
  <c r="DH89" s="1"/>
  <c r="DH119" s="1"/>
  <c r="DH138" s="1"/>
  <c r="DH157" s="1"/>
  <c r="DH175" s="1"/>
  <c r="DH193" s="1"/>
  <c r="DH213" s="1"/>
  <c r="DH39"/>
  <c r="DH60"/>
  <c r="DH88" s="1"/>
  <c r="DH118" s="1"/>
  <c r="DH137" s="1"/>
  <c r="DH156" s="1"/>
  <c r="DH174" s="1"/>
  <c r="DH192" s="1"/>
  <c r="DH212" s="1"/>
  <c r="DH38"/>
  <c r="DH59" s="1"/>
  <c r="DH87" s="1"/>
  <c r="DH117" s="1"/>
  <c r="DH136" s="1"/>
  <c r="DH155" s="1"/>
  <c r="DH173" s="1"/>
  <c r="DH191" s="1"/>
  <c r="DH211" s="1"/>
  <c r="DH37"/>
  <c r="DH58"/>
  <c r="DH86" s="1"/>
  <c r="DG81"/>
  <c r="DG109"/>
  <c r="DI171" s="1"/>
  <c r="DG80"/>
  <c r="DG108"/>
  <c r="DI152" s="1"/>
  <c r="DG79"/>
  <c r="DG107"/>
  <c r="DI133" s="1"/>
  <c r="DG78"/>
  <c r="DG106"/>
  <c r="DI114" s="1"/>
  <c r="DQ57"/>
  <c r="CL43"/>
  <c r="CL64"/>
  <c r="CL92" s="1"/>
  <c r="CL122" s="1"/>
  <c r="CL141" s="1"/>
  <c r="CL160" s="1"/>
  <c r="CL178" s="1"/>
  <c r="CL196" s="1"/>
  <c r="CL216" s="1"/>
  <c r="CL42"/>
  <c r="CL63" s="1"/>
  <c r="CL91" s="1"/>
  <c r="CL121" s="1"/>
  <c r="CL140" s="1"/>
  <c r="CL159" s="1"/>
  <c r="CL177" s="1"/>
  <c r="CL195" s="1"/>
  <c r="CL215" s="1"/>
  <c r="CL41"/>
  <c r="CL62"/>
  <c r="CL90" s="1"/>
  <c r="CL120" s="1"/>
  <c r="CL139" s="1"/>
  <c r="CL158" s="1"/>
  <c r="CL176" s="1"/>
  <c r="CL194" s="1"/>
  <c r="CL214" s="1"/>
  <c r="CL40"/>
  <c r="CL61" s="1"/>
  <c r="CL89" s="1"/>
  <c r="CL119" s="1"/>
  <c r="CL138" s="1"/>
  <c r="CL157" s="1"/>
  <c r="CL175" s="1"/>
  <c r="CL193" s="1"/>
  <c r="CL213" s="1"/>
  <c r="CL39"/>
  <c r="CL60"/>
  <c r="CL88" s="1"/>
  <c r="CL118" s="1"/>
  <c r="CL137" s="1"/>
  <c r="CL156" s="1"/>
  <c r="CL174" s="1"/>
  <c r="CL192" s="1"/>
  <c r="CL212" s="1"/>
  <c r="CL38"/>
  <c r="CL59" s="1"/>
  <c r="CL87" s="1"/>
  <c r="CL117" s="1"/>
  <c r="CL136" s="1"/>
  <c r="CL155" s="1"/>
  <c r="CL173" s="1"/>
  <c r="CL191" s="1"/>
  <c r="CL211" s="1"/>
  <c r="CL37"/>
  <c r="CL58"/>
  <c r="CL86" s="1"/>
  <c r="CK81"/>
  <c r="CK109"/>
  <c r="CM171" s="1"/>
  <c r="CK80"/>
  <c r="CK108"/>
  <c r="CM152" s="1"/>
  <c r="CK79"/>
  <c r="CK107"/>
  <c r="CM133" s="1"/>
  <c r="CK78"/>
  <c r="CK106"/>
  <c r="CM114" s="1"/>
  <c r="CU57"/>
  <c r="BP43"/>
  <c r="BP64" s="1"/>
  <c r="BP92" s="1"/>
  <c r="BP122" s="1"/>
  <c r="BP141" s="1"/>
  <c r="BP160" s="1"/>
  <c r="BP178" s="1"/>
  <c r="BP196" s="1"/>
  <c r="BP216" s="1"/>
  <c r="BP42"/>
  <c r="BP63" s="1"/>
  <c r="BP91" s="1"/>
  <c r="BP121" s="1"/>
  <c r="BP140" s="1"/>
  <c r="BP159" s="1"/>
  <c r="BP177" s="1"/>
  <c r="BP195" s="1"/>
  <c r="BP215" s="1"/>
  <c r="BP41"/>
  <c r="BP62" s="1"/>
  <c r="BP90" s="1"/>
  <c r="BP120" s="1"/>
  <c r="BP139" s="1"/>
  <c r="BP158" s="1"/>
  <c r="BP176" s="1"/>
  <c r="BP194" s="1"/>
  <c r="BP214" s="1"/>
  <c r="BP40"/>
  <c r="BP61" s="1"/>
  <c r="BP89" s="1"/>
  <c r="BP119" s="1"/>
  <c r="BP138" s="1"/>
  <c r="BP157" s="1"/>
  <c r="BP175" s="1"/>
  <c r="BP193" s="1"/>
  <c r="BP213" s="1"/>
  <c r="BP39"/>
  <c r="BP60" s="1"/>
  <c r="BP88" s="1"/>
  <c r="BP118" s="1"/>
  <c r="BP137" s="1"/>
  <c r="BP156" s="1"/>
  <c r="BP174" s="1"/>
  <c r="BP192" s="1"/>
  <c r="BP212" s="1"/>
  <c r="BP38"/>
  <c r="BP59" s="1"/>
  <c r="BP87" s="1"/>
  <c r="BP117" s="1"/>
  <c r="BP136" s="1"/>
  <c r="BP155" s="1"/>
  <c r="BP173" s="1"/>
  <c r="BP191" s="1"/>
  <c r="BP211" s="1"/>
  <c r="BP37"/>
  <c r="BP58" s="1"/>
  <c r="BP86" s="1"/>
  <c r="BO81"/>
  <c r="BO109" s="1"/>
  <c r="BQ171" s="1"/>
  <c r="BO80"/>
  <c r="BO108" s="1"/>
  <c r="BQ152" s="1"/>
  <c r="BO79"/>
  <c r="BO107" s="1"/>
  <c r="BQ133" s="1"/>
  <c r="BO78"/>
  <c r="BO106" s="1"/>
  <c r="BQ114" s="1"/>
  <c r="BY57"/>
  <c r="AT43"/>
  <c r="AT64" s="1"/>
  <c r="AT92" s="1"/>
  <c r="AT122" s="1"/>
  <c r="AT141" s="1"/>
  <c r="AT160" s="1"/>
  <c r="AT178" s="1"/>
  <c r="AT196" s="1"/>
  <c r="AT216" s="1"/>
  <c r="AT42"/>
  <c r="AT63"/>
  <c r="AT91" s="1"/>
  <c r="AT121" s="1"/>
  <c r="AT140" s="1"/>
  <c r="AT159" s="1"/>
  <c r="AT177" s="1"/>
  <c r="AT195" s="1"/>
  <c r="AT215" s="1"/>
  <c r="AT41"/>
  <c r="AT62" s="1"/>
  <c r="AT90" s="1"/>
  <c r="AT120" s="1"/>
  <c r="AT139" s="1"/>
  <c r="AT158" s="1"/>
  <c r="AT176" s="1"/>
  <c r="AT194" s="1"/>
  <c r="AT214" s="1"/>
  <c r="AT40"/>
  <c r="AT61"/>
  <c r="AT89" s="1"/>
  <c r="AT119" s="1"/>
  <c r="AT138" s="1"/>
  <c r="AT157" s="1"/>
  <c r="AT175" s="1"/>
  <c r="AT193" s="1"/>
  <c r="AT213" s="1"/>
  <c r="AT39"/>
  <c r="AT60" s="1"/>
  <c r="AT88" s="1"/>
  <c r="AT118" s="1"/>
  <c r="AT137" s="1"/>
  <c r="AT156" s="1"/>
  <c r="AT174" s="1"/>
  <c r="AT192" s="1"/>
  <c r="AT212" s="1"/>
  <c r="AT38"/>
  <c r="AT59"/>
  <c r="AT87" s="1"/>
  <c r="AT117" s="1"/>
  <c r="AT136" s="1"/>
  <c r="AT155" s="1"/>
  <c r="AT173" s="1"/>
  <c r="AT191" s="1"/>
  <c r="AT211" s="1"/>
  <c r="AT37"/>
  <c r="AT58" s="1"/>
  <c r="AT86" s="1"/>
  <c r="AS81"/>
  <c r="AS109" s="1"/>
  <c r="AU171" s="1"/>
  <c r="AS80"/>
  <c r="AS108" s="1"/>
  <c r="AU152" s="1"/>
  <c r="AS79"/>
  <c r="AS107" s="1"/>
  <c r="AU133" s="1"/>
  <c r="AS78"/>
  <c r="AS106" s="1"/>
  <c r="AU114" s="1"/>
  <c r="BC57"/>
  <c r="X42"/>
  <c r="X63"/>
  <c r="X91" s="1"/>
  <c r="X121" s="1"/>
  <c r="X140" s="1"/>
  <c r="X159" s="1"/>
  <c r="X177" s="1"/>
  <c r="X195" s="1"/>
  <c r="X215" s="1"/>
  <c r="X41"/>
  <c r="X62" s="1"/>
  <c r="X90" s="1"/>
  <c r="X120" s="1"/>
  <c r="X139" s="1"/>
  <c r="X158" s="1"/>
  <c r="X176" s="1"/>
  <c r="X194" s="1"/>
  <c r="X214" s="1"/>
  <c r="X40"/>
  <c r="X61"/>
  <c r="X89" s="1"/>
  <c r="X119" s="1"/>
  <c r="X138" s="1"/>
  <c r="X157" s="1"/>
  <c r="X175" s="1"/>
  <c r="X193" s="1"/>
  <c r="X213" s="1"/>
  <c r="X38"/>
  <c r="X59" s="1"/>
  <c r="X87" s="1"/>
  <c r="X117" s="1"/>
  <c r="X136" s="1"/>
  <c r="X155" s="1"/>
  <c r="X173" s="1"/>
  <c r="X191" s="1"/>
  <c r="X211" s="1"/>
  <c r="X116"/>
  <c r="X135" s="1"/>
  <c r="X154" s="1"/>
  <c r="X172" s="1"/>
  <c r="X190" s="1"/>
  <c r="X210" s="1"/>
  <c r="W81"/>
  <c r="W109"/>
  <c r="Y171" s="1"/>
  <c r="W80"/>
  <c r="W108"/>
  <c r="Y152" s="1"/>
  <c r="W79"/>
  <c r="W107"/>
  <c r="Y133" s="1"/>
  <c r="W78"/>
  <c r="W106"/>
  <c r="Y114" s="1"/>
  <c r="AG57"/>
  <c r="A59" i="6"/>
  <c r="A68"/>
  <c r="A77" s="1"/>
  <c r="A81" i="1"/>
  <c r="A109" s="1"/>
  <c r="C171" s="1"/>
  <c r="A80"/>
  <c r="A108"/>
  <c r="C152" s="1"/>
  <c r="A107"/>
  <c r="C133" s="1"/>
  <c r="A106"/>
  <c r="C114" s="1"/>
  <c r="B63"/>
  <c r="B91" s="1"/>
  <c r="B121" s="1"/>
  <c r="B140" s="1"/>
  <c r="B159" s="1"/>
  <c r="B177" s="1"/>
  <c r="B195" s="1"/>
  <c r="B215" s="1"/>
  <c r="B62"/>
  <c r="B90" s="1"/>
  <c r="B120" s="1"/>
  <c r="B139" s="1"/>
  <c r="B158" s="1"/>
  <c r="B176" s="1"/>
  <c r="B194" s="1"/>
  <c r="B214" s="1"/>
  <c r="B50" i="4"/>
  <c r="B60" i="1"/>
  <c r="B88" s="1"/>
  <c r="B118" s="1"/>
  <c r="B137" s="1"/>
  <c r="B156" s="1"/>
  <c r="B174" s="1"/>
  <c r="B192" s="1"/>
  <c r="B212" s="1"/>
  <c r="B38"/>
  <c r="B59" s="1"/>
  <c r="B87" s="1"/>
  <c r="B117" s="1"/>
  <c r="B136" s="1"/>
  <c r="B155" s="1"/>
  <c r="B173" s="1"/>
  <c r="B191" s="1"/>
  <c r="B211" s="1"/>
  <c r="B116"/>
  <c r="B135"/>
  <c r="B154" s="1"/>
  <c r="B172" s="1"/>
  <c r="B190" s="1"/>
  <c r="B210" s="1"/>
  <c r="K57"/>
  <c r="I38" i="5"/>
  <c r="I37"/>
  <c r="I39" s="1"/>
  <c r="D4"/>
  <c r="E4" s="1"/>
  <c r="E10"/>
  <c r="F10" s="1"/>
  <c r="G10" s="1"/>
  <c r="H10" s="1"/>
  <c r="E7"/>
  <c r="F7" s="1"/>
  <c r="G7" s="1"/>
  <c r="H7" s="1"/>
  <c r="E5"/>
  <c r="F5" s="1"/>
  <c r="G5" s="1"/>
  <c r="H5" s="1"/>
  <c r="D7" i="4"/>
  <c r="D17"/>
  <c r="D31" i="5"/>
  <c r="D32"/>
  <c r="D33" s="1"/>
  <c r="D9" s="1"/>
  <c r="E9" s="1"/>
  <c r="F9" s="1"/>
  <c r="G9" s="1"/>
  <c r="H9" s="1"/>
  <c r="D5"/>
  <c r="D6"/>
  <c r="E6" s="1"/>
  <c r="F6" s="1"/>
  <c r="G6" s="1"/>
  <c r="H6" s="1"/>
  <c r="D7"/>
  <c r="D8"/>
  <c r="E8" s="1"/>
  <c r="F8" s="1"/>
  <c r="G8" s="1"/>
  <c r="H8" s="1"/>
  <c r="D10"/>
  <c r="D11"/>
  <c r="E11" s="1"/>
  <c r="F11" s="1"/>
  <c r="G11" s="1"/>
  <c r="H11" s="1"/>
  <c r="E23"/>
  <c r="G52" i="2"/>
  <c r="F52"/>
  <c r="F53" s="1"/>
  <c r="F55" s="1"/>
  <c r="E52"/>
  <c r="D52"/>
  <c r="C52"/>
  <c r="D53"/>
  <c r="D55" s="1"/>
  <c r="C53"/>
  <c r="C55" s="1"/>
  <c r="C57" s="1"/>
  <c r="C59" s="1"/>
  <c r="AU30" i="1" l="1"/>
  <c r="X48"/>
  <c r="X69" s="1"/>
  <c r="X97" s="1"/>
  <c r="X127" s="1"/>
  <c r="X146" s="1"/>
  <c r="X165" s="1"/>
  <c r="X183" s="1"/>
  <c r="X201" s="1"/>
  <c r="X221" s="1"/>
  <c r="D207" i="9"/>
  <c r="D170"/>
  <c r="H170"/>
  <c r="H207"/>
  <c r="AU499" i="1"/>
  <c r="X517"/>
  <c r="X538" s="1"/>
  <c r="X566" s="1"/>
  <c r="X596" s="1"/>
  <c r="X615" s="1"/>
  <c r="X634" s="1"/>
  <c r="X652" s="1"/>
  <c r="X670" s="1"/>
  <c r="X690" s="1"/>
  <c r="AU265"/>
  <c r="X283"/>
  <c r="X304" s="1"/>
  <c r="X332" s="1"/>
  <c r="X362" s="1"/>
  <c r="X381" s="1"/>
  <c r="X400" s="1"/>
  <c r="X418" s="1"/>
  <c r="X436" s="1"/>
  <c r="X456" s="1"/>
  <c r="G178" i="9"/>
  <c r="G141"/>
  <c r="G207"/>
  <c r="G170"/>
  <c r="J531" i="1"/>
  <c r="I531"/>
  <c r="AU32"/>
  <c r="X50"/>
  <c r="X71" s="1"/>
  <c r="X99" s="1"/>
  <c r="X129" s="1"/>
  <c r="X148" s="1"/>
  <c r="X167" s="1"/>
  <c r="X185" s="1"/>
  <c r="X203" s="1"/>
  <c r="X223" s="1"/>
  <c r="AU268"/>
  <c r="X286"/>
  <c r="X307" s="1"/>
  <c r="X335" s="1"/>
  <c r="X365" s="1"/>
  <c r="X384" s="1"/>
  <c r="X403" s="1"/>
  <c r="X421" s="1"/>
  <c r="X439" s="1"/>
  <c r="X459" s="1"/>
  <c r="C178" i="9"/>
  <c r="C141"/>
  <c r="AZ279" i="1"/>
  <c r="AU300" s="1"/>
  <c r="BQ279"/>
  <c r="B40"/>
  <c r="B61" s="1"/>
  <c r="B89" s="1"/>
  <c r="B119" s="1"/>
  <c r="B138" s="1"/>
  <c r="B157" s="1"/>
  <c r="B175" s="1"/>
  <c r="B193" s="1"/>
  <c r="B213" s="1"/>
  <c r="Y25"/>
  <c r="X43" s="1"/>
  <c r="X64" s="1"/>
  <c r="X92" s="1"/>
  <c r="X122" s="1"/>
  <c r="X141" s="1"/>
  <c r="X160" s="1"/>
  <c r="X178" s="1"/>
  <c r="X196" s="1"/>
  <c r="X216" s="1"/>
  <c r="X519"/>
  <c r="X540" s="1"/>
  <c r="X568" s="1"/>
  <c r="X598" s="1"/>
  <c r="X617" s="1"/>
  <c r="X636" s="1"/>
  <c r="X654" s="1"/>
  <c r="X672" s="1"/>
  <c r="X692" s="1"/>
  <c r="C113" i="9"/>
  <c r="G113"/>
  <c r="G36"/>
  <c r="G57" s="1"/>
  <c r="K36"/>
  <c r="K57" s="1"/>
  <c r="AX534" i="1"/>
  <c r="BB534" s="1"/>
  <c r="K531"/>
  <c r="K529"/>
  <c r="AZ300"/>
  <c r="AZ513"/>
  <c r="AU534" s="1"/>
  <c r="BC534" s="1"/>
  <c r="AD511"/>
  <c r="Y532" s="1"/>
  <c r="AF532" s="1"/>
  <c r="H512"/>
  <c r="C533" s="1"/>
  <c r="AD517"/>
  <c r="Y538" s="1"/>
  <c r="AU517"/>
  <c r="AZ281"/>
  <c r="AU302" s="1"/>
  <c r="BB302" s="1"/>
  <c r="BQ281"/>
  <c r="AZ283"/>
  <c r="AU304" s="1"/>
  <c r="BQ283"/>
  <c r="H300"/>
  <c r="J300"/>
  <c r="BR40"/>
  <c r="CN40" s="1"/>
  <c r="E53" i="2"/>
  <c r="E55" s="1"/>
  <c r="B97" i="6"/>
  <c r="F97"/>
  <c r="C106"/>
  <c r="B113" i="9"/>
  <c r="B36"/>
  <c r="B57" s="1"/>
  <c r="N36"/>
  <c r="N57" s="1"/>
  <c r="C170"/>
  <c r="AG536" i="1"/>
  <c r="K299"/>
  <c r="I297"/>
  <c r="J64"/>
  <c r="BV511"/>
  <c r="BQ532" s="1"/>
  <c r="BX532" s="1"/>
  <c r="H506"/>
  <c r="C527" s="1"/>
  <c r="I527" s="1"/>
  <c r="BV44"/>
  <c r="BQ65" s="1"/>
  <c r="BV65" s="1"/>
  <c r="CM44"/>
  <c r="DI44" s="1"/>
  <c r="G53" i="2"/>
  <c r="G55" s="1"/>
  <c r="D254" i="6"/>
  <c r="B263"/>
  <c r="E224"/>
  <c r="F263"/>
  <c r="C233"/>
  <c r="AD528" i="1"/>
  <c r="BA532"/>
  <c r="J297"/>
  <c r="AA72"/>
  <c r="AW72" s="1"/>
  <c r="BS72" s="1"/>
  <c r="CO72" s="1"/>
  <c r="DK72" s="1"/>
  <c r="EG72" s="1"/>
  <c r="FC72" s="1"/>
  <c r="FY72" s="1"/>
  <c r="GU72" s="1"/>
  <c r="HQ72" s="1"/>
  <c r="AD66"/>
  <c r="AB64"/>
  <c r="AX64" s="1"/>
  <c r="BT64" s="1"/>
  <c r="CP64" s="1"/>
  <c r="DL64" s="1"/>
  <c r="EH64" s="1"/>
  <c r="FD64" s="1"/>
  <c r="FZ64" s="1"/>
  <c r="GV64" s="1"/>
  <c r="HR64" s="1"/>
  <c r="AZ511"/>
  <c r="AU532" s="1"/>
  <c r="AD507"/>
  <c r="Y528" s="1"/>
  <c r="H519"/>
  <c r="C540" s="1"/>
  <c r="K540" s="1"/>
  <c r="H517"/>
  <c r="C538" s="1"/>
  <c r="AZ289"/>
  <c r="AU310" s="1"/>
  <c r="BB310" s="1"/>
  <c r="BQ289"/>
  <c r="AZ275"/>
  <c r="AU296" s="1"/>
  <c r="BC296" s="1"/>
  <c r="BQ275"/>
  <c r="AD41"/>
  <c r="Y62" s="1"/>
  <c r="AU41"/>
  <c r="BQ41" s="1"/>
  <c r="AD285"/>
  <c r="I533"/>
  <c r="H514"/>
  <c r="C535" s="1"/>
  <c r="K307"/>
  <c r="J298"/>
  <c r="K297"/>
  <c r="H509"/>
  <c r="C530" s="1"/>
  <c r="H288"/>
  <c r="C309" s="1"/>
  <c r="I309" s="1"/>
  <c r="H282"/>
  <c r="C303" s="1"/>
  <c r="J303" s="1"/>
  <c r="AD45"/>
  <c r="Y66" s="1"/>
  <c r="AE66" s="1"/>
  <c r="H51"/>
  <c r="C72" s="1"/>
  <c r="J72" s="1"/>
  <c r="H41"/>
  <c r="C62" s="1"/>
  <c r="I303"/>
  <c r="K298"/>
  <c r="H298"/>
  <c r="J69"/>
  <c r="K61"/>
  <c r="AD509"/>
  <c r="Y530" s="1"/>
  <c r="AG530" s="1"/>
  <c r="H507"/>
  <c r="C528" s="1"/>
  <c r="Y286"/>
  <c r="AU286" s="1"/>
  <c r="BQ286" s="1"/>
  <c r="CM286" s="1"/>
  <c r="DI286" s="1"/>
  <c r="EE286" s="1"/>
  <c r="FA286" s="1"/>
  <c r="FW286" s="1"/>
  <c r="GS286" s="1"/>
  <c r="Y277"/>
  <c r="H289"/>
  <c r="C310" s="1"/>
  <c r="H280"/>
  <c r="C301" s="1"/>
  <c r="Y40"/>
  <c r="AD37"/>
  <c r="Y58" s="1"/>
  <c r="AE58" s="1"/>
  <c r="H48"/>
  <c r="C69" s="1"/>
  <c r="K69" s="1"/>
  <c r="H42"/>
  <c r="C63" s="1"/>
  <c r="J63" s="1"/>
  <c r="H39"/>
  <c r="C60" s="1"/>
  <c r="D308" i="10"/>
  <c r="AD279" i="1"/>
  <c r="Y300" s="1"/>
  <c r="H287"/>
  <c r="C308" s="1"/>
  <c r="H278"/>
  <c r="C299" s="1"/>
  <c r="H299" s="1"/>
  <c r="H49"/>
  <c r="C70" s="1"/>
  <c r="H70" s="1"/>
  <c r="AD289"/>
  <c r="Y310" s="1"/>
  <c r="H284"/>
  <c r="C305" s="1"/>
  <c r="K305" s="1"/>
  <c r="H276"/>
  <c r="C297" s="1"/>
  <c r="H297" s="1"/>
  <c r="AZ44"/>
  <c r="AU65" s="1"/>
  <c r="AZ65" s="1"/>
  <c r="AD39"/>
  <c r="Y60" s="1"/>
  <c r="H46"/>
  <c r="C67" s="1"/>
  <c r="H43"/>
  <c r="C64" s="1"/>
  <c r="K64" s="1"/>
  <c r="H38"/>
  <c r="C59" s="1"/>
  <c r="D57" i="11"/>
  <c r="D18" i="3" s="1"/>
  <c r="C6" i="11"/>
  <c r="C14" i="13"/>
  <c r="J14" s="1"/>
  <c r="C55" i="11"/>
  <c r="C7" s="1"/>
  <c r="E12" i="5"/>
  <c r="F4"/>
  <c r="AT84" i="1"/>
  <c r="AT116"/>
  <c r="AT135" s="1"/>
  <c r="AT154" s="1"/>
  <c r="AT172" s="1"/>
  <c r="AT190" s="1"/>
  <c r="AT210" s="1"/>
  <c r="D57" i="2"/>
  <c r="D59" s="1"/>
  <c r="BP84" i="1"/>
  <c r="BP116"/>
  <c r="BP135" s="1"/>
  <c r="BP154" s="1"/>
  <c r="BP172" s="1"/>
  <c r="BP190" s="1"/>
  <c r="BP210" s="1"/>
  <c r="CL84"/>
  <c r="CL116"/>
  <c r="CL135" s="1"/>
  <c r="CL154" s="1"/>
  <c r="CL172" s="1"/>
  <c r="CL190" s="1"/>
  <c r="CL210" s="1"/>
  <c r="DH84"/>
  <c r="DH116"/>
  <c r="DH135" s="1"/>
  <c r="DH154" s="1"/>
  <c r="DH172" s="1"/>
  <c r="DH190" s="1"/>
  <c r="DH210" s="1"/>
  <c r="ED84"/>
  <c r="ED116"/>
  <c r="ED135" s="1"/>
  <c r="ED154" s="1"/>
  <c r="ED172" s="1"/>
  <c r="ED190" s="1"/>
  <c r="ED210" s="1"/>
  <c r="EZ84"/>
  <c r="EZ116"/>
  <c r="EZ135" s="1"/>
  <c r="EZ154" s="1"/>
  <c r="EZ172" s="1"/>
  <c r="EZ190" s="1"/>
  <c r="EZ210" s="1"/>
  <c r="E57" i="2"/>
  <c r="E59" s="1"/>
  <c r="H13" i="5"/>
  <c r="F13"/>
  <c r="G13"/>
  <c r="E13"/>
  <c r="D13"/>
  <c r="B290" i="10"/>
  <c r="B320"/>
  <c r="CP109" i="1"/>
  <c r="CP106"/>
  <c r="CP107"/>
  <c r="CO107"/>
  <c r="CO108"/>
  <c r="CN109"/>
  <c r="CN110"/>
  <c r="CO186" s="1"/>
  <c r="CN106"/>
  <c r="CM108"/>
  <c r="CM107"/>
  <c r="CL107"/>
  <c r="CL106"/>
  <c r="CM110"/>
  <c r="CN186" s="1"/>
  <c r="CL110"/>
  <c r="CM186" s="1"/>
  <c r="K368" i="10"/>
  <c r="J368"/>
  <c r="Q368" s="1"/>
  <c r="W368" s="1"/>
  <c r="O368"/>
  <c r="U368" s="1"/>
  <c r="AA368" s="1"/>
  <c r="GS23" i="1"/>
  <c r="FV41"/>
  <c r="FV62" s="1"/>
  <c r="FV90" s="1"/>
  <c r="FV120" s="1"/>
  <c r="FV139" s="1"/>
  <c r="FV158" s="1"/>
  <c r="FV176" s="1"/>
  <c r="FV194" s="1"/>
  <c r="FV214" s="1"/>
  <c r="B354"/>
  <c r="B373" s="1"/>
  <c r="B392" s="1"/>
  <c r="B322"/>
  <c r="CL275"/>
  <c r="CL296" s="1"/>
  <c r="CL324" s="1"/>
  <c r="DI257"/>
  <c r="DI260"/>
  <c r="CL278"/>
  <c r="CL299" s="1"/>
  <c r="CL327" s="1"/>
  <c r="CL357" s="1"/>
  <c r="CL376" s="1"/>
  <c r="CL395" s="1"/>
  <c r="CL413" s="1"/>
  <c r="CL431" s="1"/>
  <c r="CL451" s="1"/>
  <c r="DI262"/>
  <c r="CL280"/>
  <c r="CL301" s="1"/>
  <c r="CL329" s="1"/>
  <c r="CL359" s="1"/>
  <c r="CL378" s="1"/>
  <c r="CL397" s="1"/>
  <c r="CL415" s="1"/>
  <c r="CL433" s="1"/>
  <c r="CL453" s="1"/>
  <c r="BQ497"/>
  <c r="BP515" s="1"/>
  <c r="BP536" s="1"/>
  <c r="BP564" s="1"/>
  <c r="BP594" s="1"/>
  <c r="BP613" s="1"/>
  <c r="BP632" s="1"/>
  <c r="BP650" s="1"/>
  <c r="BP668" s="1"/>
  <c r="BP688" s="1"/>
  <c r="AT515"/>
  <c r="AT536" s="1"/>
  <c r="AT564" s="1"/>
  <c r="AT594" s="1"/>
  <c r="AT613" s="1"/>
  <c r="AT632" s="1"/>
  <c r="AT650" s="1"/>
  <c r="AT668" s="1"/>
  <c r="AT688" s="1"/>
  <c r="BQ500"/>
  <c r="BP518" s="1"/>
  <c r="BP539" s="1"/>
  <c r="BP567" s="1"/>
  <c r="BP597" s="1"/>
  <c r="BP616" s="1"/>
  <c r="BP635" s="1"/>
  <c r="BP653" s="1"/>
  <c r="BP671" s="1"/>
  <c r="BP691" s="1"/>
  <c r="AT518"/>
  <c r="AT539" s="1"/>
  <c r="AT567" s="1"/>
  <c r="AT597" s="1"/>
  <c r="AT616" s="1"/>
  <c r="AT635" s="1"/>
  <c r="AT653" s="1"/>
  <c r="AT671" s="1"/>
  <c r="AT691" s="1"/>
  <c r="AT519"/>
  <c r="AT540" s="1"/>
  <c r="AT568" s="1"/>
  <c r="AT598" s="1"/>
  <c r="AT617" s="1"/>
  <c r="AT636" s="1"/>
  <c r="AT654" s="1"/>
  <c r="AT672" s="1"/>
  <c r="AT692" s="1"/>
  <c r="BQ501"/>
  <c r="BP519" s="1"/>
  <c r="BP540" s="1"/>
  <c r="BP568" s="1"/>
  <c r="BP598" s="1"/>
  <c r="BP617" s="1"/>
  <c r="BP636" s="1"/>
  <c r="BP654" s="1"/>
  <c r="BP672" s="1"/>
  <c r="BP692" s="1"/>
  <c r="B508"/>
  <c r="B529" s="1"/>
  <c r="B557" s="1"/>
  <c r="B587" s="1"/>
  <c r="B606" s="1"/>
  <c r="B625" s="1"/>
  <c r="B643" s="1"/>
  <c r="B661" s="1"/>
  <c r="B681" s="1"/>
  <c r="Y490"/>
  <c r="X508" s="1"/>
  <c r="X529" s="1"/>
  <c r="X557" s="1"/>
  <c r="X587" s="1"/>
  <c r="X606" s="1"/>
  <c r="X625" s="1"/>
  <c r="X643" s="1"/>
  <c r="X661" s="1"/>
  <c r="X681" s="1"/>
  <c r="B510"/>
  <c r="B531" s="1"/>
  <c r="B559" s="1"/>
  <c r="B589" s="1"/>
  <c r="B608" s="1"/>
  <c r="B627" s="1"/>
  <c r="B645" s="1"/>
  <c r="B663" s="1"/>
  <c r="B683" s="1"/>
  <c r="Y492"/>
  <c r="X510" s="1"/>
  <c r="X531" s="1"/>
  <c r="X559" s="1"/>
  <c r="X589" s="1"/>
  <c r="X608" s="1"/>
  <c r="X627" s="1"/>
  <c r="X645" s="1"/>
  <c r="X663" s="1"/>
  <c r="X683" s="1"/>
  <c r="AT346"/>
  <c r="BP318"/>
  <c r="B263"/>
  <c r="X263" s="1"/>
  <c r="B494"/>
  <c r="X494" s="1"/>
  <c r="J10" i="10"/>
  <c r="HQ277" i="1"/>
  <c r="AU269"/>
  <c r="X287"/>
  <c r="X308" s="1"/>
  <c r="X336" s="1"/>
  <c r="X366" s="1"/>
  <c r="X385" s="1"/>
  <c r="X404" s="1"/>
  <c r="X422" s="1"/>
  <c r="X440" s="1"/>
  <c r="X460" s="1"/>
  <c r="Y26"/>
  <c r="B44"/>
  <c r="B65" s="1"/>
  <c r="B93" s="1"/>
  <c r="B123" s="1"/>
  <c r="B142" s="1"/>
  <c r="B161" s="1"/>
  <c r="B179" s="1"/>
  <c r="B197" s="1"/>
  <c r="B217" s="1"/>
  <c r="BQ30"/>
  <c r="AT48"/>
  <c r="AT69" s="1"/>
  <c r="AT97" s="1"/>
  <c r="AT127" s="1"/>
  <c r="AT146" s="1"/>
  <c r="AT165" s="1"/>
  <c r="AT183" s="1"/>
  <c r="AT201" s="1"/>
  <c r="AT221" s="1"/>
  <c r="C358" i="10"/>
  <c r="D27" i="13"/>
  <c r="B28" s="1"/>
  <c r="G4" i="4"/>
  <c r="B284" i="10"/>
  <c r="B314"/>
  <c r="B190" i="9"/>
  <c r="L18" i="3"/>
  <c r="BT108" i="1"/>
  <c r="BS108"/>
  <c r="BS110"/>
  <c r="BT186" s="1"/>
  <c r="BS109"/>
  <c r="BR108"/>
  <c r="BR106"/>
  <c r="BQ108"/>
  <c r="BR107"/>
  <c r="BQ107"/>
  <c r="BP107"/>
  <c r="BQ110"/>
  <c r="BR186" s="1"/>
  <c r="BP106"/>
  <c r="BP110"/>
  <c r="BQ186" s="1"/>
  <c r="K367" i="10"/>
  <c r="J367"/>
  <c r="Q367" s="1"/>
  <c r="W367" s="1"/>
  <c r="O367"/>
  <c r="U367" s="1"/>
  <c r="AA367" s="1"/>
  <c r="K372"/>
  <c r="J372"/>
  <c r="Q372" s="1"/>
  <c r="W372" s="1"/>
  <c r="O372"/>
  <c r="U372" s="1"/>
  <c r="AA372" s="1"/>
  <c r="GS21" i="1"/>
  <c r="FV39"/>
  <c r="FV60" s="1"/>
  <c r="FV88" s="1"/>
  <c r="FV118" s="1"/>
  <c r="FV137" s="1"/>
  <c r="FV156" s="1"/>
  <c r="FV174" s="1"/>
  <c r="FV192" s="1"/>
  <c r="FV212" s="1"/>
  <c r="BP354"/>
  <c r="BP373" s="1"/>
  <c r="BP392" s="1"/>
  <c r="BP410" s="1"/>
  <c r="BP428" s="1"/>
  <c r="BP448" s="1"/>
  <c r="BP322"/>
  <c r="DI258"/>
  <c r="CL276"/>
  <c r="CL297" s="1"/>
  <c r="CL325" s="1"/>
  <c r="CL355" s="1"/>
  <c r="CL374" s="1"/>
  <c r="CL393" s="1"/>
  <c r="CL411" s="1"/>
  <c r="CL429" s="1"/>
  <c r="CL449" s="1"/>
  <c r="BQ496"/>
  <c r="BP514" s="1"/>
  <c r="BP535" s="1"/>
  <c r="BP563" s="1"/>
  <c r="BP593" s="1"/>
  <c r="BP612" s="1"/>
  <c r="BP631" s="1"/>
  <c r="BP649" s="1"/>
  <c r="BP667" s="1"/>
  <c r="BP687" s="1"/>
  <c r="AT514"/>
  <c r="AT535" s="1"/>
  <c r="AT563" s="1"/>
  <c r="AT593" s="1"/>
  <c r="AT612" s="1"/>
  <c r="AT631" s="1"/>
  <c r="AT649" s="1"/>
  <c r="AT667" s="1"/>
  <c r="AT687" s="1"/>
  <c r="BQ499"/>
  <c r="BP517" s="1"/>
  <c r="BP538" s="1"/>
  <c r="BP566" s="1"/>
  <c r="BP596" s="1"/>
  <c r="BP615" s="1"/>
  <c r="BP634" s="1"/>
  <c r="BP652" s="1"/>
  <c r="BP670" s="1"/>
  <c r="BP690" s="1"/>
  <c r="AT517"/>
  <c r="AT538" s="1"/>
  <c r="AT566" s="1"/>
  <c r="AT596" s="1"/>
  <c r="AT615" s="1"/>
  <c r="AT634" s="1"/>
  <c r="AT652" s="1"/>
  <c r="AT670" s="1"/>
  <c r="AT690" s="1"/>
  <c r="BP347"/>
  <c r="CL319"/>
  <c r="AU264"/>
  <c r="X282"/>
  <c r="X303" s="1"/>
  <c r="X331" s="1"/>
  <c r="X361" s="1"/>
  <c r="X380" s="1"/>
  <c r="X399" s="1"/>
  <c r="X417" s="1"/>
  <c r="X435" s="1"/>
  <c r="X455" s="1"/>
  <c r="HO288"/>
  <c r="BQ265"/>
  <c r="AT283"/>
  <c r="AT304" s="1"/>
  <c r="AT332" s="1"/>
  <c r="AT362" s="1"/>
  <c r="AT381" s="1"/>
  <c r="AT400" s="1"/>
  <c r="AT418" s="1"/>
  <c r="AT436" s="1"/>
  <c r="AT456" s="1"/>
  <c r="AU271"/>
  <c r="X289"/>
  <c r="X310" s="1"/>
  <c r="X338" s="1"/>
  <c r="X368" s="1"/>
  <c r="X387" s="1"/>
  <c r="X406" s="1"/>
  <c r="X424" s="1"/>
  <c r="X442" s="1"/>
  <c r="X462" s="1"/>
  <c r="Y28"/>
  <c r="B46"/>
  <c r="B67" s="1"/>
  <c r="B95" s="1"/>
  <c r="B125" s="1"/>
  <c r="B144" s="1"/>
  <c r="B163" s="1"/>
  <c r="B181" s="1"/>
  <c r="B199" s="1"/>
  <c r="B219" s="1"/>
  <c r="BQ32"/>
  <c r="AT50"/>
  <c r="AT71" s="1"/>
  <c r="AT99" s="1"/>
  <c r="AT129" s="1"/>
  <c r="AT148" s="1"/>
  <c r="AT167" s="1"/>
  <c r="AT185" s="1"/>
  <c r="AT203" s="1"/>
  <c r="AT223" s="1"/>
  <c r="C247" i="10"/>
  <c r="E247" s="1"/>
  <c r="B286"/>
  <c r="B316"/>
  <c r="AB109" i="1"/>
  <c r="AB345"/>
  <c r="AB575"/>
  <c r="AB344"/>
  <c r="AA109"/>
  <c r="AA344"/>
  <c r="AA345"/>
  <c r="Z108"/>
  <c r="AA106"/>
  <c r="AA575"/>
  <c r="Z107"/>
  <c r="Y106"/>
  <c r="Y108"/>
  <c r="X108"/>
  <c r="X109"/>
  <c r="Y107"/>
  <c r="A48" i="10"/>
  <c r="A66"/>
  <c r="A89" s="1"/>
  <c r="K371"/>
  <c r="J371"/>
  <c r="Q371" s="1"/>
  <c r="W371" s="1"/>
  <c r="O371"/>
  <c r="U371" s="1"/>
  <c r="AA371" s="1"/>
  <c r="FV38" i="1"/>
  <c r="FV59" s="1"/>
  <c r="FV87" s="1"/>
  <c r="FV117" s="1"/>
  <c r="FV136" s="1"/>
  <c r="FV155" s="1"/>
  <c r="FV173" s="1"/>
  <c r="FV191" s="1"/>
  <c r="FV211" s="1"/>
  <c r="GS20"/>
  <c r="FV40"/>
  <c r="FV61" s="1"/>
  <c r="FV89" s="1"/>
  <c r="FV119" s="1"/>
  <c r="FV138" s="1"/>
  <c r="FV157" s="1"/>
  <c r="FV175" s="1"/>
  <c r="FV193" s="1"/>
  <c r="FV213" s="1"/>
  <c r="GS22"/>
  <c r="FV42"/>
  <c r="FV63" s="1"/>
  <c r="FV91" s="1"/>
  <c r="FV121" s="1"/>
  <c r="FV140" s="1"/>
  <c r="FV159" s="1"/>
  <c r="FV177" s="1"/>
  <c r="FV195" s="1"/>
  <c r="FV215" s="1"/>
  <c r="GS24"/>
  <c r="AT322"/>
  <c r="AT354"/>
  <c r="AT373" s="1"/>
  <c r="AT392" s="1"/>
  <c r="AT410" s="1"/>
  <c r="AT428" s="1"/>
  <c r="AT448" s="1"/>
  <c r="DI261"/>
  <c r="CL279"/>
  <c r="CL300" s="1"/>
  <c r="CL328" s="1"/>
  <c r="CL358" s="1"/>
  <c r="CL377" s="1"/>
  <c r="CL396" s="1"/>
  <c r="CL414" s="1"/>
  <c r="CL432" s="1"/>
  <c r="CL452" s="1"/>
  <c r="DI263"/>
  <c r="CL281"/>
  <c r="CL302" s="1"/>
  <c r="CL330" s="1"/>
  <c r="CL360" s="1"/>
  <c r="CL379" s="1"/>
  <c r="CL398" s="1"/>
  <c r="CL416" s="1"/>
  <c r="CL434" s="1"/>
  <c r="CL454" s="1"/>
  <c r="BP585"/>
  <c r="BP604" s="1"/>
  <c r="BP623" s="1"/>
  <c r="BP641" s="1"/>
  <c r="BP659" s="1"/>
  <c r="BP679" s="1"/>
  <c r="BP553"/>
  <c r="B506"/>
  <c r="B527" s="1"/>
  <c r="B555" s="1"/>
  <c r="Y488"/>
  <c r="X506" s="1"/>
  <c r="X527" s="1"/>
  <c r="X555" s="1"/>
  <c r="Y260"/>
  <c r="X278" s="1"/>
  <c r="X299" s="1"/>
  <c r="X327" s="1"/>
  <c r="X357" s="1"/>
  <c r="X376" s="1"/>
  <c r="X395" s="1"/>
  <c r="X413" s="1"/>
  <c r="X431" s="1"/>
  <c r="X451" s="1"/>
  <c r="B278"/>
  <c r="B299" s="1"/>
  <c r="B327" s="1"/>
  <c r="B357" s="1"/>
  <c r="B376" s="1"/>
  <c r="B395" s="1"/>
  <c r="B413" s="1"/>
  <c r="B431" s="1"/>
  <c r="B451" s="1"/>
  <c r="Y493"/>
  <c r="X511" s="1"/>
  <c r="X532" s="1"/>
  <c r="X560" s="1"/>
  <c r="X590" s="1"/>
  <c r="X609" s="1"/>
  <c r="X628" s="1"/>
  <c r="X646" s="1"/>
  <c r="X664" s="1"/>
  <c r="X684" s="1"/>
  <c r="B511"/>
  <c r="B532" s="1"/>
  <c r="B560" s="1"/>
  <c r="B590" s="1"/>
  <c r="B609" s="1"/>
  <c r="B628" s="1"/>
  <c r="B646" s="1"/>
  <c r="B664" s="1"/>
  <c r="B684" s="1"/>
  <c r="AU502"/>
  <c r="X520"/>
  <c r="X541" s="1"/>
  <c r="X569" s="1"/>
  <c r="X599" s="1"/>
  <c r="X618" s="1"/>
  <c r="X637" s="1"/>
  <c r="X655" s="1"/>
  <c r="X673" s="1"/>
  <c r="X693" s="1"/>
  <c r="AT344"/>
  <c r="BP316"/>
  <c r="AT348"/>
  <c r="AU424" s="1"/>
  <c r="BP320"/>
  <c r="HQ281"/>
  <c r="HP289"/>
  <c r="BQ268"/>
  <c r="AT286"/>
  <c r="AT307" s="1"/>
  <c r="AT335" s="1"/>
  <c r="AT365" s="1"/>
  <c r="AT384" s="1"/>
  <c r="AT403" s="1"/>
  <c r="AT421" s="1"/>
  <c r="AT439" s="1"/>
  <c r="AT459" s="1"/>
  <c r="B45"/>
  <c r="B66" s="1"/>
  <c r="B94" s="1"/>
  <c r="B124" s="1"/>
  <c r="B143" s="1"/>
  <c r="B162" s="1"/>
  <c r="B180" s="1"/>
  <c r="B198" s="1"/>
  <c r="B218" s="1"/>
  <c r="Y27"/>
  <c r="AU31"/>
  <c r="X49"/>
  <c r="X70" s="1"/>
  <c r="X98" s="1"/>
  <c r="X128" s="1"/>
  <c r="X147" s="1"/>
  <c r="X166" s="1"/>
  <c r="X184" s="1"/>
  <c r="X202" s="1"/>
  <c r="X222" s="1"/>
  <c r="D12" i="5"/>
  <c r="B288" i="10"/>
  <c r="B318"/>
  <c r="B134" i="9"/>
  <c r="K19" i="3"/>
  <c r="F51" i="11"/>
  <c r="F55" s="1"/>
  <c r="E55"/>
  <c r="EH109" i="1"/>
  <c r="EH106"/>
  <c r="EH107"/>
  <c r="EG107"/>
  <c r="EG108"/>
  <c r="EG109"/>
  <c r="EF109"/>
  <c r="EF110"/>
  <c r="EG186" s="1"/>
  <c r="EF106"/>
  <c r="EE109"/>
  <c r="ED109"/>
  <c r="ED108"/>
  <c r="EE110"/>
  <c r="EF186" s="1"/>
  <c r="ED107"/>
  <c r="ED110"/>
  <c r="EE186" s="1"/>
  <c r="K364" i="10"/>
  <c r="J364"/>
  <c r="Q364" s="1"/>
  <c r="W364" s="1"/>
  <c r="O364"/>
  <c r="U364" s="1"/>
  <c r="AA364" s="1"/>
  <c r="K376"/>
  <c r="J376"/>
  <c r="Q376" s="1"/>
  <c r="W376" s="1"/>
  <c r="O376"/>
  <c r="U376" s="1"/>
  <c r="AA376" s="1"/>
  <c r="GS19" i="1"/>
  <c r="FV37"/>
  <c r="FV58" s="1"/>
  <c r="FV86" s="1"/>
  <c r="GS25"/>
  <c r="FV43"/>
  <c r="FV64" s="1"/>
  <c r="FV92" s="1"/>
  <c r="FV122" s="1"/>
  <c r="FV141" s="1"/>
  <c r="FV160" s="1"/>
  <c r="FV178" s="1"/>
  <c r="FV196" s="1"/>
  <c r="FV216" s="1"/>
  <c r="X354"/>
  <c r="X373" s="1"/>
  <c r="X392" s="1"/>
  <c r="X410" s="1"/>
  <c r="X428" s="1"/>
  <c r="X448" s="1"/>
  <c r="X322"/>
  <c r="DI259"/>
  <c r="CL277"/>
  <c r="CL298" s="1"/>
  <c r="CL326" s="1"/>
  <c r="CL356" s="1"/>
  <c r="CL375" s="1"/>
  <c r="CL394" s="1"/>
  <c r="CL412" s="1"/>
  <c r="CL430" s="1"/>
  <c r="CL450" s="1"/>
  <c r="AT585"/>
  <c r="AT604" s="1"/>
  <c r="AT623" s="1"/>
  <c r="AT641" s="1"/>
  <c r="AT659" s="1"/>
  <c r="AT679" s="1"/>
  <c r="AT553"/>
  <c r="Y258"/>
  <c r="X276" s="1"/>
  <c r="X297" s="1"/>
  <c r="X325" s="1"/>
  <c r="X355" s="1"/>
  <c r="X374" s="1"/>
  <c r="X393" s="1"/>
  <c r="X411" s="1"/>
  <c r="X429" s="1"/>
  <c r="X449" s="1"/>
  <c r="B276"/>
  <c r="B297" s="1"/>
  <c r="B325" s="1"/>
  <c r="B355" s="1"/>
  <c r="B374" s="1"/>
  <c r="B393" s="1"/>
  <c r="B411" s="1"/>
  <c r="B429" s="1"/>
  <c r="B449" s="1"/>
  <c r="B491"/>
  <c r="X491" s="1"/>
  <c r="B260"/>
  <c r="X260" s="1"/>
  <c r="AU495"/>
  <c r="X513"/>
  <c r="X534" s="1"/>
  <c r="X562" s="1"/>
  <c r="X592" s="1"/>
  <c r="X611" s="1"/>
  <c r="X630" s="1"/>
  <c r="X648" s="1"/>
  <c r="X666" s="1"/>
  <c r="X686" s="1"/>
  <c r="AU266"/>
  <c r="X284"/>
  <c r="X305" s="1"/>
  <c r="X333" s="1"/>
  <c r="X363" s="1"/>
  <c r="X382" s="1"/>
  <c r="X401" s="1"/>
  <c r="X419" s="1"/>
  <c r="X437" s="1"/>
  <c r="X457" s="1"/>
  <c r="BQ270"/>
  <c r="AT288"/>
  <c r="AT309" s="1"/>
  <c r="AT337" s="1"/>
  <c r="AT367" s="1"/>
  <c r="AT386" s="1"/>
  <c r="AT405" s="1"/>
  <c r="AT423" s="1"/>
  <c r="AT441" s="1"/>
  <c r="AT461" s="1"/>
  <c r="B23"/>
  <c r="X22"/>
  <c r="AU33"/>
  <c r="X51"/>
  <c r="X72" s="1"/>
  <c r="X100" s="1"/>
  <c r="X130" s="1"/>
  <c r="X149" s="1"/>
  <c r="X168" s="1"/>
  <c r="X186" s="1"/>
  <c r="X204" s="1"/>
  <c r="X224" s="1"/>
  <c r="AX108"/>
  <c r="AX110"/>
  <c r="AY186" s="1"/>
  <c r="AX348"/>
  <c r="AY424" s="1"/>
  <c r="AW109"/>
  <c r="AW348"/>
  <c r="AX424" s="1"/>
  <c r="AW107"/>
  <c r="AW108"/>
  <c r="AV110"/>
  <c r="AW186" s="1"/>
  <c r="AV109"/>
  <c r="AU107"/>
  <c r="AT108"/>
  <c r="AT107"/>
  <c r="AU109"/>
  <c r="AU110"/>
  <c r="AV186" s="1"/>
  <c r="AU108"/>
  <c r="AU106"/>
  <c r="AT110"/>
  <c r="AU186" s="1"/>
  <c r="F106"/>
  <c r="F107"/>
  <c r="AB110"/>
  <c r="AC186" s="1"/>
  <c r="AB348"/>
  <c r="AC424" s="1"/>
  <c r="F575"/>
  <c r="F579"/>
  <c r="G655" s="1"/>
  <c r="E106"/>
  <c r="E109"/>
  <c r="AA110"/>
  <c r="AB186" s="1"/>
  <c r="E575"/>
  <c r="E579"/>
  <c r="F655" s="1"/>
  <c r="D576"/>
  <c r="D109"/>
  <c r="D577"/>
  <c r="D578"/>
  <c r="C109"/>
  <c r="Y110"/>
  <c r="Z186" s="1"/>
  <c r="D106"/>
  <c r="C108"/>
  <c r="C575"/>
  <c r="C579"/>
  <c r="D655" s="1"/>
  <c r="C576"/>
  <c r="B107"/>
  <c r="C577"/>
  <c r="B108"/>
  <c r="B578"/>
  <c r="B575"/>
  <c r="B579"/>
  <c r="C655" s="1"/>
  <c r="B576"/>
  <c r="DL106"/>
  <c r="DL107"/>
  <c r="DL109"/>
  <c r="DK109"/>
  <c r="DK106"/>
  <c r="DJ107"/>
  <c r="DJ108"/>
  <c r="DI107"/>
  <c r="DI109"/>
  <c r="DH106"/>
  <c r="DI106"/>
  <c r="DH109"/>
  <c r="DI110"/>
  <c r="DJ186" s="1"/>
  <c r="DH110"/>
  <c r="DI186" s="1"/>
  <c r="FD106"/>
  <c r="FD107"/>
  <c r="FD109"/>
  <c r="FD110"/>
  <c r="FE186" s="1"/>
  <c r="FZ108"/>
  <c r="HR107"/>
  <c r="FZ110"/>
  <c r="GA186" s="1"/>
  <c r="GV110"/>
  <c r="GW186" s="1"/>
  <c r="HR108"/>
  <c r="HR109"/>
  <c r="FC109"/>
  <c r="FC106"/>
  <c r="FY108"/>
  <c r="GU106"/>
  <c r="HQ108"/>
  <c r="HQ109"/>
  <c r="GT106"/>
  <c r="FB107"/>
  <c r="FX109"/>
  <c r="FX110"/>
  <c r="FY186" s="1"/>
  <c r="GT107"/>
  <c r="HP109"/>
  <c r="HP110"/>
  <c r="HQ186" s="1"/>
  <c r="FB108"/>
  <c r="GT108"/>
  <c r="HP106"/>
  <c r="FW108"/>
  <c r="FA108"/>
  <c r="FW106"/>
  <c r="GS106"/>
  <c r="HO108"/>
  <c r="EZ108"/>
  <c r="FV107"/>
  <c r="GR109"/>
  <c r="GR110"/>
  <c r="GS186" s="1"/>
  <c r="FW107"/>
  <c r="FV106"/>
  <c r="GR108"/>
  <c r="FA110"/>
  <c r="FB186" s="1"/>
  <c r="HN106"/>
  <c r="EZ107"/>
  <c r="FV109"/>
  <c r="FV110"/>
  <c r="FW186" s="1"/>
  <c r="GR107"/>
  <c r="EZ110"/>
  <c r="FA186" s="1"/>
  <c r="J73" i="10"/>
  <c r="O73" s="1"/>
  <c r="X345" i="1"/>
  <c r="F344"/>
  <c r="F348"/>
  <c r="G424" s="1"/>
  <c r="E344"/>
  <c r="E348"/>
  <c r="F424" s="1"/>
  <c r="D344"/>
  <c r="D345"/>
  <c r="D346"/>
  <c r="C347"/>
  <c r="C344"/>
  <c r="C348"/>
  <c r="D424" s="1"/>
  <c r="B346"/>
  <c r="I61" i="10"/>
  <c r="N61" s="1"/>
  <c r="K61"/>
  <c r="P61" s="1"/>
  <c r="I66"/>
  <c r="N66" s="1"/>
  <c r="K66"/>
  <c r="P66" s="1"/>
  <c r="D7" i="15"/>
  <c r="F7"/>
  <c r="I74" i="10"/>
  <c r="N74" s="1"/>
  <c r="K74"/>
  <c r="P74" s="1"/>
  <c r="B74"/>
  <c r="B97" s="1"/>
  <c r="B116" s="1"/>
  <c r="X110" i="1"/>
  <c r="Y186" s="1"/>
  <c r="C491"/>
  <c r="X344"/>
  <c r="X348"/>
  <c r="Y424" s="1"/>
  <c r="AT347"/>
  <c r="HO286"/>
  <c r="B7" i="11"/>
  <c r="B6" s="1"/>
  <c r="K41" i="10"/>
  <c r="O41"/>
  <c r="H62"/>
  <c r="M62" s="1"/>
  <c r="I64"/>
  <c r="N64" s="1"/>
  <c r="H67"/>
  <c r="M67" s="1"/>
  <c r="O7" i="3"/>
  <c r="B57" i="11"/>
  <c r="B18" i="3" s="1"/>
  <c r="I73" i="10"/>
  <c r="N73" s="1"/>
  <c r="X515" i="1"/>
  <c r="X536" s="1"/>
  <c r="X564" s="1"/>
  <c r="X594" s="1"/>
  <c r="X613" s="1"/>
  <c r="X632" s="1"/>
  <c r="X650" s="1"/>
  <c r="X668" s="1"/>
  <c r="X688" s="1"/>
  <c r="X518"/>
  <c r="X539" s="1"/>
  <c r="X567" s="1"/>
  <c r="X597" s="1"/>
  <c r="X616" s="1"/>
  <c r="X635" s="1"/>
  <c r="X653" s="1"/>
  <c r="X671" s="1"/>
  <c r="X691" s="1"/>
  <c r="C489"/>
  <c r="X347"/>
  <c r="GQ16"/>
  <c r="GQ82" s="1"/>
  <c r="GQ110" s="1"/>
  <c r="H61" i="10"/>
  <c r="M61" s="1"/>
  <c r="H66"/>
  <c r="M66" s="1"/>
  <c r="I72"/>
  <c r="N72" s="1"/>
  <c r="H74"/>
  <c r="M74" s="1"/>
  <c r="I69"/>
  <c r="N69" s="1"/>
  <c r="X346" i="1"/>
  <c r="AT317"/>
  <c r="AT578"/>
  <c r="BP550"/>
  <c r="BP578" s="1"/>
  <c r="B207" i="9"/>
  <c r="B170"/>
  <c r="G264"/>
  <c r="G227"/>
  <c r="F207"/>
  <c r="F170"/>
  <c r="BP579" i="1"/>
  <c r="BQ655" s="1"/>
  <c r="AT576"/>
  <c r="BP548"/>
  <c r="BP576" s="1"/>
  <c r="E170" i="9"/>
  <c r="E207"/>
  <c r="BP575" i="1"/>
  <c r="C8" i="13"/>
  <c r="J8" s="1"/>
  <c r="C57" i="11"/>
  <c r="C18" i="3" s="1"/>
  <c r="C264" i="9"/>
  <c r="C227"/>
  <c r="I170"/>
  <c r="I207"/>
  <c r="X577" i="1"/>
  <c r="X576"/>
  <c r="AT575"/>
  <c r="AT579"/>
  <c r="AU655" s="1"/>
  <c r="X575"/>
  <c r="X579"/>
  <c r="Y655" s="1"/>
  <c r="E68" i="5"/>
  <c r="X578" i="1"/>
  <c r="AT549"/>
  <c r="BB304"/>
  <c r="BT304"/>
  <c r="BB296"/>
  <c r="BT296"/>
  <c r="AZ514"/>
  <c r="AU535" s="1"/>
  <c r="BQ514"/>
  <c r="BV514" s="1"/>
  <c r="BQ535" s="1"/>
  <c r="J530"/>
  <c r="I530"/>
  <c r="BS532"/>
  <c r="BW532" s="1"/>
  <c r="AD536"/>
  <c r="H535"/>
  <c r="H531"/>
  <c r="AZ302"/>
  <c r="BR302"/>
  <c r="AZ519"/>
  <c r="AU540" s="1"/>
  <c r="BQ519"/>
  <c r="BV519" s="1"/>
  <c r="BQ540" s="1"/>
  <c r="BS515"/>
  <c r="BV515" s="1"/>
  <c r="BQ536" s="1"/>
  <c r="AZ515"/>
  <c r="AU536" s="1"/>
  <c r="AE530"/>
  <c r="AD530"/>
  <c r="AZ506"/>
  <c r="AU527" s="1"/>
  <c r="BQ506"/>
  <c r="BV506" s="1"/>
  <c r="BQ527" s="1"/>
  <c r="AU575"/>
  <c r="BQ547"/>
  <c r="BQ575" s="1"/>
  <c r="BT534"/>
  <c r="AW534"/>
  <c r="BS534" s="1"/>
  <c r="AY532"/>
  <c r="AE536"/>
  <c r="AC535"/>
  <c r="AY535" s="1"/>
  <c r="BU535" s="1"/>
  <c r="AE532"/>
  <c r="AC531"/>
  <c r="AY531" s="1"/>
  <c r="BU531" s="1"/>
  <c r="H527"/>
  <c r="AZ534"/>
  <c r="BS507"/>
  <c r="BV507" s="1"/>
  <c r="BQ528" s="1"/>
  <c r="AZ507"/>
  <c r="AU528" s="1"/>
  <c r="I538"/>
  <c r="H538"/>
  <c r="BV510"/>
  <c r="BQ531" s="1"/>
  <c r="AF300"/>
  <c r="AX300"/>
  <c r="AZ518"/>
  <c r="AU539" s="1"/>
  <c r="BR518"/>
  <c r="BV518" s="1"/>
  <c r="BQ539" s="1"/>
  <c r="AE538"/>
  <c r="AD538"/>
  <c r="GS344"/>
  <c r="HO316"/>
  <c r="HO344" s="1"/>
  <c r="AD286"/>
  <c r="Y307" s="1"/>
  <c r="AW286"/>
  <c r="CM45"/>
  <c r="AF66"/>
  <c r="AG66"/>
  <c r="AZ43"/>
  <c r="AU64" s="1"/>
  <c r="BR43"/>
  <c r="CN43" s="1"/>
  <c r="DJ43" s="1"/>
  <c r="EF43" s="1"/>
  <c r="FB43" s="1"/>
  <c r="FX43" s="1"/>
  <c r="GT43" s="1"/>
  <c r="HP43" s="1"/>
  <c r="AZ39"/>
  <c r="AU60" s="1"/>
  <c r="BR39"/>
  <c r="CN39" s="1"/>
  <c r="DJ39" s="1"/>
  <c r="EF39" s="1"/>
  <c r="FB39" s="1"/>
  <c r="FX39" s="1"/>
  <c r="GT39" s="1"/>
  <c r="HP39" s="1"/>
  <c r="K72"/>
  <c r="H72"/>
  <c r="J62"/>
  <c r="K62"/>
  <c r="BR348"/>
  <c r="BS424" s="1"/>
  <c r="CN320"/>
  <c r="B297" i="10"/>
  <c r="B327"/>
  <c r="B302"/>
  <c r="B332"/>
  <c r="AC305" i="1"/>
  <c r="AY305" s="1"/>
  <c r="BU305" s="1"/>
  <c r="CQ305" s="1"/>
  <c r="DM305" s="1"/>
  <c r="EI305" s="1"/>
  <c r="FE305" s="1"/>
  <c r="GA305" s="1"/>
  <c r="GW305" s="1"/>
  <c r="HS305" s="1"/>
  <c r="AA303"/>
  <c r="AW303" s="1"/>
  <c r="BS303" s="1"/>
  <c r="CO303" s="1"/>
  <c r="DK303" s="1"/>
  <c r="EG303" s="1"/>
  <c r="FC303" s="1"/>
  <c r="FY303" s="1"/>
  <c r="GU303" s="1"/>
  <c r="HQ303" s="1"/>
  <c r="AC301"/>
  <c r="AY301" s="1"/>
  <c r="BU301" s="1"/>
  <c r="CQ301" s="1"/>
  <c r="DM301" s="1"/>
  <c r="EI301" s="1"/>
  <c r="FE301" s="1"/>
  <c r="GA301" s="1"/>
  <c r="GW301" s="1"/>
  <c r="HS301" s="1"/>
  <c r="Z298"/>
  <c r="AC297"/>
  <c r="AY297" s="1"/>
  <c r="BU297" s="1"/>
  <c r="CQ297" s="1"/>
  <c r="DM297" s="1"/>
  <c r="EI297" s="1"/>
  <c r="FE297" s="1"/>
  <c r="GA297" s="1"/>
  <c r="GW297" s="1"/>
  <c r="HS297" s="1"/>
  <c r="BU65"/>
  <c r="AV66"/>
  <c r="BR66" s="1"/>
  <c r="CN66" s="1"/>
  <c r="DJ66" s="1"/>
  <c r="EF66" s="1"/>
  <c r="FB66" s="1"/>
  <c r="FX66" s="1"/>
  <c r="GT66" s="1"/>
  <c r="HP66" s="1"/>
  <c r="AY61"/>
  <c r="AV58"/>
  <c r="BR58" s="1"/>
  <c r="CN58" s="1"/>
  <c r="DJ58" s="1"/>
  <c r="EF58" s="1"/>
  <c r="FB58" s="1"/>
  <c r="FX58" s="1"/>
  <c r="GT58" s="1"/>
  <c r="HP58" s="1"/>
  <c r="BS513"/>
  <c r="BV513" s="1"/>
  <c r="BQ534" s="1"/>
  <c r="AW509"/>
  <c r="AD519"/>
  <c r="Y540" s="1"/>
  <c r="AD510"/>
  <c r="Y531" s="1"/>
  <c r="H518"/>
  <c r="C539" s="1"/>
  <c r="HO348"/>
  <c r="HP424" s="1"/>
  <c r="AD283"/>
  <c r="Y304" s="1"/>
  <c r="AD275"/>
  <c r="Y296" s="1"/>
  <c r="B577"/>
  <c r="B345"/>
  <c r="EZ106"/>
  <c r="AU345"/>
  <c r="BQ317"/>
  <c r="EE44"/>
  <c r="BW65"/>
  <c r="BX65"/>
  <c r="DJ40"/>
  <c r="EF40" s="1"/>
  <c r="FB40" s="1"/>
  <c r="FX40" s="1"/>
  <c r="GT40" s="1"/>
  <c r="HP40" s="1"/>
  <c r="BV43"/>
  <c r="BQ64" s="1"/>
  <c r="CM43"/>
  <c r="BV41"/>
  <c r="BQ62" s="1"/>
  <c r="CM41"/>
  <c r="AZ45"/>
  <c r="AU66" s="1"/>
  <c r="BR45"/>
  <c r="CN45" s="1"/>
  <c r="DJ45" s="1"/>
  <c r="EF45" s="1"/>
  <c r="FB45" s="1"/>
  <c r="FX45" s="1"/>
  <c r="GT45" s="1"/>
  <c r="HP45" s="1"/>
  <c r="AF62"/>
  <c r="AG62"/>
  <c r="AF58"/>
  <c r="AG58"/>
  <c r="H69"/>
  <c r="I69"/>
  <c r="K63"/>
  <c r="H63"/>
  <c r="I61"/>
  <c r="J61"/>
  <c r="H60"/>
  <c r="I60"/>
  <c r="BR344"/>
  <c r="CN316"/>
  <c r="AV345"/>
  <c r="BR317"/>
  <c r="B301" i="10"/>
  <c r="B331"/>
  <c r="B306"/>
  <c r="B336"/>
  <c r="AZ520" i="1"/>
  <c r="AU541" s="1"/>
  <c r="AZ508"/>
  <c r="AU529" s="1"/>
  <c r="AU576"/>
  <c r="AD512"/>
  <c r="Y533" s="1"/>
  <c r="H520"/>
  <c r="C541" s="1"/>
  <c r="H511"/>
  <c r="C532" s="1"/>
  <c r="HN109"/>
  <c r="BQ347"/>
  <c r="CM319"/>
  <c r="CR44"/>
  <c r="CM65" s="1"/>
  <c r="DJ44"/>
  <c r="EF44" s="1"/>
  <c r="FB44" s="1"/>
  <c r="FX44" s="1"/>
  <c r="GT44" s="1"/>
  <c r="HP44" s="1"/>
  <c r="BV39"/>
  <c r="BQ60" s="1"/>
  <c r="CM39"/>
  <c r="CM37"/>
  <c r="AZ41"/>
  <c r="AU62" s="1"/>
  <c r="BR41"/>
  <c r="CN41" s="1"/>
  <c r="DJ41" s="1"/>
  <c r="EF41" s="1"/>
  <c r="FB41" s="1"/>
  <c r="FX41" s="1"/>
  <c r="GT41" s="1"/>
  <c r="HP41" s="1"/>
  <c r="AZ37"/>
  <c r="AU58" s="1"/>
  <c r="BR37"/>
  <c r="CN37" s="1"/>
  <c r="DJ37" s="1"/>
  <c r="EF37" s="1"/>
  <c r="FB37" s="1"/>
  <c r="FX37" s="1"/>
  <c r="GT37" s="1"/>
  <c r="HP37" s="1"/>
  <c r="I70"/>
  <c r="J70"/>
  <c r="J66"/>
  <c r="K66"/>
  <c r="J58"/>
  <c r="K58"/>
  <c r="CN347"/>
  <c r="DJ319"/>
  <c r="B294" i="10"/>
  <c r="B324"/>
  <c r="B305"/>
  <c r="B335"/>
  <c r="AZ510" i="1"/>
  <c r="AU531" s="1"/>
  <c r="AD518"/>
  <c r="Y539" s="1"/>
  <c r="AD514"/>
  <c r="Y535" s="1"/>
  <c r="AD506"/>
  <c r="Y527" s="1"/>
  <c r="Y575"/>
  <c r="H513"/>
  <c r="C534" s="1"/>
  <c r="HN110"/>
  <c r="HO186" s="1"/>
  <c r="DH108"/>
  <c r="BP109"/>
  <c r="AD288"/>
  <c r="Y309" s="1"/>
  <c r="AW288"/>
  <c r="BA65"/>
  <c r="BB65"/>
  <c r="AE65"/>
  <c r="AF65"/>
  <c r="AD60"/>
  <c r="AE60"/>
  <c r="AU50"/>
  <c r="AD50"/>
  <c r="Y71" s="1"/>
  <c r="K67"/>
  <c r="H67"/>
  <c r="I65"/>
  <c r="J65"/>
  <c r="H64"/>
  <c r="I64"/>
  <c r="K59"/>
  <c r="H59"/>
  <c r="AV578"/>
  <c r="BR550"/>
  <c r="BR578" s="1"/>
  <c r="DJ346"/>
  <c r="EF318"/>
  <c r="B293" i="10"/>
  <c r="B323"/>
  <c r="B298"/>
  <c r="B328"/>
  <c r="B309"/>
  <c r="B339"/>
  <c r="EG310" i="1"/>
  <c r="EI304"/>
  <c r="EG302"/>
  <c r="EI300"/>
  <c r="EI296"/>
  <c r="DJ310"/>
  <c r="CQ310"/>
  <c r="CO304"/>
  <c r="CQ302"/>
  <c r="CO300"/>
  <c r="CO296"/>
  <c r="BT310"/>
  <c r="BR304"/>
  <c r="BT302"/>
  <c r="BR300"/>
  <c r="BR296"/>
  <c r="AC70"/>
  <c r="AY70" s="1"/>
  <c r="BU70" s="1"/>
  <c r="CQ70" s="1"/>
  <c r="DM70" s="1"/>
  <c r="EI70" s="1"/>
  <c r="FE70" s="1"/>
  <c r="GA70" s="1"/>
  <c r="GW70" s="1"/>
  <c r="HS70" s="1"/>
  <c r="BQ520"/>
  <c r="BV520" s="1"/>
  <c r="BQ541" s="1"/>
  <c r="BQ508"/>
  <c r="BV508" s="1"/>
  <c r="BQ529" s="1"/>
  <c r="BQ548"/>
  <c r="BQ576" s="1"/>
  <c r="AU512"/>
  <c r="AD520"/>
  <c r="Y541" s="1"/>
  <c r="AD508"/>
  <c r="Y529" s="1"/>
  <c r="Y576"/>
  <c r="H515"/>
  <c r="C536" s="1"/>
  <c r="HO346"/>
  <c r="AD281"/>
  <c r="Y302" s="1"/>
  <c r="AD49"/>
  <c r="Y70" s="1"/>
  <c r="AD43"/>
  <c r="Y64" s="1"/>
  <c r="BR577"/>
  <c r="CL109"/>
  <c r="AT106"/>
  <c r="BQ577"/>
  <c r="AU577"/>
  <c r="Y577"/>
  <c r="FW348"/>
  <c r="FX424" s="1"/>
  <c r="FW346"/>
  <c r="FA346"/>
  <c r="EE346"/>
  <c r="DI346"/>
  <c r="CM346"/>
  <c r="BQ346"/>
  <c r="Y284"/>
  <c r="Y282"/>
  <c r="Y280"/>
  <c r="Y278"/>
  <c r="Y276"/>
  <c r="Y346"/>
  <c r="Y51"/>
  <c r="Y48"/>
  <c r="Y46"/>
  <c r="Y42"/>
  <c r="Y38"/>
  <c r="H50"/>
  <c r="C71" s="1"/>
  <c r="Z579"/>
  <c r="AA655" s="1"/>
  <c r="Z575"/>
  <c r="Z346"/>
  <c r="B347"/>
  <c r="HN107"/>
  <c r="X107"/>
  <c r="C345"/>
  <c r="GS109"/>
  <c r="FW110"/>
  <c r="FX186" s="1"/>
  <c r="CM106"/>
  <c r="C82"/>
  <c r="B110"/>
  <c r="C186" s="1"/>
  <c r="BQ579"/>
  <c r="BR655" s="1"/>
  <c r="BQ578"/>
  <c r="AU579"/>
  <c r="AV655" s="1"/>
  <c r="AU578"/>
  <c r="Y579"/>
  <c r="Z655" s="1"/>
  <c r="Y578"/>
  <c r="FA348"/>
  <c r="FB424" s="1"/>
  <c r="EE348"/>
  <c r="EF424" s="1"/>
  <c r="DI348"/>
  <c r="DJ424" s="1"/>
  <c r="CM348"/>
  <c r="CN424" s="1"/>
  <c r="BQ348"/>
  <c r="BR424" s="1"/>
  <c r="AU348"/>
  <c r="AV424" s="1"/>
  <c r="Y348"/>
  <c r="Z424" s="1"/>
  <c r="Y287"/>
  <c r="AU346"/>
  <c r="Y347"/>
  <c r="AU49"/>
  <c r="AV579"/>
  <c r="AW655" s="1"/>
  <c r="AV575"/>
  <c r="Z576"/>
  <c r="AV346"/>
  <c r="Z347"/>
  <c r="EZ109"/>
  <c r="CL108"/>
  <c r="BP108"/>
  <c r="B109"/>
  <c r="C578"/>
  <c r="C346"/>
  <c r="HO109"/>
  <c r="GS110"/>
  <c r="GT186" s="1"/>
  <c r="FA107"/>
  <c r="GS348"/>
  <c r="GT424" s="1"/>
  <c r="GS346"/>
  <c r="FW344"/>
  <c r="FA344"/>
  <c r="EE344"/>
  <c r="DI344"/>
  <c r="CM344"/>
  <c r="BQ344"/>
  <c r="AU347"/>
  <c r="Y344"/>
  <c r="BR579"/>
  <c r="BS655" s="1"/>
  <c r="BR575"/>
  <c r="AV576"/>
  <c r="Z577"/>
  <c r="BR346"/>
  <c r="AV347"/>
  <c r="Z348"/>
  <c r="AA424" s="1"/>
  <c r="Z344"/>
  <c r="B348"/>
  <c r="C424" s="1"/>
  <c r="B344"/>
  <c r="HN108"/>
  <c r="DH107"/>
  <c r="B106"/>
  <c r="HO110"/>
  <c r="HP186" s="1"/>
  <c r="HO106"/>
  <c r="GS107"/>
  <c r="EE108"/>
  <c r="C107"/>
  <c r="AU344"/>
  <c r="Y345"/>
  <c r="BR576"/>
  <c r="AV577"/>
  <c r="Z578"/>
  <c r="CN346"/>
  <c r="BR347"/>
  <c r="AV348"/>
  <c r="AW424" s="1"/>
  <c r="AV344"/>
  <c r="Z345"/>
  <c r="B322" i="10"/>
  <c r="B326"/>
  <c r="B330"/>
  <c r="B334"/>
  <c r="B338"/>
  <c r="GR106" i="1"/>
  <c r="FV108"/>
  <c r="ED106"/>
  <c r="AT109"/>
  <c r="X106"/>
  <c r="HO107"/>
  <c r="GS108"/>
  <c r="BQ106"/>
  <c r="FW109"/>
  <c r="FA109"/>
  <c r="DI108"/>
  <c r="GT110"/>
  <c r="GU186" s="1"/>
  <c r="FX107"/>
  <c r="DJ110"/>
  <c r="DK186" s="1"/>
  <c r="DJ106"/>
  <c r="CN107"/>
  <c r="EE107"/>
  <c r="D575"/>
  <c r="D347"/>
  <c r="FX108"/>
  <c r="FB109"/>
  <c r="CN108"/>
  <c r="FA106"/>
  <c r="CM109"/>
  <c r="BQ109"/>
  <c r="D348"/>
  <c r="E424" s="1"/>
  <c r="HP107"/>
  <c r="FB110"/>
  <c r="FC186" s="1"/>
  <c r="FB106"/>
  <c r="EF107"/>
  <c r="BR110"/>
  <c r="BS186" s="1"/>
  <c r="AV108"/>
  <c r="EE106"/>
  <c r="Y109"/>
  <c r="C106"/>
  <c r="D579"/>
  <c r="E655" s="1"/>
  <c r="HP108"/>
  <c r="GT109"/>
  <c r="FX106"/>
  <c r="EF108"/>
  <c r="DJ109"/>
  <c r="Z106"/>
  <c r="AW575"/>
  <c r="BS547"/>
  <c r="BS575" s="1"/>
  <c r="BR109"/>
  <c r="AV106"/>
  <c r="D108"/>
  <c r="AW344"/>
  <c r="E347"/>
  <c r="GU109"/>
  <c r="FY110"/>
  <c r="FZ186" s="1"/>
  <c r="FY106"/>
  <c r="FC107"/>
  <c r="CO110"/>
  <c r="CP186" s="1"/>
  <c r="CO106"/>
  <c r="AA549"/>
  <c r="E577"/>
  <c r="Z110"/>
  <c r="AA186" s="1"/>
  <c r="Z109"/>
  <c r="GU110"/>
  <c r="GV186" s="1"/>
  <c r="FY107"/>
  <c r="FC108"/>
  <c r="DK110"/>
  <c r="DL186" s="1"/>
  <c r="AW110"/>
  <c r="AX186" s="1"/>
  <c r="E108"/>
  <c r="AW576"/>
  <c r="BS548"/>
  <c r="BS576" s="1"/>
  <c r="AA579"/>
  <c r="AB655" s="1"/>
  <c r="AW551"/>
  <c r="CO348"/>
  <c r="CP424" s="1"/>
  <c r="DK320"/>
  <c r="BS345"/>
  <c r="CO317"/>
  <c r="AV107"/>
  <c r="D107"/>
  <c r="E346"/>
  <c r="HQ110"/>
  <c r="HR186" s="1"/>
  <c r="HQ106"/>
  <c r="GU107"/>
  <c r="EG110"/>
  <c r="EH186" s="1"/>
  <c r="EG106"/>
  <c r="DK107"/>
  <c r="BS106"/>
  <c r="AA550"/>
  <c r="E578"/>
  <c r="BS348"/>
  <c r="BT424" s="1"/>
  <c r="AA348"/>
  <c r="AB424" s="1"/>
  <c r="HQ107"/>
  <c r="GU108"/>
  <c r="FY109"/>
  <c r="FC110"/>
  <c r="FD186" s="1"/>
  <c r="DK108"/>
  <c r="CO109"/>
  <c r="BS107"/>
  <c r="BT576"/>
  <c r="AB347"/>
  <c r="AX319"/>
  <c r="AA576"/>
  <c r="AA319"/>
  <c r="AA318"/>
  <c r="AW106"/>
  <c r="AA108"/>
  <c r="AB577"/>
  <c r="F577"/>
  <c r="GV345"/>
  <c r="E576"/>
  <c r="BS316"/>
  <c r="E345"/>
  <c r="AB579"/>
  <c r="AC655" s="1"/>
  <c r="FD345"/>
  <c r="EH345"/>
  <c r="AX344"/>
  <c r="HR110"/>
  <c r="HS186" s="1"/>
  <c r="GV107"/>
  <c r="CP348"/>
  <c r="CQ424" s="1"/>
  <c r="DL320"/>
  <c r="AB346"/>
  <c r="AX318"/>
  <c r="AA107"/>
  <c r="E107"/>
  <c r="AB578"/>
  <c r="F578"/>
  <c r="BT345"/>
  <c r="GV108"/>
  <c r="AW345"/>
  <c r="AX575"/>
  <c r="AX576"/>
  <c r="HR106"/>
  <c r="GV109"/>
  <c r="BT348"/>
  <c r="BU424" s="1"/>
  <c r="AX345"/>
  <c r="F347"/>
  <c r="F346"/>
  <c r="FD108"/>
  <c r="DL108"/>
  <c r="BT110"/>
  <c r="BU186" s="1"/>
  <c r="BT107"/>
  <c r="BT547"/>
  <c r="BT575" s="1"/>
  <c r="AX551"/>
  <c r="AX550"/>
  <c r="AX549"/>
  <c r="BT316"/>
  <c r="F345"/>
  <c r="GV106"/>
  <c r="FZ107"/>
  <c r="DL110"/>
  <c r="DM186" s="1"/>
  <c r="CP108"/>
  <c r="AX107"/>
  <c r="AB108"/>
  <c r="AB576"/>
  <c r="F576"/>
  <c r="HR345"/>
  <c r="FZ345"/>
  <c r="CP345"/>
  <c r="EH108"/>
  <c r="BT109"/>
  <c r="BT106"/>
  <c r="DL345"/>
  <c r="FZ109"/>
  <c r="FZ106"/>
  <c r="EH110"/>
  <c r="EI186" s="1"/>
  <c r="CP110"/>
  <c r="CQ186" s="1"/>
  <c r="BU101"/>
  <c r="AX109"/>
  <c r="AX106"/>
  <c r="F109"/>
  <c r="AB106"/>
  <c r="C309" i="10"/>
  <c r="AB107" i="1"/>
  <c r="C310" i="10"/>
  <c r="F108" i="1"/>
  <c r="AG60" l="1"/>
  <c r="AF60"/>
  <c r="AE310"/>
  <c r="AG310"/>
  <c r="AD310"/>
  <c r="AE300"/>
  <c r="AG300"/>
  <c r="H310"/>
  <c r="I310"/>
  <c r="I535"/>
  <c r="J535"/>
  <c r="BV289"/>
  <c r="BQ310" s="1"/>
  <c r="CM289"/>
  <c r="AE528"/>
  <c r="AF528"/>
  <c r="BV281"/>
  <c r="BQ302" s="1"/>
  <c r="CM281"/>
  <c r="K533"/>
  <c r="H533"/>
  <c r="J533"/>
  <c r="BA300"/>
  <c r="BC300"/>
  <c r="C235" i="9"/>
  <c r="C198"/>
  <c r="K70" i="1"/>
  <c r="H303"/>
  <c r="K527"/>
  <c r="K310"/>
  <c r="K535"/>
  <c r="AF530"/>
  <c r="J67"/>
  <c r="I67"/>
  <c r="H305"/>
  <c r="I305"/>
  <c r="J308"/>
  <c r="K308"/>
  <c r="H301"/>
  <c r="I301"/>
  <c r="I528"/>
  <c r="J528"/>
  <c r="H530"/>
  <c r="K530"/>
  <c r="I540"/>
  <c r="H540"/>
  <c r="J540"/>
  <c r="BA304"/>
  <c r="BC304"/>
  <c r="AG538"/>
  <c r="AF538"/>
  <c r="BV279"/>
  <c r="BQ300" s="1"/>
  <c r="CM279"/>
  <c r="H264" i="9"/>
  <c r="H227"/>
  <c r="BA534" i="1"/>
  <c r="K301"/>
  <c r="I308"/>
  <c r="K528"/>
  <c r="AD58"/>
  <c r="BA296"/>
  <c r="I299"/>
  <c r="J299"/>
  <c r="K60"/>
  <c r="J60"/>
  <c r="AU40"/>
  <c r="AD40"/>
  <c r="Y61" s="1"/>
  <c r="I62"/>
  <c r="H62"/>
  <c r="H309"/>
  <c r="J309"/>
  <c r="K309"/>
  <c r="BV275"/>
  <c r="BQ296" s="1"/>
  <c r="CM275"/>
  <c r="K538"/>
  <c r="J538"/>
  <c r="BV283"/>
  <c r="BQ304" s="1"/>
  <c r="CM283"/>
  <c r="BQ517"/>
  <c r="BV517" s="1"/>
  <c r="BQ538" s="1"/>
  <c r="AZ517"/>
  <c r="AU538" s="1"/>
  <c r="G235" i="9"/>
  <c r="G198"/>
  <c r="D264"/>
  <c r="D227"/>
  <c r="I63" i="1"/>
  <c r="J305"/>
  <c r="AZ296"/>
  <c r="AG532"/>
  <c r="J301"/>
  <c r="J527"/>
  <c r="AG528"/>
  <c r="I72"/>
  <c r="J310"/>
  <c r="AF310"/>
  <c r="BV532"/>
  <c r="J59"/>
  <c r="I59"/>
  <c r="AD277"/>
  <c r="Y298" s="1"/>
  <c r="AU277"/>
  <c r="AE62"/>
  <c r="AD62"/>
  <c r="BA310"/>
  <c r="BC310"/>
  <c r="AZ310"/>
  <c r="BB532"/>
  <c r="AZ532"/>
  <c r="BA302"/>
  <c r="BC302"/>
  <c r="H308"/>
  <c r="K303"/>
  <c r="BC65"/>
  <c r="AD300"/>
  <c r="AZ304"/>
  <c r="H528"/>
  <c r="AD532"/>
  <c r="D8" i="13"/>
  <c r="K8" s="1"/>
  <c r="AC135" i="1"/>
  <c r="AC137"/>
  <c r="AC139"/>
  <c r="AC138"/>
  <c r="AC141"/>
  <c r="AC143"/>
  <c r="AC148"/>
  <c r="AC145"/>
  <c r="AC147"/>
  <c r="AC140"/>
  <c r="AC142"/>
  <c r="AC144"/>
  <c r="AC136"/>
  <c r="AC146"/>
  <c r="AC149"/>
  <c r="BU127"/>
  <c r="BU129"/>
  <c r="BU118"/>
  <c r="BU120"/>
  <c r="BU122"/>
  <c r="BU124"/>
  <c r="BU126"/>
  <c r="BU128"/>
  <c r="BU116"/>
  <c r="BU117"/>
  <c r="BU119"/>
  <c r="BU121"/>
  <c r="BU123"/>
  <c r="BU125"/>
  <c r="BU130"/>
  <c r="BT111"/>
  <c r="AX577"/>
  <c r="BT549"/>
  <c r="BT577" s="1"/>
  <c r="AP655"/>
  <c r="BS172"/>
  <c r="BS175"/>
  <c r="BS173"/>
  <c r="BS179"/>
  <c r="BS183"/>
  <c r="BS174"/>
  <c r="BS178"/>
  <c r="BS182"/>
  <c r="BS185"/>
  <c r="BS177"/>
  <c r="BS181"/>
  <c r="BS176"/>
  <c r="BS180"/>
  <c r="BS184"/>
  <c r="FC174"/>
  <c r="FC178"/>
  <c r="FC182"/>
  <c r="FC173"/>
  <c r="FC177"/>
  <c r="FC181"/>
  <c r="FC185"/>
  <c r="FC172"/>
  <c r="FC176"/>
  <c r="FC180"/>
  <c r="FC184"/>
  <c r="FC175"/>
  <c r="FC179"/>
  <c r="FC183"/>
  <c r="AW413"/>
  <c r="AW417"/>
  <c r="AW421"/>
  <c r="AW412"/>
  <c r="AW416"/>
  <c r="AW420"/>
  <c r="AW411"/>
  <c r="AW415"/>
  <c r="AW419"/>
  <c r="AW423"/>
  <c r="AW410"/>
  <c r="AW414"/>
  <c r="AW418"/>
  <c r="AW422"/>
  <c r="FB136"/>
  <c r="FB140"/>
  <c r="FB144"/>
  <c r="FB148"/>
  <c r="FB135"/>
  <c r="FB139"/>
  <c r="FB143"/>
  <c r="FB147"/>
  <c r="FB141"/>
  <c r="FB149"/>
  <c r="FB142"/>
  <c r="FB137"/>
  <c r="FB145"/>
  <c r="FB138"/>
  <c r="FB146"/>
  <c r="FA172"/>
  <c r="FA176"/>
  <c r="FA180"/>
  <c r="FA184"/>
  <c r="FA175"/>
  <c r="FA179"/>
  <c r="FA183"/>
  <c r="FA174"/>
  <c r="FA182"/>
  <c r="FA177"/>
  <c r="FA185"/>
  <c r="FA178"/>
  <c r="FA173"/>
  <c r="FA181"/>
  <c r="D82"/>
  <c r="C110"/>
  <c r="D186" s="1"/>
  <c r="AD51"/>
  <c r="Y72" s="1"/>
  <c r="AU51"/>
  <c r="AD280"/>
  <c r="Y301" s="1"/>
  <c r="AU280"/>
  <c r="FX393"/>
  <c r="FX397"/>
  <c r="FX401"/>
  <c r="FX405"/>
  <c r="FX396"/>
  <c r="FX400"/>
  <c r="FX404"/>
  <c r="FX395"/>
  <c r="FX399"/>
  <c r="FX403"/>
  <c r="FX392"/>
  <c r="FX394"/>
  <c r="FX398"/>
  <c r="FX402"/>
  <c r="FX406"/>
  <c r="G172"/>
  <c r="G174"/>
  <c r="G176"/>
  <c r="G178"/>
  <c r="G180"/>
  <c r="G183"/>
  <c r="G185"/>
  <c r="G173"/>
  <c r="G175"/>
  <c r="G177"/>
  <c r="G179"/>
  <c r="G181"/>
  <c r="G184"/>
  <c r="F72" i="6"/>
  <c r="CH424" i="1"/>
  <c r="FE375"/>
  <c r="FE377"/>
  <c r="FE379"/>
  <c r="FE381"/>
  <c r="FE386"/>
  <c r="FE383"/>
  <c r="FE385"/>
  <c r="FE373"/>
  <c r="FE374"/>
  <c r="FE376"/>
  <c r="FE378"/>
  <c r="FE380"/>
  <c r="FE382"/>
  <c r="FE384"/>
  <c r="FE387"/>
  <c r="BT137"/>
  <c r="BT141"/>
  <c r="BT145"/>
  <c r="BT148"/>
  <c r="BT136"/>
  <c r="BT140"/>
  <c r="BT144"/>
  <c r="BT135"/>
  <c r="BT139"/>
  <c r="BT143"/>
  <c r="BT147"/>
  <c r="BT138"/>
  <c r="BT142"/>
  <c r="BT146"/>
  <c r="BT149"/>
  <c r="AN186"/>
  <c r="AW117"/>
  <c r="AW121"/>
  <c r="AW125"/>
  <c r="AW129"/>
  <c r="AW120"/>
  <c r="AW124"/>
  <c r="AW128"/>
  <c r="AW123"/>
  <c r="AW118"/>
  <c r="AW126"/>
  <c r="AW116"/>
  <c r="AW119"/>
  <c r="AW127"/>
  <c r="AW122"/>
  <c r="AW130"/>
  <c r="AV111"/>
  <c r="Z172"/>
  <c r="Z176"/>
  <c r="Z180"/>
  <c r="Z175"/>
  <c r="Z179"/>
  <c r="Z184"/>
  <c r="Z185"/>
  <c r="Z178"/>
  <c r="Z183"/>
  <c r="Z173"/>
  <c r="Z181"/>
  <c r="Z174"/>
  <c r="Z177"/>
  <c r="Z182"/>
  <c r="K424"/>
  <c r="R424"/>
  <c r="E589"/>
  <c r="E588"/>
  <c r="E585"/>
  <c r="E587"/>
  <c r="E591"/>
  <c r="E596"/>
  <c r="E586"/>
  <c r="E590"/>
  <c r="E594"/>
  <c r="E599"/>
  <c r="E598"/>
  <c r="E592"/>
  <c r="E593"/>
  <c r="E597"/>
  <c r="E595"/>
  <c r="D580"/>
  <c r="FB175"/>
  <c r="FB179"/>
  <c r="FB183"/>
  <c r="FB174"/>
  <c r="FB178"/>
  <c r="FB182"/>
  <c r="FB176"/>
  <c r="FB184"/>
  <c r="FB177"/>
  <c r="FB185"/>
  <c r="FB172"/>
  <c r="FB180"/>
  <c r="FB173"/>
  <c r="FB181"/>
  <c r="FW154"/>
  <c r="FW156"/>
  <c r="FW160"/>
  <c r="FW164"/>
  <c r="FW168"/>
  <c r="FW155"/>
  <c r="FW159"/>
  <c r="FW163"/>
  <c r="FW167"/>
  <c r="FW158"/>
  <c r="FW166"/>
  <c r="FW161"/>
  <c r="FW162"/>
  <c r="FW157"/>
  <c r="FW165"/>
  <c r="AW354"/>
  <c r="AW356"/>
  <c r="AW360"/>
  <c r="AW364"/>
  <c r="AW368"/>
  <c r="AW355"/>
  <c r="AW359"/>
  <c r="AW363"/>
  <c r="AW367"/>
  <c r="AW358"/>
  <c r="AW362"/>
  <c r="AW366"/>
  <c r="AW357"/>
  <c r="AW361"/>
  <c r="AW365"/>
  <c r="AV349"/>
  <c r="AV357"/>
  <c r="AV361"/>
  <c r="AV365"/>
  <c r="AV354"/>
  <c r="AV356"/>
  <c r="AV360"/>
  <c r="AV364"/>
  <c r="AV368"/>
  <c r="AV355"/>
  <c r="AV359"/>
  <c r="AV363"/>
  <c r="AV367"/>
  <c r="AV358"/>
  <c r="AV362"/>
  <c r="AV366"/>
  <c r="AU349"/>
  <c r="AG424"/>
  <c r="AN424"/>
  <c r="AV410"/>
  <c r="AV414"/>
  <c r="AV418"/>
  <c r="AV422"/>
  <c r="AV413"/>
  <c r="AV417"/>
  <c r="AV421"/>
  <c r="AV412"/>
  <c r="AV416"/>
  <c r="AV420"/>
  <c r="AV411"/>
  <c r="AV415"/>
  <c r="AV419"/>
  <c r="AV423"/>
  <c r="D396"/>
  <c r="D400"/>
  <c r="D405"/>
  <c r="D395"/>
  <c r="D399"/>
  <c r="D404"/>
  <c r="D392"/>
  <c r="D394"/>
  <c r="D398"/>
  <c r="D403"/>
  <c r="D393"/>
  <c r="D397"/>
  <c r="D401"/>
  <c r="D406"/>
  <c r="D402"/>
  <c r="AA604"/>
  <c r="AA608"/>
  <c r="AA612"/>
  <c r="AA616"/>
  <c r="AA607"/>
  <c r="AA611"/>
  <c r="AA615"/>
  <c r="AA610"/>
  <c r="AA618"/>
  <c r="AA605"/>
  <c r="AA613"/>
  <c r="AA606"/>
  <c r="AA614"/>
  <c r="AA609"/>
  <c r="AA617"/>
  <c r="Z412"/>
  <c r="Z416"/>
  <c r="Z420"/>
  <c r="Z411"/>
  <c r="Z415"/>
  <c r="Z419"/>
  <c r="Z423"/>
  <c r="Z410"/>
  <c r="Z414"/>
  <c r="Z418"/>
  <c r="Z422"/>
  <c r="Z413"/>
  <c r="Z417"/>
  <c r="Z421"/>
  <c r="BB424"/>
  <c r="BI424"/>
  <c r="AV644"/>
  <c r="AV648"/>
  <c r="AV652"/>
  <c r="AV643"/>
  <c r="AV647"/>
  <c r="AV651"/>
  <c r="AV642"/>
  <c r="AV646"/>
  <c r="AV650"/>
  <c r="AV654"/>
  <c r="AV641"/>
  <c r="AV645"/>
  <c r="AV649"/>
  <c r="AV653"/>
  <c r="I186"/>
  <c r="P186"/>
  <c r="GT175"/>
  <c r="GT179"/>
  <c r="GT183"/>
  <c r="GT174"/>
  <c r="GT178"/>
  <c r="GT182"/>
  <c r="GT173"/>
  <c r="GT177"/>
  <c r="GT181"/>
  <c r="GT185"/>
  <c r="GT172"/>
  <c r="GT176"/>
  <c r="GT180"/>
  <c r="GT184"/>
  <c r="C413"/>
  <c r="C417"/>
  <c r="C422"/>
  <c r="C412"/>
  <c r="C416"/>
  <c r="C421"/>
  <c r="C414"/>
  <c r="C423"/>
  <c r="C415"/>
  <c r="C410"/>
  <c r="C418"/>
  <c r="C411"/>
  <c r="C419"/>
  <c r="C420"/>
  <c r="J71"/>
  <c r="K71"/>
  <c r="I71"/>
  <c r="H71"/>
  <c r="AD48"/>
  <c r="Y69" s="1"/>
  <c r="AU48"/>
  <c r="AD278"/>
  <c r="Y299" s="1"/>
  <c r="AU278"/>
  <c r="BR395"/>
  <c r="BR399"/>
  <c r="BR403"/>
  <c r="BR392"/>
  <c r="BR394"/>
  <c r="BR398"/>
  <c r="BR402"/>
  <c r="BR406"/>
  <c r="BR393"/>
  <c r="BR397"/>
  <c r="BR401"/>
  <c r="BR405"/>
  <c r="BR396"/>
  <c r="BR400"/>
  <c r="BR404"/>
  <c r="FB395"/>
  <c r="FB399"/>
  <c r="FB403"/>
  <c r="FB392"/>
  <c r="FB394"/>
  <c r="FB398"/>
  <c r="FB402"/>
  <c r="FB406"/>
  <c r="FB393"/>
  <c r="FB397"/>
  <c r="FB401"/>
  <c r="FB405"/>
  <c r="FB396"/>
  <c r="FB400"/>
  <c r="FB404"/>
  <c r="AV627"/>
  <c r="AV631"/>
  <c r="AV635"/>
  <c r="AV626"/>
  <c r="AV630"/>
  <c r="AV634"/>
  <c r="AV623"/>
  <c r="AV625"/>
  <c r="AV629"/>
  <c r="AV633"/>
  <c r="AV637"/>
  <c r="AV624"/>
  <c r="AV628"/>
  <c r="AV632"/>
  <c r="AV636"/>
  <c r="BS626"/>
  <c r="BS630"/>
  <c r="BS634"/>
  <c r="BS623"/>
  <c r="BS625"/>
  <c r="BS629"/>
  <c r="BS633"/>
  <c r="BS637"/>
  <c r="BS631"/>
  <c r="BS624"/>
  <c r="BS632"/>
  <c r="BS627"/>
  <c r="BS635"/>
  <c r="BS628"/>
  <c r="BS636"/>
  <c r="Z607"/>
  <c r="Z611"/>
  <c r="Z615"/>
  <c r="Z606"/>
  <c r="Z610"/>
  <c r="Z614"/>
  <c r="Z618"/>
  <c r="Z605"/>
  <c r="Z609"/>
  <c r="Z613"/>
  <c r="Z617"/>
  <c r="Z604"/>
  <c r="Z608"/>
  <c r="Z612"/>
  <c r="Z616"/>
  <c r="BR607"/>
  <c r="BR611"/>
  <c r="BR615"/>
  <c r="BR606"/>
  <c r="BR610"/>
  <c r="BR614"/>
  <c r="BR618"/>
  <c r="BR605"/>
  <c r="BR609"/>
  <c r="BR613"/>
  <c r="BR617"/>
  <c r="BR604"/>
  <c r="BR608"/>
  <c r="BR612"/>
  <c r="BR616"/>
  <c r="BV296"/>
  <c r="CN296"/>
  <c r="BX310"/>
  <c r="CP310"/>
  <c r="DK304"/>
  <c r="FE300"/>
  <c r="BS643"/>
  <c r="BS647"/>
  <c r="BS651"/>
  <c r="BS642"/>
  <c r="BS646"/>
  <c r="BS650"/>
  <c r="BS654"/>
  <c r="BS644"/>
  <c r="BS652"/>
  <c r="BS645"/>
  <c r="BS653"/>
  <c r="BS648"/>
  <c r="BS641"/>
  <c r="BS649"/>
  <c r="BQ173"/>
  <c r="BQ177"/>
  <c r="BQ181"/>
  <c r="BQ172"/>
  <c r="BQ176"/>
  <c r="BQ180"/>
  <c r="BQ184"/>
  <c r="BQ175"/>
  <c r="BQ183"/>
  <c r="BQ178"/>
  <c r="BQ179"/>
  <c r="BQ174"/>
  <c r="BQ182"/>
  <c r="BQ185"/>
  <c r="Z589"/>
  <c r="Z593"/>
  <c r="Z597"/>
  <c r="Z588"/>
  <c r="Z592"/>
  <c r="Z596"/>
  <c r="Z585"/>
  <c r="Z587"/>
  <c r="Z591"/>
  <c r="Z595"/>
  <c r="Z599"/>
  <c r="Z586"/>
  <c r="Z590"/>
  <c r="Z594"/>
  <c r="Z598"/>
  <c r="Y580"/>
  <c r="BB531"/>
  <c r="BA531"/>
  <c r="AZ531"/>
  <c r="BC531"/>
  <c r="BB62"/>
  <c r="BC62"/>
  <c r="AZ62"/>
  <c r="BA62"/>
  <c r="BV60"/>
  <c r="BW60"/>
  <c r="BY60"/>
  <c r="BX60"/>
  <c r="H532"/>
  <c r="K532"/>
  <c r="I532"/>
  <c r="J532"/>
  <c r="AZ529"/>
  <c r="BC529"/>
  <c r="BB529"/>
  <c r="BA529"/>
  <c r="CN344"/>
  <c r="DJ316"/>
  <c r="DI41"/>
  <c r="CR41"/>
  <c r="CM62" s="1"/>
  <c r="FA44"/>
  <c r="EJ44"/>
  <c r="EE65" s="1"/>
  <c r="FA119"/>
  <c r="FA123"/>
  <c r="FA127"/>
  <c r="FA116"/>
  <c r="FA118"/>
  <c r="FA122"/>
  <c r="FA126"/>
  <c r="FA130"/>
  <c r="FA117"/>
  <c r="FA125"/>
  <c r="FA120"/>
  <c r="FA128"/>
  <c r="FA121"/>
  <c r="FA129"/>
  <c r="FA124"/>
  <c r="EZ111"/>
  <c r="AD296"/>
  <c r="AE296"/>
  <c r="AF296"/>
  <c r="AG296"/>
  <c r="AF531"/>
  <c r="AE531"/>
  <c r="AG531"/>
  <c r="AD531"/>
  <c r="AZ60"/>
  <c r="BA60"/>
  <c r="BB60"/>
  <c r="BC60"/>
  <c r="AZ64"/>
  <c r="BA64"/>
  <c r="BC64"/>
  <c r="BB64"/>
  <c r="AG307"/>
  <c r="AD307"/>
  <c r="AE307"/>
  <c r="AF307"/>
  <c r="BX527"/>
  <c r="BW527"/>
  <c r="BV527"/>
  <c r="BY527"/>
  <c r="BC536"/>
  <c r="BB536"/>
  <c r="BA536"/>
  <c r="AZ536"/>
  <c r="BV302"/>
  <c r="CN302"/>
  <c r="BX296"/>
  <c r="CP296"/>
  <c r="Y643"/>
  <c r="Y647"/>
  <c r="Y651"/>
  <c r="Y642"/>
  <c r="Y646"/>
  <c r="Y650"/>
  <c r="Y654"/>
  <c r="Y641"/>
  <c r="Y645"/>
  <c r="Y649"/>
  <c r="Y653"/>
  <c r="Y644"/>
  <c r="Y648"/>
  <c r="Y652"/>
  <c r="AU588"/>
  <c r="AU592"/>
  <c r="AU595"/>
  <c r="AU599"/>
  <c r="AU585"/>
  <c r="AU587"/>
  <c r="AU591"/>
  <c r="AU598"/>
  <c r="AU586"/>
  <c r="AU590"/>
  <c r="AU594"/>
  <c r="AU597"/>
  <c r="AU589"/>
  <c r="AU593"/>
  <c r="AU596"/>
  <c r="Y626"/>
  <c r="Y630"/>
  <c r="Y634"/>
  <c r="Y623"/>
  <c r="Y625"/>
  <c r="Y629"/>
  <c r="Y633"/>
  <c r="Y637"/>
  <c r="Y624"/>
  <c r="Y628"/>
  <c r="Y632"/>
  <c r="Y636"/>
  <c r="Y627"/>
  <c r="Y631"/>
  <c r="Y635"/>
  <c r="BQ607"/>
  <c r="BQ611"/>
  <c r="BQ615"/>
  <c r="BQ606"/>
  <c r="BQ610"/>
  <c r="BQ614"/>
  <c r="BQ618"/>
  <c r="BQ605"/>
  <c r="BQ609"/>
  <c r="BQ613"/>
  <c r="BQ617"/>
  <c r="BQ604"/>
  <c r="BQ608"/>
  <c r="BQ612"/>
  <c r="BQ616"/>
  <c r="B227" i="9"/>
  <c r="B264"/>
  <c r="Y395" i="1"/>
  <c r="Y399"/>
  <c r="Y402"/>
  <c r="Y406"/>
  <c r="Y392"/>
  <c r="Y394"/>
  <c r="Y398"/>
  <c r="Y405"/>
  <c r="Y400"/>
  <c r="Y403"/>
  <c r="Y393"/>
  <c r="Y401"/>
  <c r="Y404"/>
  <c r="Y396"/>
  <c r="Y397"/>
  <c r="Y412"/>
  <c r="Y416"/>
  <c r="Y423"/>
  <c r="Y411"/>
  <c r="Y415"/>
  <c r="Y419"/>
  <c r="Y422"/>
  <c r="Y413"/>
  <c r="Y414"/>
  <c r="Y417"/>
  <c r="Y420"/>
  <c r="Y410"/>
  <c r="Y418"/>
  <c r="Y421"/>
  <c r="Y355"/>
  <c r="Y359"/>
  <c r="Y363"/>
  <c r="Y366"/>
  <c r="Y358"/>
  <c r="Y362"/>
  <c r="Y365"/>
  <c r="Y356"/>
  <c r="Y367"/>
  <c r="Y354"/>
  <c r="Y357"/>
  <c r="Y368"/>
  <c r="Y360"/>
  <c r="Y361"/>
  <c r="Y364"/>
  <c r="X349"/>
  <c r="C396"/>
  <c r="C400"/>
  <c r="C405"/>
  <c r="C395"/>
  <c r="C399"/>
  <c r="C404"/>
  <c r="C392"/>
  <c r="C393"/>
  <c r="C401"/>
  <c r="C394"/>
  <c r="C403"/>
  <c r="C397"/>
  <c r="C406"/>
  <c r="C398"/>
  <c r="C402"/>
  <c r="E395"/>
  <c r="E399"/>
  <c r="E404"/>
  <c r="E392"/>
  <c r="E394"/>
  <c r="E398"/>
  <c r="E403"/>
  <c r="E393"/>
  <c r="E397"/>
  <c r="E401"/>
  <c r="E406"/>
  <c r="E396"/>
  <c r="E400"/>
  <c r="E405"/>
  <c r="E402"/>
  <c r="F358"/>
  <c r="F362"/>
  <c r="F367"/>
  <c r="F355"/>
  <c r="F359"/>
  <c r="F363"/>
  <c r="F368"/>
  <c r="F356"/>
  <c r="F360"/>
  <c r="F365"/>
  <c r="F354"/>
  <c r="F357"/>
  <c r="F361"/>
  <c r="F366"/>
  <c r="F364"/>
  <c r="E349"/>
  <c r="HP154"/>
  <c r="HP156"/>
  <c r="HP160"/>
  <c r="HP164"/>
  <c r="HP168"/>
  <c r="HP155"/>
  <c r="HP159"/>
  <c r="HP163"/>
  <c r="HP167"/>
  <c r="HP158"/>
  <c r="HP162"/>
  <c r="HP166"/>
  <c r="HP157"/>
  <c r="HP161"/>
  <c r="HP165"/>
  <c r="FX155"/>
  <c r="FX159"/>
  <c r="FX163"/>
  <c r="FX158"/>
  <c r="FX162"/>
  <c r="FX154"/>
  <c r="FX160"/>
  <c r="FX168"/>
  <c r="FX161"/>
  <c r="FX167"/>
  <c r="FX156"/>
  <c r="FX164"/>
  <c r="FX166"/>
  <c r="FX157"/>
  <c r="FX165"/>
  <c r="FY172"/>
  <c r="FY176"/>
  <c r="FY180"/>
  <c r="FY184"/>
  <c r="FY175"/>
  <c r="FY179"/>
  <c r="FY183"/>
  <c r="FY174"/>
  <c r="FY178"/>
  <c r="FY182"/>
  <c r="FY173"/>
  <c r="FY177"/>
  <c r="FY181"/>
  <c r="FY185"/>
  <c r="HR154"/>
  <c r="HR156"/>
  <c r="HR160"/>
  <c r="HR164"/>
  <c r="HR168"/>
  <c r="HR155"/>
  <c r="HR159"/>
  <c r="HR163"/>
  <c r="HR167"/>
  <c r="HR158"/>
  <c r="HR162"/>
  <c r="HR166"/>
  <c r="HR157"/>
  <c r="HR161"/>
  <c r="HR165"/>
  <c r="FD175"/>
  <c r="FD179"/>
  <c r="FD183"/>
  <c r="FD174"/>
  <c r="FD178"/>
  <c r="FD182"/>
  <c r="FD173"/>
  <c r="FD177"/>
  <c r="FD181"/>
  <c r="FD185"/>
  <c r="FD172"/>
  <c r="FD176"/>
  <c r="FD180"/>
  <c r="FD184"/>
  <c r="FE185"/>
  <c r="FE172"/>
  <c r="FE174"/>
  <c r="FE176"/>
  <c r="FE178"/>
  <c r="FE180"/>
  <c r="FE182"/>
  <c r="FE184"/>
  <c r="FE173"/>
  <c r="FE175"/>
  <c r="FE177"/>
  <c r="FE179"/>
  <c r="FE181"/>
  <c r="FE183"/>
  <c r="DJ173"/>
  <c r="DJ177"/>
  <c r="DJ181"/>
  <c r="DJ185"/>
  <c r="DJ172"/>
  <c r="DJ176"/>
  <c r="DJ180"/>
  <c r="DJ184"/>
  <c r="DJ174"/>
  <c r="DJ182"/>
  <c r="DJ175"/>
  <c r="DJ183"/>
  <c r="DJ178"/>
  <c r="DJ179"/>
  <c r="DL116"/>
  <c r="DL118"/>
  <c r="DL122"/>
  <c r="DL126"/>
  <c r="DL130"/>
  <c r="DL117"/>
  <c r="DL121"/>
  <c r="DL125"/>
  <c r="DL129"/>
  <c r="DL120"/>
  <c r="DL124"/>
  <c r="DL128"/>
  <c r="DL119"/>
  <c r="DL123"/>
  <c r="DL127"/>
  <c r="DK111"/>
  <c r="DM118"/>
  <c r="DM120"/>
  <c r="DM122"/>
  <c r="DM124"/>
  <c r="DM129"/>
  <c r="DM126"/>
  <c r="DM128"/>
  <c r="DM116"/>
  <c r="DM117"/>
  <c r="DM119"/>
  <c r="DM121"/>
  <c r="DM123"/>
  <c r="DM125"/>
  <c r="DM127"/>
  <c r="DM130"/>
  <c r="DL111"/>
  <c r="C644"/>
  <c r="C648"/>
  <c r="C653"/>
  <c r="C643"/>
  <c r="C647"/>
  <c r="C652"/>
  <c r="C642"/>
  <c r="C646"/>
  <c r="C650"/>
  <c r="C641"/>
  <c r="C645"/>
  <c r="C649"/>
  <c r="C654"/>
  <c r="C651"/>
  <c r="D604"/>
  <c r="D608"/>
  <c r="D612"/>
  <c r="D617"/>
  <c r="D607"/>
  <c r="D611"/>
  <c r="D616"/>
  <c r="D606"/>
  <c r="D610"/>
  <c r="D615"/>
  <c r="D605"/>
  <c r="D609"/>
  <c r="D613"/>
  <c r="D618"/>
  <c r="D614"/>
  <c r="E120"/>
  <c r="E124"/>
  <c r="E129"/>
  <c r="E119"/>
  <c r="E123"/>
  <c r="E128"/>
  <c r="E117"/>
  <c r="E125"/>
  <c r="E118"/>
  <c r="E127"/>
  <c r="E116"/>
  <c r="E121"/>
  <c r="E130"/>
  <c r="E122"/>
  <c r="D44" i="6"/>
  <c r="E623" i="1"/>
  <c r="E625"/>
  <c r="E624"/>
  <c r="E628"/>
  <c r="E627"/>
  <c r="E631"/>
  <c r="E636"/>
  <c r="E626"/>
  <c r="E630"/>
  <c r="E635"/>
  <c r="E634"/>
  <c r="E637"/>
  <c r="E629"/>
  <c r="E632"/>
  <c r="E633"/>
  <c r="F587"/>
  <c r="F591"/>
  <c r="F596"/>
  <c r="F585"/>
  <c r="F588"/>
  <c r="F592"/>
  <c r="F597"/>
  <c r="F590"/>
  <c r="F599"/>
  <c r="F589"/>
  <c r="F598"/>
  <c r="F586"/>
  <c r="F594"/>
  <c r="F593"/>
  <c r="F595"/>
  <c r="E580"/>
  <c r="T655"/>
  <c r="G136"/>
  <c r="G138"/>
  <c r="G140"/>
  <c r="G142"/>
  <c r="G144"/>
  <c r="G147"/>
  <c r="G137"/>
  <c r="G139"/>
  <c r="G141"/>
  <c r="G143"/>
  <c r="G146"/>
  <c r="G135"/>
  <c r="G149"/>
  <c r="G148"/>
  <c r="F54" i="6"/>
  <c r="AV154" i="1"/>
  <c r="AV158"/>
  <c r="AV162"/>
  <c r="AV165"/>
  <c r="AV157"/>
  <c r="AV161"/>
  <c r="AV159"/>
  <c r="AV166"/>
  <c r="AV160"/>
  <c r="AV155"/>
  <c r="AV163"/>
  <c r="AV156"/>
  <c r="AV168"/>
  <c r="AV164"/>
  <c r="AV167"/>
  <c r="AU155"/>
  <c r="AU159"/>
  <c r="AU163"/>
  <c r="AU167"/>
  <c r="AU158"/>
  <c r="AU162"/>
  <c r="AU166"/>
  <c r="AU157"/>
  <c r="AU165"/>
  <c r="AU154"/>
  <c r="AU160"/>
  <c r="AU168"/>
  <c r="AU161"/>
  <c r="AU156"/>
  <c r="AU164"/>
  <c r="AX158"/>
  <c r="AX157"/>
  <c r="AX161"/>
  <c r="AX159"/>
  <c r="AX165"/>
  <c r="AX160"/>
  <c r="AX164"/>
  <c r="AX168"/>
  <c r="AX154"/>
  <c r="AX155"/>
  <c r="AX163"/>
  <c r="AX167"/>
  <c r="AX156"/>
  <c r="AX162"/>
  <c r="AX166"/>
  <c r="BE424"/>
  <c r="BL424"/>
  <c r="FV84"/>
  <c r="FV116"/>
  <c r="FV135" s="1"/>
  <c r="FV154" s="1"/>
  <c r="FV172" s="1"/>
  <c r="FV190" s="1"/>
  <c r="FV210" s="1"/>
  <c r="EE175"/>
  <c r="EE179"/>
  <c r="EE183"/>
  <c r="EE174"/>
  <c r="EE178"/>
  <c r="EE182"/>
  <c r="EE177"/>
  <c r="EE185"/>
  <c r="EE172"/>
  <c r="EE180"/>
  <c r="EE173"/>
  <c r="EE181"/>
  <c r="EE176"/>
  <c r="EE184"/>
  <c r="EG172"/>
  <c r="EG176"/>
  <c r="EG180"/>
  <c r="EG184"/>
  <c r="EG175"/>
  <c r="EG179"/>
  <c r="EG183"/>
  <c r="EG174"/>
  <c r="EG178"/>
  <c r="EG182"/>
  <c r="EG173"/>
  <c r="EG177"/>
  <c r="EG181"/>
  <c r="EG185"/>
  <c r="EI146"/>
  <c r="EI149"/>
  <c r="EI135"/>
  <c r="EI137"/>
  <c r="EI139"/>
  <c r="EI141"/>
  <c r="EI143"/>
  <c r="EI148"/>
  <c r="EI145"/>
  <c r="EI147"/>
  <c r="EI136"/>
  <c r="EI138"/>
  <c r="EI140"/>
  <c r="EI142"/>
  <c r="EI144"/>
  <c r="F7" i="11"/>
  <c r="F6" s="1"/>
  <c r="F57"/>
  <c r="F18" i="3" s="1"/>
  <c r="D15" i="5"/>
  <c r="BA424" i="1"/>
  <c r="BH424"/>
  <c r="AT520"/>
  <c r="AT541" s="1"/>
  <c r="AT569" s="1"/>
  <c r="AT599" s="1"/>
  <c r="AT618" s="1"/>
  <c r="AT637" s="1"/>
  <c r="AT655" s="1"/>
  <c r="AT673" s="1"/>
  <c r="AT693" s="1"/>
  <c r="BQ502"/>
  <c r="BP520" s="1"/>
  <c r="BP541" s="1"/>
  <c r="BP569" s="1"/>
  <c r="BP599" s="1"/>
  <c r="BP618" s="1"/>
  <c r="BP637" s="1"/>
  <c r="BP655" s="1"/>
  <c r="BP673" s="1"/>
  <c r="BP693" s="1"/>
  <c r="EE261"/>
  <c r="DH279"/>
  <c r="DH300" s="1"/>
  <c r="DH328" s="1"/>
  <c r="DH358" s="1"/>
  <c r="DH377" s="1"/>
  <c r="DH396" s="1"/>
  <c r="DH414" s="1"/>
  <c r="DH432" s="1"/>
  <c r="DH452" s="1"/>
  <c r="Y154"/>
  <c r="Y156"/>
  <c r="Y160"/>
  <c r="Y164"/>
  <c r="Y155"/>
  <c r="Y159"/>
  <c r="Y163"/>
  <c r="Y158"/>
  <c r="Y162"/>
  <c r="Y166"/>
  <c r="Y157"/>
  <c r="Y161"/>
  <c r="Y165"/>
  <c r="Y168"/>
  <c r="Y167"/>
  <c r="AB586"/>
  <c r="AB590"/>
  <c r="AB594"/>
  <c r="AB598"/>
  <c r="AB587"/>
  <c r="AB591"/>
  <c r="AB595"/>
  <c r="AB599"/>
  <c r="AB592"/>
  <c r="AB589"/>
  <c r="AB597"/>
  <c r="AB588"/>
  <c r="AB596"/>
  <c r="AB585"/>
  <c r="AB593"/>
  <c r="AB354"/>
  <c r="AB357"/>
  <c r="AB361"/>
  <c r="AB365"/>
  <c r="AB356"/>
  <c r="AB360"/>
  <c r="AB364"/>
  <c r="AB368"/>
  <c r="AB355"/>
  <c r="AB359"/>
  <c r="AB363"/>
  <c r="AB367"/>
  <c r="AB358"/>
  <c r="AB362"/>
  <c r="AB366"/>
  <c r="AC384"/>
  <c r="AC387"/>
  <c r="AC375"/>
  <c r="AC377"/>
  <c r="AC379"/>
  <c r="AC381"/>
  <c r="AC386"/>
  <c r="AC383"/>
  <c r="AC385"/>
  <c r="AC373"/>
  <c r="AC374"/>
  <c r="AC376"/>
  <c r="AC378"/>
  <c r="AC380"/>
  <c r="AC382"/>
  <c r="CM32"/>
  <c r="BP50"/>
  <c r="BP71" s="1"/>
  <c r="BP99" s="1"/>
  <c r="BP129" s="1"/>
  <c r="BP148" s="1"/>
  <c r="BP167" s="1"/>
  <c r="BP185" s="1"/>
  <c r="BP203" s="1"/>
  <c r="BP223" s="1"/>
  <c r="AT289"/>
  <c r="AT310" s="1"/>
  <c r="AT338" s="1"/>
  <c r="AT368" s="1"/>
  <c r="AT387" s="1"/>
  <c r="AT406" s="1"/>
  <c r="AT424" s="1"/>
  <c r="AT442" s="1"/>
  <c r="AT462" s="1"/>
  <c r="BQ271"/>
  <c r="BQ410"/>
  <c r="BQ414"/>
  <c r="BQ418"/>
  <c r="BQ421"/>
  <c r="BQ413"/>
  <c r="BQ417"/>
  <c r="BQ420"/>
  <c r="BQ411"/>
  <c r="BQ419"/>
  <c r="BQ423"/>
  <c r="BQ412"/>
  <c r="BQ415"/>
  <c r="BQ416"/>
  <c r="BQ422"/>
  <c r="BQ138"/>
  <c r="BQ142"/>
  <c r="BQ146"/>
  <c r="BQ149"/>
  <c r="BQ137"/>
  <c r="BQ141"/>
  <c r="BQ145"/>
  <c r="BQ148"/>
  <c r="BQ140"/>
  <c r="BQ143"/>
  <c r="BQ136"/>
  <c r="BQ144"/>
  <c r="BQ135"/>
  <c r="BQ139"/>
  <c r="BQ147"/>
  <c r="BS119"/>
  <c r="BS116"/>
  <c r="BS118"/>
  <c r="BS122"/>
  <c r="BS126"/>
  <c r="BS129"/>
  <c r="BS117"/>
  <c r="BS121"/>
  <c r="BS125"/>
  <c r="BS120"/>
  <c r="BS124"/>
  <c r="BS128"/>
  <c r="BS123"/>
  <c r="BS127"/>
  <c r="BS130"/>
  <c r="BR111"/>
  <c r="BT155"/>
  <c r="BT159"/>
  <c r="BT163"/>
  <c r="BT158"/>
  <c r="BT162"/>
  <c r="BT166"/>
  <c r="BT157"/>
  <c r="BT161"/>
  <c r="BT165"/>
  <c r="BT168"/>
  <c r="BT154"/>
  <c r="BT156"/>
  <c r="BT160"/>
  <c r="BT164"/>
  <c r="BT167"/>
  <c r="H4" i="4"/>
  <c r="D28" i="13"/>
  <c r="B29" s="1"/>
  <c r="E28"/>
  <c r="D19" i="3" s="1"/>
  <c r="B495" i="1"/>
  <c r="X495" s="1"/>
  <c r="AT495" s="1"/>
  <c r="BP495" s="1"/>
  <c r="J11" i="10"/>
  <c r="B264" i="1"/>
  <c r="X264" s="1"/>
  <c r="AT264" s="1"/>
  <c r="BP264" s="1"/>
  <c r="CL264" s="1"/>
  <c r="DH264" s="1"/>
  <c r="ED264" s="1"/>
  <c r="EZ264" s="1"/>
  <c r="FV264" s="1"/>
  <c r="GR264" s="1"/>
  <c r="HN264" s="1"/>
  <c r="AU396"/>
  <c r="AU400"/>
  <c r="AU403"/>
  <c r="AU395"/>
  <c r="AU399"/>
  <c r="AU402"/>
  <c r="AU406"/>
  <c r="AU392"/>
  <c r="AU393"/>
  <c r="AU401"/>
  <c r="AU405"/>
  <c r="AU394"/>
  <c r="AU397"/>
  <c r="AU398"/>
  <c r="AU404"/>
  <c r="EE262"/>
  <c r="DH280"/>
  <c r="DH301" s="1"/>
  <c r="DH329" s="1"/>
  <c r="DH359" s="1"/>
  <c r="DH378" s="1"/>
  <c r="DH397" s="1"/>
  <c r="DH415" s="1"/>
  <c r="DH433" s="1"/>
  <c r="DH453" s="1"/>
  <c r="CL322"/>
  <c r="CL354"/>
  <c r="CL373" s="1"/>
  <c r="CL392" s="1"/>
  <c r="CL410" s="1"/>
  <c r="CL428" s="1"/>
  <c r="CL448" s="1"/>
  <c r="HO23"/>
  <c r="HN41" s="1"/>
  <c r="HN62" s="1"/>
  <c r="HN90" s="1"/>
  <c r="HN120" s="1"/>
  <c r="HN139" s="1"/>
  <c r="HN158" s="1"/>
  <c r="HN176" s="1"/>
  <c r="HN194" s="1"/>
  <c r="HN214" s="1"/>
  <c r="GR41"/>
  <c r="GR62" s="1"/>
  <c r="GR90" s="1"/>
  <c r="GR120" s="1"/>
  <c r="GR139" s="1"/>
  <c r="GR158" s="1"/>
  <c r="GR176" s="1"/>
  <c r="GR194" s="1"/>
  <c r="GR214" s="1"/>
  <c r="CN137"/>
  <c r="CN141"/>
  <c r="CN145"/>
  <c r="CN149"/>
  <c r="CN136"/>
  <c r="CN140"/>
  <c r="CN144"/>
  <c r="CN148"/>
  <c r="CN135"/>
  <c r="CN142"/>
  <c r="CN143"/>
  <c r="CN138"/>
  <c r="CN146"/>
  <c r="CN139"/>
  <c r="CN147"/>
  <c r="CO172"/>
  <c r="CO176"/>
  <c r="CO180"/>
  <c r="CO184"/>
  <c r="CO175"/>
  <c r="CO179"/>
  <c r="CO183"/>
  <c r="CO174"/>
  <c r="CO178"/>
  <c r="CO182"/>
  <c r="CO173"/>
  <c r="CO177"/>
  <c r="CO181"/>
  <c r="CO185"/>
  <c r="CQ116"/>
  <c r="CQ117"/>
  <c r="CQ119"/>
  <c r="CQ121"/>
  <c r="CQ123"/>
  <c r="CQ125"/>
  <c r="CQ127"/>
  <c r="CQ130"/>
  <c r="CQ118"/>
  <c r="CQ120"/>
  <c r="CQ122"/>
  <c r="CQ124"/>
  <c r="CQ129"/>
  <c r="CQ126"/>
  <c r="CQ128"/>
  <c r="CP111"/>
  <c r="E15" i="5"/>
  <c r="GA377" i="1"/>
  <c r="GA381"/>
  <c r="GA385"/>
  <c r="GA373"/>
  <c r="GA374"/>
  <c r="GA378"/>
  <c r="GA382"/>
  <c r="GA386"/>
  <c r="GA375"/>
  <c r="GA379"/>
  <c r="GA383"/>
  <c r="GA387"/>
  <c r="GA376"/>
  <c r="GA380"/>
  <c r="GA384"/>
  <c r="GA135"/>
  <c r="GA137"/>
  <c r="GA139"/>
  <c r="GA141"/>
  <c r="GA143"/>
  <c r="GA148"/>
  <c r="GA145"/>
  <c r="GA147"/>
  <c r="GA136"/>
  <c r="GA138"/>
  <c r="GA140"/>
  <c r="GA142"/>
  <c r="GA146"/>
  <c r="GA149"/>
  <c r="GA144"/>
  <c r="G406"/>
  <c r="G392"/>
  <c r="G393"/>
  <c r="G394"/>
  <c r="G395"/>
  <c r="G396"/>
  <c r="G397"/>
  <c r="G398"/>
  <c r="G399"/>
  <c r="G400"/>
  <c r="G401"/>
  <c r="G403"/>
  <c r="G404"/>
  <c r="G405"/>
  <c r="G402"/>
  <c r="AC641"/>
  <c r="AC642"/>
  <c r="AC643"/>
  <c r="AC644"/>
  <c r="AC645"/>
  <c r="AC646"/>
  <c r="AC647"/>
  <c r="AC648"/>
  <c r="AC649"/>
  <c r="AC650"/>
  <c r="AC651"/>
  <c r="AC652"/>
  <c r="AC653"/>
  <c r="AC654"/>
  <c r="GW375"/>
  <c r="GW377"/>
  <c r="GW379"/>
  <c r="GW381"/>
  <c r="GW386"/>
  <c r="GW383"/>
  <c r="GW385"/>
  <c r="GW373"/>
  <c r="GW374"/>
  <c r="GW376"/>
  <c r="GW378"/>
  <c r="GW380"/>
  <c r="GW382"/>
  <c r="GW384"/>
  <c r="GW387"/>
  <c r="AX347"/>
  <c r="BT319"/>
  <c r="GV158"/>
  <c r="GV162"/>
  <c r="GV166"/>
  <c r="GV157"/>
  <c r="GV161"/>
  <c r="GV165"/>
  <c r="GV154"/>
  <c r="GV156"/>
  <c r="GV160"/>
  <c r="GV164"/>
  <c r="GV168"/>
  <c r="GV155"/>
  <c r="GV159"/>
  <c r="GV163"/>
  <c r="GV167"/>
  <c r="CO345"/>
  <c r="DK317"/>
  <c r="FZ138"/>
  <c r="FZ142"/>
  <c r="FZ146"/>
  <c r="FZ137"/>
  <c r="FZ141"/>
  <c r="FZ145"/>
  <c r="FZ149"/>
  <c r="FZ136"/>
  <c r="FZ140"/>
  <c r="FZ144"/>
  <c r="FZ148"/>
  <c r="FZ135"/>
  <c r="FZ139"/>
  <c r="FZ143"/>
  <c r="FZ147"/>
  <c r="F412"/>
  <c r="F416"/>
  <c r="F421"/>
  <c r="F413"/>
  <c r="F417"/>
  <c r="F422"/>
  <c r="F410"/>
  <c r="F414"/>
  <c r="F418"/>
  <c r="F423"/>
  <c r="F411"/>
  <c r="F415"/>
  <c r="F419"/>
  <c r="F420"/>
  <c r="DK174"/>
  <c r="DK178"/>
  <c r="DK182"/>
  <c r="DK173"/>
  <c r="DK177"/>
  <c r="DK181"/>
  <c r="DK185"/>
  <c r="DK172"/>
  <c r="DK176"/>
  <c r="DK180"/>
  <c r="DK184"/>
  <c r="DK175"/>
  <c r="DK179"/>
  <c r="DK183"/>
  <c r="FC117"/>
  <c r="FC121"/>
  <c r="FC125"/>
  <c r="FC129"/>
  <c r="FC120"/>
  <c r="FC124"/>
  <c r="FC128"/>
  <c r="FC119"/>
  <c r="FC123"/>
  <c r="FC127"/>
  <c r="FC116"/>
  <c r="FC118"/>
  <c r="FC122"/>
  <c r="FC126"/>
  <c r="FC130"/>
  <c r="FB111"/>
  <c r="EF135"/>
  <c r="EF139"/>
  <c r="EF143"/>
  <c r="EF147"/>
  <c r="EF138"/>
  <c r="EF142"/>
  <c r="EF146"/>
  <c r="EF136"/>
  <c r="EF144"/>
  <c r="EF137"/>
  <c r="EF145"/>
  <c r="EF140"/>
  <c r="EF148"/>
  <c r="EF141"/>
  <c r="EF149"/>
  <c r="Y120"/>
  <c r="Y124"/>
  <c r="Y128"/>
  <c r="Y119"/>
  <c r="Y123"/>
  <c r="Y127"/>
  <c r="Y116"/>
  <c r="Y118"/>
  <c r="Y122"/>
  <c r="Y126"/>
  <c r="Y130"/>
  <c r="Y117"/>
  <c r="Y121"/>
  <c r="Y125"/>
  <c r="Y129"/>
  <c r="X111"/>
  <c r="AW624"/>
  <c r="AW628"/>
  <c r="AW632"/>
  <c r="AW636"/>
  <c r="AW627"/>
  <c r="AW631"/>
  <c r="AW635"/>
  <c r="AW625"/>
  <c r="AW633"/>
  <c r="AW626"/>
  <c r="AW634"/>
  <c r="AW623"/>
  <c r="AW629"/>
  <c r="AW637"/>
  <c r="AW630"/>
  <c r="C354"/>
  <c r="C356"/>
  <c r="C360"/>
  <c r="C365"/>
  <c r="C355"/>
  <c r="C359"/>
  <c r="C363"/>
  <c r="C368"/>
  <c r="C357"/>
  <c r="C366"/>
  <c r="C358"/>
  <c r="C367"/>
  <c r="C361"/>
  <c r="C362"/>
  <c r="C364"/>
  <c r="B349"/>
  <c r="BR355"/>
  <c r="BR359"/>
  <c r="BR363"/>
  <c r="BR367"/>
  <c r="BR358"/>
  <c r="BR362"/>
  <c r="BR366"/>
  <c r="BR357"/>
  <c r="BR361"/>
  <c r="BR365"/>
  <c r="BR354"/>
  <c r="BR356"/>
  <c r="BR360"/>
  <c r="BR364"/>
  <c r="BR368"/>
  <c r="D643"/>
  <c r="D647"/>
  <c r="D652"/>
  <c r="D642"/>
  <c r="D646"/>
  <c r="D650"/>
  <c r="D641"/>
  <c r="D645"/>
  <c r="D649"/>
  <c r="D654"/>
  <c r="D644"/>
  <c r="D648"/>
  <c r="D653"/>
  <c r="D651"/>
  <c r="CE424"/>
  <c r="BI655"/>
  <c r="AD38"/>
  <c r="Y59" s="1"/>
  <c r="AU38"/>
  <c r="CN393"/>
  <c r="CN397"/>
  <c r="CN401"/>
  <c r="CN405"/>
  <c r="CN396"/>
  <c r="CN400"/>
  <c r="CN404"/>
  <c r="CN395"/>
  <c r="CN399"/>
  <c r="CN403"/>
  <c r="CN392"/>
  <c r="CN394"/>
  <c r="CN398"/>
  <c r="CN402"/>
  <c r="CN406"/>
  <c r="BR623"/>
  <c r="BR625"/>
  <c r="BR629"/>
  <c r="BR633"/>
  <c r="BR637"/>
  <c r="BR624"/>
  <c r="BR628"/>
  <c r="BR632"/>
  <c r="BR636"/>
  <c r="BR627"/>
  <c r="BR631"/>
  <c r="BR635"/>
  <c r="BR626"/>
  <c r="BR630"/>
  <c r="BR634"/>
  <c r="DM376"/>
  <c r="DM380"/>
  <c r="DM384"/>
  <c r="DM377"/>
  <c r="DM381"/>
  <c r="DM385"/>
  <c r="DM373"/>
  <c r="DM374"/>
  <c r="DM378"/>
  <c r="DM382"/>
  <c r="DM386"/>
  <c r="DM375"/>
  <c r="DM379"/>
  <c r="DM383"/>
  <c r="DM387"/>
  <c r="AC604"/>
  <c r="AC606"/>
  <c r="AC608"/>
  <c r="AC610"/>
  <c r="AC612"/>
  <c r="AC614"/>
  <c r="AC616"/>
  <c r="AC618"/>
  <c r="AC605"/>
  <c r="AC607"/>
  <c r="AC609"/>
  <c r="AC611"/>
  <c r="AC613"/>
  <c r="AC615"/>
  <c r="AC617"/>
  <c r="BT344"/>
  <c r="CP316"/>
  <c r="FE154"/>
  <c r="FE155"/>
  <c r="FE157"/>
  <c r="FE159"/>
  <c r="FE161"/>
  <c r="FE163"/>
  <c r="FE165"/>
  <c r="FE168"/>
  <c r="FE167"/>
  <c r="FE156"/>
  <c r="FE158"/>
  <c r="FE160"/>
  <c r="FE162"/>
  <c r="FE164"/>
  <c r="FE166"/>
  <c r="AY595"/>
  <c r="AY596"/>
  <c r="AY597"/>
  <c r="AY598"/>
  <c r="AY589"/>
  <c r="AY593"/>
  <c r="AY588"/>
  <c r="AY592"/>
  <c r="AY587"/>
  <c r="AY591"/>
  <c r="AY599"/>
  <c r="AY585"/>
  <c r="AY586"/>
  <c r="AY590"/>
  <c r="AY594"/>
  <c r="AX346"/>
  <c r="BT318"/>
  <c r="AB154"/>
  <c r="AB156"/>
  <c r="AB160"/>
  <c r="AB164"/>
  <c r="AB168"/>
  <c r="AB155"/>
  <c r="AB159"/>
  <c r="AB163"/>
  <c r="AB167"/>
  <c r="AB161"/>
  <c r="AB162"/>
  <c r="AB157"/>
  <c r="AB165"/>
  <c r="AB158"/>
  <c r="AB166"/>
  <c r="CG424"/>
  <c r="AW135"/>
  <c r="AW139"/>
  <c r="AW143"/>
  <c r="AW147"/>
  <c r="AW138"/>
  <c r="AW142"/>
  <c r="AW146"/>
  <c r="AW137"/>
  <c r="AW145"/>
  <c r="AW140"/>
  <c r="AW148"/>
  <c r="AW141"/>
  <c r="AW149"/>
  <c r="AW136"/>
  <c r="AW144"/>
  <c r="AA119"/>
  <c r="AA123"/>
  <c r="AA127"/>
  <c r="AA116"/>
  <c r="AA118"/>
  <c r="AA122"/>
  <c r="AA126"/>
  <c r="AA130"/>
  <c r="AA117"/>
  <c r="AA125"/>
  <c r="AA120"/>
  <c r="AA128"/>
  <c r="AA121"/>
  <c r="AA129"/>
  <c r="AA124"/>
  <c r="Z111"/>
  <c r="EG137"/>
  <c r="EG141"/>
  <c r="EG145"/>
  <c r="EG149"/>
  <c r="EG136"/>
  <c r="EG140"/>
  <c r="EG144"/>
  <c r="EG148"/>
  <c r="EG135"/>
  <c r="EG139"/>
  <c r="EG143"/>
  <c r="EG147"/>
  <c r="EG138"/>
  <c r="EG142"/>
  <c r="EG146"/>
  <c r="AA643"/>
  <c r="AA647"/>
  <c r="AA651"/>
  <c r="AA642"/>
  <c r="AA646"/>
  <c r="AA650"/>
  <c r="AA654"/>
  <c r="AA645"/>
  <c r="AA653"/>
  <c r="AA648"/>
  <c r="AA641"/>
  <c r="AA649"/>
  <c r="AA644"/>
  <c r="AA652"/>
  <c r="HP120"/>
  <c r="HP124"/>
  <c r="HP128"/>
  <c r="HP119"/>
  <c r="HP123"/>
  <c r="HP127"/>
  <c r="HP116"/>
  <c r="HP118"/>
  <c r="HP122"/>
  <c r="HP126"/>
  <c r="HP130"/>
  <c r="HP117"/>
  <c r="HP121"/>
  <c r="HP125"/>
  <c r="HP129"/>
  <c r="HO111"/>
  <c r="HO154"/>
  <c r="HO156"/>
  <c r="HO160"/>
  <c r="HO164"/>
  <c r="HO168"/>
  <c r="HO155"/>
  <c r="HO159"/>
  <c r="HO163"/>
  <c r="HO167"/>
  <c r="HO157"/>
  <c r="HO165"/>
  <c r="HO158"/>
  <c r="HO166"/>
  <c r="HO161"/>
  <c r="HO162"/>
  <c r="AW606"/>
  <c r="AW610"/>
  <c r="AW614"/>
  <c r="AW618"/>
  <c r="AW605"/>
  <c r="AW609"/>
  <c r="AW613"/>
  <c r="AW617"/>
  <c r="AW604"/>
  <c r="AW611"/>
  <c r="AW612"/>
  <c r="AW607"/>
  <c r="AW615"/>
  <c r="AW608"/>
  <c r="AW616"/>
  <c r="CM154"/>
  <c r="CM156"/>
  <c r="CM160"/>
  <c r="CM164"/>
  <c r="CM168"/>
  <c r="CM155"/>
  <c r="CM159"/>
  <c r="CM163"/>
  <c r="CM167"/>
  <c r="CM162"/>
  <c r="CM157"/>
  <c r="CM165"/>
  <c r="CM158"/>
  <c r="CM166"/>
  <c r="CM161"/>
  <c r="G154"/>
  <c r="G156"/>
  <c r="G158"/>
  <c r="G160"/>
  <c r="G162"/>
  <c r="G165"/>
  <c r="G168"/>
  <c r="G155"/>
  <c r="G157"/>
  <c r="G159"/>
  <c r="G161"/>
  <c r="G163"/>
  <c r="G166"/>
  <c r="G167"/>
  <c r="F63" i="6"/>
  <c r="AC118" i="1"/>
  <c r="AC120"/>
  <c r="AC117"/>
  <c r="AC127"/>
  <c r="AC130"/>
  <c r="AC119"/>
  <c r="AC122"/>
  <c r="AC124"/>
  <c r="AC129"/>
  <c r="AC116"/>
  <c r="AC126"/>
  <c r="AC128"/>
  <c r="AC121"/>
  <c r="AC123"/>
  <c r="AC125"/>
  <c r="AB111"/>
  <c r="EI156"/>
  <c r="EI158"/>
  <c r="EI160"/>
  <c r="EI162"/>
  <c r="EI167"/>
  <c r="EI164"/>
  <c r="EI166"/>
  <c r="EI154"/>
  <c r="EI155"/>
  <c r="EI157"/>
  <c r="EI159"/>
  <c r="EI161"/>
  <c r="EI163"/>
  <c r="EI165"/>
  <c r="EI168"/>
  <c r="DM154"/>
  <c r="DM155"/>
  <c r="DM157"/>
  <c r="DM159"/>
  <c r="DM161"/>
  <c r="DM163"/>
  <c r="DM165"/>
  <c r="DM168"/>
  <c r="DM156"/>
  <c r="DM158"/>
  <c r="DM160"/>
  <c r="DM162"/>
  <c r="DM167"/>
  <c r="DM164"/>
  <c r="DM166"/>
  <c r="BU375"/>
  <c r="BU377"/>
  <c r="BU379"/>
  <c r="BU381"/>
  <c r="BU386"/>
  <c r="BU383"/>
  <c r="BU385"/>
  <c r="BU373"/>
  <c r="BU374"/>
  <c r="BU376"/>
  <c r="BU378"/>
  <c r="BU380"/>
  <c r="BU382"/>
  <c r="BU384"/>
  <c r="BU387"/>
  <c r="EI383"/>
  <c r="EI385"/>
  <c r="EI373"/>
  <c r="EI374"/>
  <c r="EI376"/>
  <c r="EI378"/>
  <c r="EI380"/>
  <c r="EI382"/>
  <c r="EI384"/>
  <c r="EI387"/>
  <c r="EI375"/>
  <c r="EI377"/>
  <c r="EI379"/>
  <c r="EI381"/>
  <c r="EI386"/>
  <c r="AC636"/>
  <c r="AC623"/>
  <c r="AC637"/>
  <c r="AC624"/>
  <c r="AC625"/>
  <c r="AC626"/>
  <c r="AC627"/>
  <c r="AC628"/>
  <c r="AC629"/>
  <c r="AC630"/>
  <c r="AC631"/>
  <c r="AC632"/>
  <c r="AC633"/>
  <c r="AC634"/>
  <c r="AC635"/>
  <c r="GV136"/>
  <c r="GV140"/>
  <c r="GV144"/>
  <c r="GV148"/>
  <c r="GV135"/>
  <c r="GV139"/>
  <c r="GV143"/>
  <c r="GV147"/>
  <c r="GV138"/>
  <c r="GV142"/>
  <c r="GV146"/>
  <c r="GV137"/>
  <c r="GV141"/>
  <c r="GV145"/>
  <c r="GV149"/>
  <c r="EG320"/>
  <c r="DK348"/>
  <c r="DL424" s="1"/>
  <c r="BT606"/>
  <c r="BT610"/>
  <c r="BT614"/>
  <c r="BT618"/>
  <c r="BT607"/>
  <c r="BT611"/>
  <c r="BT615"/>
  <c r="BT608"/>
  <c r="BT616"/>
  <c r="BT604"/>
  <c r="BT605"/>
  <c r="BT613"/>
  <c r="BT612"/>
  <c r="BT609"/>
  <c r="BT617"/>
  <c r="AA172"/>
  <c r="AA176"/>
  <c r="AA180"/>
  <c r="AA184"/>
  <c r="AA175"/>
  <c r="AA179"/>
  <c r="AA183"/>
  <c r="AA174"/>
  <c r="AA182"/>
  <c r="AA177"/>
  <c r="AA185"/>
  <c r="AA178"/>
  <c r="AA173"/>
  <c r="AA181"/>
  <c r="CP120"/>
  <c r="CP124"/>
  <c r="CP128"/>
  <c r="CP119"/>
  <c r="CP123"/>
  <c r="CP127"/>
  <c r="CP116"/>
  <c r="CP118"/>
  <c r="CP122"/>
  <c r="CP126"/>
  <c r="CP130"/>
  <c r="CP117"/>
  <c r="CP121"/>
  <c r="CP125"/>
  <c r="CP129"/>
  <c r="CO111"/>
  <c r="AX585"/>
  <c r="AX588"/>
  <c r="AX592"/>
  <c r="AX596"/>
  <c r="AX589"/>
  <c r="AX593"/>
  <c r="AX597"/>
  <c r="AX590"/>
  <c r="AX598"/>
  <c r="AX587"/>
  <c r="AX595"/>
  <c r="AX586"/>
  <c r="AX594"/>
  <c r="AX591"/>
  <c r="AX599"/>
  <c r="D116"/>
  <c r="D118"/>
  <c r="D122"/>
  <c r="D127"/>
  <c r="D117"/>
  <c r="D121"/>
  <c r="D125"/>
  <c r="D130"/>
  <c r="D120"/>
  <c r="D129"/>
  <c r="D123"/>
  <c r="D124"/>
  <c r="D119"/>
  <c r="D128"/>
  <c r="C111"/>
  <c r="F7" i="4" s="1"/>
  <c r="C44" i="6"/>
  <c r="HQ137" i="1"/>
  <c r="HQ141"/>
  <c r="HQ145"/>
  <c r="HQ149"/>
  <c r="HQ136"/>
  <c r="HQ140"/>
  <c r="HQ144"/>
  <c r="HQ148"/>
  <c r="HQ135"/>
  <c r="HQ139"/>
  <c r="HQ143"/>
  <c r="HQ147"/>
  <c r="HQ138"/>
  <c r="HQ142"/>
  <c r="HQ146"/>
  <c r="DK117"/>
  <c r="DK121"/>
  <c r="DK125"/>
  <c r="DK129"/>
  <c r="DK120"/>
  <c r="DK124"/>
  <c r="DK128"/>
  <c r="DK119"/>
  <c r="DK123"/>
  <c r="DK127"/>
  <c r="DK116"/>
  <c r="DK118"/>
  <c r="DK122"/>
  <c r="DK126"/>
  <c r="DK130"/>
  <c r="DJ111"/>
  <c r="EE116"/>
  <c r="EE118"/>
  <c r="EE122"/>
  <c r="EE126"/>
  <c r="EE130"/>
  <c r="EE117"/>
  <c r="EE121"/>
  <c r="EE125"/>
  <c r="EE129"/>
  <c r="EE120"/>
  <c r="EE128"/>
  <c r="EE123"/>
  <c r="EE124"/>
  <c r="EE119"/>
  <c r="EE127"/>
  <c r="ED111"/>
  <c r="AA376"/>
  <c r="AA380"/>
  <c r="AA384"/>
  <c r="AA375"/>
  <c r="AA379"/>
  <c r="AA383"/>
  <c r="AA387"/>
  <c r="AA374"/>
  <c r="AA378"/>
  <c r="AA382"/>
  <c r="AA386"/>
  <c r="AA373"/>
  <c r="AA377"/>
  <c r="AA381"/>
  <c r="AA385"/>
  <c r="DI135"/>
  <c r="DI139"/>
  <c r="DI143"/>
  <c r="DI147"/>
  <c r="DI138"/>
  <c r="DI142"/>
  <c r="DI146"/>
  <c r="DI137"/>
  <c r="DI145"/>
  <c r="DI140"/>
  <c r="DI148"/>
  <c r="DI141"/>
  <c r="DI149"/>
  <c r="DI136"/>
  <c r="DI144"/>
  <c r="Z355"/>
  <c r="Z359"/>
  <c r="Z363"/>
  <c r="Z367"/>
  <c r="Z358"/>
  <c r="Z362"/>
  <c r="Z366"/>
  <c r="Z357"/>
  <c r="Z361"/>
  <c r="Z365"/>
  <c r="Z354"/>
  <c r="Z356"/>
  <c r="Z360"/>
  <c r="Z364"/>
  <c r="Z368"/>
  <c r="Y349"/>
  <c r="HP173"/>
  <c r="HP177"/>
  <c r="HP181"/>
  <c r="HP185"/>
  <c r="HP172"/>
  <c r="HP176"/>
  <c r="HP180"/>
  <c r="HP184"/>
  <c r="HP175"/>
  <c r="HP179"/>
  <c r="HP183"/>
  <c r="HP174"/>
  <c r="HP178"/>
  <c r="HP182"/>
  <c r="AF424"/>
  <c r="AM424"/>
  <c r="EF393"/>
  <c r="EF397"/>
  <c r="EF401"/>
  <c r="EF405"/>
  <c r="EF396"/>
  <c r="EF400"/>
  <c r="EF404"/>
  <c r="EF395"/>
  <c r="EF399"/>
  <c r="EF403"/>
  <c r="EF392"/>
  <c r="EF394"/>
  <c r="EF398"/>
  <c r="EF402"/>
  <c r="EF406"/>
  <c r="AF302"/>
  <c r="AG302"/>
  <c r="AD302"/>
  <c r="AE302"/>
  <c r="H536"/>
  <c r="K536"/>
  <c r="I536"/>
  <c r="J536"/>
  <c r="AZ512"/>
  <c r="AU533" s="1"/>
  <c r="BQ512"/>
  <c r="BV512" s="1"/>
  <c r="BQ533" s="1"/>
  <c r="FC310"/>
  <c r="AE309"/>
  <c r="AF309"/>
  <c r="AG309"/>
  <c r="AD309"/>
  <c r="AF539"/>
  <c r="AE539"/>
  <c r="AG539"/>
  <c r="AD539"/>
  <c r="BB66"/>
  <c r="BC66"/>
  <c r="BA66"/>
  <c r="AZ66"/>
  <c r="AV375"/>
  <c r="AV379"/>
  <c r="AV383"/>
  <c r="AV387"/>
  <c r="AV374"/>
  <c r="AV378"/>
  <c r="AV382"/>
  <c r="AV386"/>
  <c r="AV373"/>
  <c r="AV377"/>
  <c r="AV381"/>
  <c r="AV385"/>
  <c r="AV376"/>
  <c r="AV380"/>
  <c r="AV384"/>
  <c r="J539"/>
  <c r="I539"/>
  <c r="H539"/>
  <c r="K539"/>
  <c r="AZ286"/>
  <c r="AU307" s="1"/>
  <c r="BS286"/>
  <c r="BX531"/>
  <c r="BY531"/>
  <c r="BV531"/>
  <c r="BW531"/>
  <c r="BY528"/>
  <c r="BX528"/>
  <c r="BW528"/>
  <c r="BV528"/>
  <c r="BC532"/>
  <c r="BU532"/>
  <c r="BY532" s="1"/>
  <c r="AV585"/>
  <c r="AV587"/>
  <c r="AV591"/>
  <c r="AV595"/>
  <c r="AV599"/>
  <c r="AV586"/>
  <c r="AV590"/>
  <c r="AV594"/>
  <c r="AV598"/>
  <c r="AV589"/>
  <c r="AV593"/>
  <c r="AV597"/>
  <c r="AV588"/>
  <c r="AV592"/>
  <c r="AV596"/>
  <c r="AU580"/>
  <c r="BC540"/>
  <c r="BB540"/>
  <c r="BA540"/>
  <c r="AZ540"/>
  <c r="BB535"/>
  <c r="BA535"/>
  <c r="AZ535"/>
  <c r="BC535"/>
  <c r="AT577"/>
  <c r="BP549"/>
  <c r="BP577" s="1"/>
  <c r="BH655"/>
  <c r="I264" i="9"/>
  <c r="I227"/>
  <c r="B133"/>
  <c r="K18" i="3"/>
  <c r="BQ589" i="1"/>
  <c r="BQ593"/>
  <c r="BQ597"/>
  <c r="BQ588"/>
  <c r="BQ592"/>
  <c r="BQ596"/>
  <c r="BQ585"/>
  <c r="BQ587"/>
  <c r="BQ591"/>
  <c r="BQ595"/>
  <c r="BQ599"/>
  <c r="BQ586"/>
  <c r="BQ590"/>
  <c r="BQ594"/>
  <c r="BQ598"/>
  <c r="BP580"/>
  <c r="F227" i="9"/>
  <c r="F264"/>
  <c r="AT345" i="1"/>
  <c r="BP317"/>
  <c r="AE424"/>
  <c r="AL424"/>
  <c r="D413"/>
  <c r="D417"/>
  <c r="D422"/>
  <c r="D412"/>
  <c r="D416"/>
  <c r="D421"/>
  <c r="D411"/>
  <c r="D415"/>
  <c r="D419"/>
  <c r="D410"/>
  <c r="D414"/>
  <c r="D418"/>
  <c r="D423"/>
  <c r="D420"/>
  <c r="L424"/>
  <c r="S424"/>
  <c r="Y373"/>
  <c r="Y377"/>
  <c r="Y381"/>
  <c r="Y384"/>
  <c r="Y380"/>
  <c r="Y383"/>
  <c r="Y387"/>
  <c r="Y378"/>
  <c r="Y379"/>
  <c r="Y374"/>
  <c r="Y382"/>
  <c r="Y385"/>
  <c r="Y375"/>
  <c r="Y386"/>
  <c r="GS136"/>
  <c r="GS140"/>
  <c r="GS144"/>
  <c r="GS148"/>
  <c r="GS135"/>
  <c r="GS139"/>
  <c r="GS143"/>
  <c r="GS147"/>
  <c r="GS142"/>
  <c r="GS137"/>
  <c r="GS145"/>
  <c r="GS138"/>
  <c r="GS146"/>
  <c r="GS141"/>
  <c r="GS149"/>
  <c r="HO120"/>
  <c r="HO124"/>
  <c r="HO128"/>
  <c r="HO119"/>
  <c r="HO123"/>
  <c r="HO127"/>
  <c r="HO116"/>
  <c r="HO121"/>
  <c r="HO129"/>
  <c r="HO122"/>
  <c r="HO130"/>
  <c r="HO117"/>
  <c r="HO125"/>
  <c r="HO118"/>
  <c r="HO126"/>
  <c r="HN111"/>
  <c r="FX137"/>
  <c r="FX141"/>
  <c r="FX145"/>
  <c r="FX136"/>
  <c r="FX140"/>
  <c r="FX144"/>
  <c r="FX138"/>
  <c r="FX146"/>
  <c r="FX139"/>
  <c r="FX149"/>
  <c r="FX135"/>
  <c r="FX142"/>
  <c r="FX148"/>
  <c r="FX143"/>
  <c r="FX147"/>
  <c r="FA155"/>
  <c r="FA159"/>
  <c r="FA163"/>
  <c r="FA167"/>
  <c r="FA158"/>
  <c r="FA162"/>
  <c r="FA166"/>
  <c r="FA161"/>
  <c r="FA156"/>
  <c r="FA164"/>
  <c r="FA157"/>
  <c r="FA165"/>
  <c r="FA154"/>
  <c r="FA160"/>
  <c r="FA168"/>
  <c r="FB158"/>
  <c r="FB162"/>
  <c r="FB166"/>
  <c r="FB157"/>
  <c r="FB161"/>
  <c r="FB165"/>
  <c r="FB154"/>
  <c r="FB155"/>
  <c r="FB163"/>
  <c r="FB156"/>
  <c r="FB164"/>
  <c r="FB159"/>
  <c r="FB167"/>
  <c r="FB160"/>
  <c r="FB168"/>
  <c r="FC157"/>
  <c r="FC161"/>
  <c r="FC165"/>
  <c r="FC154"/>
  <c r="FC156"/>
  <c r="FC160"/>
  <c r="FC164"/>
  <c r="FC168"/>
  <c r="FC155"/>
  <c r="FC159"/>
  <c r="FC163"/>
  <c r="FC167"/>
  <c r="FC158"/>
  <c r="FC162"/>
  <c r="FC166"/>
  <c r="HR173"/>
  <c r="HR177"/>
  <c r="HR181"/>
  <c r="HR185"/>
  <c r="HR172"/>
  <c r="HR176"/>
  <c r="HR180"/>
  <c r="HR184"/>
  <c r="HR175"/>
  <c r="HR179"/>
  <c r="HR183"/>
  <c r="HR174"/>
  <c r="HR178"/>
  <c r="HR182"/>
  <c r="FD116"/>
  <c r="FD118"/>
  <c r="FD122"/>
  <c r="FD126"/>
  <c r="FD130"/>
  <c r="FD117"/>
  <c r="FD121"/>
  <c r="FD125"/>
  <c r="FD129"/>
  <c r="FD120"/>
  <c r="FD124"/>
  <c r="FD128"/>
  <c r="FD119"/>
  <c r="FD123"/>
  <c r="FD127"/>
  <c r="FC111"/>
  <c r="DI117"/>
  <c r="DI121"/>
  <c r="DI125"/>
  <c r="DI129"/>
  <c r="DI120"/>
  <c r="DI124"/>
  <c r="DI128"/>
  <c r="DI123"/>
  <c r="DI118"/>
  <c r="DI126"/>
  <c r="DI116"/>
  <c r="DI119"/>
  <c r="DI127"/>
  <c r="DI122"/>
  <c r="DI130"/>
  <c r="DH111"/>
  <c r="DK135"/>
  <c r="DK139"/>
  <c r="DK143"/>
  <c r="DK147"/>
  <c r="DK138"/>
  <c r="DK142"/>
  <c r="DK146"/>
  <c r="DK137"/>
  <c r="DK141"/>
  <c r="DK145"/>
  <c r="DK149"/>
  <c r="DK136"/>
  <c r="DK140"/>
  <c r="DK144"/>
  <c r="DK148"/>
  <c r="DM145"/>
  <c r="DM147"/>
  <c r="DM136"/>
  <c r="DM138"/>
  <c r="DM140"/>
  <c r="DM142"/>
  <c r="DM144"/>
  <c r="DM146"/>
  <c r="DM149"/>
  <c r="DM135"/>
  <c r="DM137"/>
  <c r="DM139"/>
  <c r="DM141"/>
  <c r="DM143"/>
  <c r="DM148"/>
  <c r="C585"/>
  <c r="C587"/>
  <c r="C591"/>
  <c r="C596"/>
  <c r="C586"/>
  <c r="C590"/>
  <c r="C594"/>
  <c r="C599"/>
  <c r="C589"/>
  <c r="C593"/>
  <c r="C598"/>
  <c r="C588"/>
  <c r="C592"/>
  <c r="C597"/>
  <c r="C595"/>
  <c r="B580"/>
  <c r="C135"/>
  <c r="C139"/>
  <c r="C143"/>
  <c r="C148"/>
  <c r="C138"/>
  <c r="C142"/>
  <c r="C147"/>
  <c r="C137"/>
  <c r="C141"/>
  <c r="C146"/>
  <c r="C136"/>
  <c r="C140"/>
  <c r="C144"/>
  <c r="C149"/>
  <c r="B54" i="6"/>
  <c r="D158" i="1"/>
  <c r="D162"/>
  <c r="D167"/>
  <c r="D157"/>
  <c r="D161"/>
  <c r="D166"/>
  <c r="D156"/>
  <c r="D165"/>
  <c r="D159"/>
  <c r="D168"/>
  <c r="D160"/>
  <c r="D154"/>
  <c r="D155"/>
  <c r="D163"/>
  <c r="C63" i="6"/>
  <c r="E642" i="1"/>
  <c r="E646"/>
  <c r="E641"/>
  <c r="E645"/>
  <c r="E644"/>
  <c r="E648"/>
  <c r="E653"/>
  <c r="E643"/>
  <c r="E647"/>
  <c r="E652"/>
  <c r="E649"/>
  <c r="E650"/>
  <c r="E654"/>
  <c r="E651"/>
  <c r="S655"/>
  <c r="F117"/>
  <c r="F121"/>
  <c r="F125"/>
  <c r="F130"/>
  <c r="F120"/>
  <c r="F124"/>
  <c r="F129"/>
  <c r="F123"/>
  <c r="F118"/>
  <c r="F127"/>
  <c r="F116"/>
  <c r="F119"/>
  <c r="F128"/>
  <c r="F122"/>
  <c r="E44" i="6"/>
  <c r="AP186" i="1"/>
  <c r="AV116"/>
  <c r="AV118"/>
  <c r="AV122"/>
  <c r="AV117"/>
  <c r="AV121"/>
  <c r="AV125"/>
  <c r="AV128"/>
  <c r="AV123"/>
  <c r="AV124"/>
  <c r="AV119"/>
  <c r="AV120"/>
  <c r="AV127"/>
  <c r="AV126"/>
  <c r="AV129"/>
  <c r="AV130"/>
  <c r="AU111"/>
  <c r="AU137"/>
  <c r="AU141"/>
  <c r="AU145"/>
  <c r="AU149"/>
  <c r="AU136"/>
  <c r="AU140"/>
  <c r="AU144"/>
  <c r="AU148"/>
  <c r="AU143"/>
  <c r="AU138"/>
  <c r="AU146"/>
  <c r="AU139"/>
  <c r="AU147"/>
  <c r="AU135"/>
  <c r="AU142"/>
  <c r="AX175"/>
  <c r="AX179"/>
  <c r="AX174"/>
  <c r="AX178"/>
  <c r="AX172"/>
  <c r="AX182"/>
  <c r="AX173"/>
  <c r="AX181"/>
  <c r="AX185"/>
  <c r="AX176"/>
  <c r="AX180"/>
  <c r="AX184"/>
  <c r="AX177"/>
  <c r="AX183"/>
  <c r="B24"/>
  <c r="X23"/>
  <c r="AT284"/>
  <c r="AT305" s="1"/>
  <c r="AT333" s="1"/>
  <c r="AT363" s="1"/>
  <c r="AT382" s="1"/>
  <c r="AT401" s="1"/>
  <c r="AT419" s="1"/>
  <c r="AT437" s="1"/>
  <c r="AT457" s="1"/>
  <c r="BQ266"/>
  <c r="GR43"/>
  <c r="GR64" s="1"/>
  <c r="GR92" s="1"/>
  <c r="GR122" s="1"/>
  <c r="GR141" s="1"/>
  <c r="GR160" s="1"/>
  <c r="GR178" s="1"/>
  <c r="GR196" s="1"/>
  <c r="GR216" s="1"/>
  <c r="HO25"/>
  <c r="HN43" s="1"/>
  <c r="HN64" s="1"/>
  <c r="HN92" s="1"/>
  <c r="HN122" s="1"/>
  <c r="HN141" s="1"/>
  <c r="HN160" s="1"/>
  <c r="HN178" s="1"/>
  <c r="HN196" s="1"/>
  <c r="HN216" s="1"/>
  <c r="EE158"/>
  <c r="EE162"/>
  <c r="EE166"/>
  <c r="EE157"/>
  <c r="EE161"/>
  <c r="EE165"/>
  <c r="EE156"/>
  <c r="EE164"/>
  <c r="EE159"/>
  <c r="EE167"/>
  <c r="EE160"/>
  <c r="EE168"/>
  <c r="EE154"/>
  <c r="EE155"/>
  <c r="EE163"/>
  <c r="EH138"/>
  <c r="EH142"/>
  <c r="EH146"/>
  <c r="EH137"/>
  <c r="EH141"/>
  <c r="EH145"/>
  <c r="EH149"/>
  <c r="EH136"/>
  <c r="EH140"/>
  <c r="EH144"/>
  <c r="EH148"/>
  <c r="EH135"/>
  <c r="EH139"/>
  <c r="EH143"/>
  <c r="EH147"/>
  <c r="E8" i="13"/>
  <c r="E57" i="11"/>
  <c r="E18" i="3" s="1"/>
  <c r="E7" i="11"/>
  <c r="E6" s="1"/>
  <c r="AU27" i="1"/>
  <c r="X45"/>
  <c r="X66" s="1"/>
  <c r="X94" s="1"/>
  <c r="X124" s="1"/>
  <c r="X143" s="1"/>
  <c r="X162" s="1"/>
  <c r="X180" s="1"/>
  <c r="X198" s="1"/>
  <c r="X218" s="1"/>
  <c r="BP348"/>
  <c r="BQ424" s="1"/>
  <c r="CL320"/>
  <c r="HO24"/>
  <c r="HN42" s="1"/>
  <c r="HN63" s="1"/>
  <c r="HN91" s="1"/>
  <c r="HN121" s="1"/>
  <c r="HN140" s="1"/>
  <c r="HN159" s="1"/>
  <c r="HN177" s="1"/>
  <c r="HN195" s="1"/>
  <c r="HN215" s="1"/>
  <c r="GR42"/>
  <c r="GR63" s="1"/>
  <c r="GR91" s="1"/>
  <c r="GR121" s="1"/>
  <c r="GR140" s="1"/>
  <c r="GR159" s="1"/>
  <c r="GR177" s="1"/>
  <c r="GR195" s="1"/>
  <c r="GR215" s="1"/>
  <c r="HO20"/>
  <c r="HN38" s="1"/>
  <c r="HN59" s="1"/>
  <c r="HN87" s="1"/>
  <c r="HN117" s="1"/>
  <c r="HN136" s="1"/>
  <c r="HN155" s="1"/>
  <c r="HN173" s="1"/>
  <c r="HN191" s="1"/>
  <c r="HN211" s="1"/>
  <c r="GR38"/>
  <c r="GR59" s="1"/>
  <c r="GR87" s="1"/>
  <c r="GR117" s="1"/>
  <c r="GR136" s="1"/>
  <c r="GR155" s="1"/>
  <c r="GR173" s="1"/>
  <c r="GR191" s="1"/>
  <c r="GR211" s="1"/>
  <c r="Y173"/>
  <c r="Y177"/>
  <c r="Y181"/>
  <c r="Y172"/>
  <c r="Y176"/>
  <c r="Y180"/>
  <c r="Y175"/>
  <c r="Y179"/>
  <c r="Y183"/>
  <c r="Y174"/>
  <c r="Y178"/>
  <c r="Y182"/>
  <c r="Y184"/>
  <c r="Y185"/>
  <c r="AA137"/>
  <c r="AA141"/>
  <c r="AA145"/>
  <c r="AA149"/>
  <c r="AA136"/>
  <c r="AA140"/>
  <c r="AA144"/>
  <c r="AA148"/>
  <c r="AA139"/>
  <c r="AA147"/>
  <c r="AA135"/>
  <c r="AA142"/>
  <c r="AA143"/>
  <c r="AA138"/>
  <c r="AA146"/>
  <c r="AB373"/>
  <c r="AB375"/>
  <c r="AB379"/>
  <c r="AB383"/>
  <c r="AB387"/>
  <c r="AB374"/>
  <c r="AB378"/>
  <c r="AB382"/>
  <c r="AB386"/>
  <c r="AB377"/>
  <c r="AB381"/>
  <c r="AB385"/>
  <c r="AB376"/>
  <c r="AB380"/>
  <c r="AB384"/>
  <c r="AC595"/>
  <c r="AC596"/>
  <c r="AC597"/>
  <c r="AC598"/>
  <c r="AC585"/>
  <c r="AC599"/>
  <c r="AC586"/>
  <c r="AC587"/>
  <c r="AC588"/>
  <c r="AC589"/>
  <c r="AC590"/>
  <c r="AC591"/>
  <c r="AC592"/>
  <c r="AC593"/>
  <c r="AC594"/>
  <c r="AB580"/>
  <c r="CL347"/>
  <c r="DH319"/>
  <c r="BR155"/>
  <c r="BR159"/>
  <c r="BR163"/>
  <c r="BR158"/>
  <c r="BR162"/>
  <c r="BR166"/>
  <c r="BR156"/>
  <c r="BR164"/>
  <c r="BR167"/>
  <c r="BR157"/>
  <c r="BR165"/>
  <c r="BR168"/>
  <c r="BR154"/>
  <c r="BR160"/>
  <c r="BR161"/>
  <c r="AU26"/>
  <c r="X44"/>
  <c r="X65" s="1"/>
  <c r="X93" s="1"/>
  <c r="X123" s="1"/>
  <c r="X142" s="1"/>
  <c r="X161" s="1"/>
  <c r="X179" s="1"/>
  <c r="X197" s="1"/>
  <c r="X217" s="1"/>
  <c r="BP346"/>
  <c r="CL318"/>
  <c r="DH275"/>
  <c r="DH296" s="1"/>
  <c r="DH324" s="1"/>
  <c r="EE257"/>
  <c r="CM138"/>
  <c r="CM142"/>
  <c r="CM146"/>
  <c r="CM137"/>
  <c r="CM141"/>
  <c r="CM145"/>
  <c r="CM149"/>
  <c r="CM140"/>
  <c r="CM148"/>
  <c r="CM143"/>
  <c r="CM136"/>
  <c r="CM144"/>
  <c r="CM135"/>
  <c r="CM139"/>
  <c r="CM147"/>
  <c r="CQ146"/>
  <c r="CQ149"/>
  <c r="CQ135"/>
  <c r="CQ137"/>
  <c r="CQ139"/>
  <c r="CQ141"/>
  <c r="CQ143"/>
  <c r="CQ148"/>
  <c r="CQ145"/>
  <c r="CQ147"/>
  <c r="CQ136"/>
  <c r="CQ138"/>
  <c r="CQ140"/>
  <c r="CQ142"/>
  <c r="CQ144"/>
  <c r="G4" i="5"/>
  <c r="F12"/>
  <c r="F15" s="1"/>
  <c r="F57" i="2"/>
  <c r="AX373" i="1"/>
  <c r="AX375"/>
  <c r="AX377"/>
  <c r="AX379"/>
  <c r="AX381"/>
  <c r="AX383"/>
  <c r="AX385"/>
  <c r="AX387"/>
  <c r="AX374"/>
  <c r="AX376"/>
  <c r="AX378"/>
  <c r="AX380"/>
  <c r="AX382"/>
  <c r="AX384"/>
  <c r="AX386"/>
  <c r="CP173"/>
  <c r="CP177"/>
  <c r="CP181"/>
  <c r="CP185"/>
  <c r="CP172"/>
  <c r="CP176"/>
  <c r="CP180"/>
  <c r="CP184"/>
  <c r="CP175"/>
  <c r="CP179"/>
  <c r="CP183"/>
  <c r="CP174"/>
  <c r="CP178"/>
  <c r="CP182"/>
  <c r="F641"/>
  <c r="F645"/>
  <c r="F649"/>
  <c r="F654"/>
  <c r="F642"/>
  <c r="F646"/>
  <c r="F650"/>
  <c r="F648"/>
  <c r="F647"/>
  <c r="F644"/>
  <c r="F653"/>
  <c r="F643"/>
  <c r="F652"/>
  <c r="F651"/>
  <c r="AW579"/>
  <c r="AX655" s="1"/>
  <c r="BS551"/>
  <c r="BS579" s="1"/>
  <c r="BT655" s="1"/>
  <c r="F157"/>
  <c r="F161"/>
  <c r="F166"/>
  <c r="F154"/>
  <c r="F156"/>
  <c r="F160"/>
  <c r="F165"/>
  <c r="F159"/>
  <c r="F168"/>
  <c r="F162"/>
  <c r="F155"/>
  <c r="F163"/>
  <c r="F158"/>
  <c r="F167"/>
  <c r="E63" i="6"/>
  <c r="FD136" i="1"/>
  <c r="FD140"/>
  <c r="FD144"/>
  <c r="FD148"/>
  <c r="FD135"/>
  <c r="FD139"/>
  <c r="FD143"/>
  <c r="FD147"/>
  <c r="FD138"/>
  <c r="FD142"/>
  <c r="FD146"/>
  <c r="FD137"/>
  <c r="FD141"/>
  <c r="FD145"/>
  <c r="FD149"/>
  <c r="HQ155"/>
  <c r="HQ159"/>
  <c r="HQ163"/>
  <c r="HQ167"/>
  <c r="HQ158"/>
  <c r="HQ162"/>
  <c r="HQ166"/>
  <c r="HQ157"/>
  <c r="HQ161"/>
  <c r="HQ165"/>
  <c r="HQ154"/>
  <c r="HQ156"/>
  <c r="HQ160"/>
  <c r="HQ164"/>
  <c r="HQ168"/>
  <c r="BR172"/>
  <c r="BR176"/>
  <c r="BR180"/>
  <c r="BR184"/>
  <c r="BR175"/>
  <c r="BR179"/>
  <c r="BR183"/>
  <c r="BR177"/>
  <c r="BR178"/>
  <c r="BR173"/>
  <c r="BR181"/>
  <c r="BR174"/>
  <c r="BR182"/>
  <c r="BR185"/>
  <c r="FY137"/>
  <c r="FY141"/>
  <c r="FY145"/>
  <c r="FY149"/>
  <c r="FY136"/>
  <c r="FY140"/>
  <c r="FY144"/>
  <c r="FY148"/>
  <c r="FY135"/>
  <c r="FY139"/>
  <c r="FY143"/>
  <c r="FY147"/>
  <c r="FY138"/>
  <c r="FY142"/>
  <c r="FY146"/>
  <c r="GS116"/>
  <c r="GS118"/>
  <c r="GS122"/>
  <c r="GS126"/>
  <c r="GS130"/>
  <c r="GS117"/>
  <c r="GS121"/>
  <c r="GS125"/>
  <c r="GS129"/>
  <c r="GS120"/>
  <c r="GS128"/>
  <c r="GS123"/>
  <c r="GS124"/>
  <c r="GS119"/>
  <c r="GS127"/>
  <c r="GR111"/>
  <c r="D136"/>
  <c r="D140"/>
  <c r="D144"/>
  <c r="D149"/>
  <c r="D135"/>
  <c r="D139"/>
  <c r="D143"/>
  <c r="D148"/>
  <c r="D142"/>
  <c r="D137"/>
  <c r="D146"/>
  <c r="D138"/>
  <c r="D147"/>
  <c r="D141"/>
  <c r="C54" i="6"/>
  <c r="FB355" i="1"/>
  <c r="FB359"/>
  <c r="FB363"/>
  <c r="FB367"/>
  <c r="FB358"/>
  <c r="FB362"/>
  <c r="FB366"/>
  <c r="FB357"/>
  <c r="FB361"/>
  <c r="FB365"/>
  <c r="FB354"/>
  <c r="FB356"/>
  <c r="FB360"/>
  <c r="FB364"/>
  <c r="FB368"/>
  <c r="AV393"/>
  <c r="AV397"/>
  <c r="AV401"/>
  <c r="AV405"/>
  <c r="AV396"/>
  <c r="AV400"/>
  <c r="AV404"/>
  <c r="AV395"/>
  <c r="AV399"/>
  <c r="AV403"/>
  <c r="AV392"/>
  <c r="AV394"/>
  <c r="AV398"/>
  <c r="AV402"/>
  <c r="AV406"/>
  <c r="D374"/>
  <c r="D378"/>
  <c r="D382"/>
  <c r="D387"/>
  <c r="D373"/>
  <c r="D377"/>
  <c r="D381"/>
  <c r="D386"/>
  <c r="D376"/>
  <c r="D380"/>
  <c r="D385"/>
  <c r="D375"/>
  <c r="D379"/>
  <c r="D384"/>
  <c r="D383"/>
  <c r="DM310"/>
  <c r="CQ375"/>
  <c r="CQ379"/>
  <c r="CQ383"/>
  <c r="CQ387"/>
  <c r="CQ376"/>
  <c r="CQ380"/>
  <c r="CQ384"/>
  <c r="CQ373"/>
  <c r="CQ377"/>
  <c r="CQ381"/>
  <c r="CQ385"/>
  <c r="CQ374"/>
  <c r="CQ378"/>
  <c r="CQ382"/>
  <c r="CQ386"/>
  <c r="BU585"/>
  <c r="BU586"/>
  <c r="BU590"/>
  <c r="BU594"/>
  <c r="BU597"/>
  <c r="BU599"/>
  <c r="BU587"/>
  <c r="BU591"/>
  <c r="BU595"/>
  <c r="BU596"/>
  <c r="BU598"/>
  <c r="BU592"/>
  <c r="BU593"/>
  <c r="BU588"/>
  <c r="BU589"/>
  <c r="G641"/>
  <c r="G642"/>
  <c r="G643"/>
  <c r="G644"/>
  <c r="G645"/>
  <c r="G646"/>
  <c r="G647"/>
  <c r="G648"/>
  <c r="G649"/>
  <c r="G650"/>
  <c r="G652"/>
  <c r="G653"/>
  <c r="G654"/>
  <c r="G651"/>
  <c r="GW146"/>
  <c r="GW149"/>
  <c r="GW135"/>
  <c r="GW137"/>
  <c r="GW139"/>
  <c r="GW141"/>
  <c r="GW143"/>
  <c r="GW148"/>
  <c r="GW145"/>
  <c r="GW147"/>
  <c r="GW136"/>
  <c r="GW138"/>
  <c r="GW140"/>
  <c r="GW142"/>
  <c r="GW144"/>
  <c r="F605"/>
  <c r="F607"/>
  <c r="F609"/>
  <c r="F611"/>
  <c r="F613"/>
  <c r="F616"/>
  <c r="F618"/>
  <c r="F604"/>
  <c r="F606"/>
  <c r="F608"/>
  <c r="F610"/>
  <c r="F612"/>
  <c r="F615"/>
  <c r="F617"/>
  <c r="F614"/>
  <c r="AB605"/>
  <c r="AB607"/>
  <c r="AB609"/>
  <c r="AB611"/>
  <c r="AB613"/>
  <c r="AB615"/>
  <c r="AB617"/>
  <c r="AB604"/>
  <c r="AB606"/>
  <c r="AB608"/>
  <c r="AB610"/>
  <c r="AB612"/>
  <c r="AB614"/>
  <c r="AB616"/>
  <c r="AB618"/>
  <c r="FZ173"/>
  <c r="FZ177"/>
  <c r="FZ181"/>
  <c r="FZ185"/>
  <c r="FZ172"/>
  <c r="FZ176"/>
  <c r="FZ180"/>
  <c r="FZ184"/>
  <c r="FZ175"/>
  <c r="FZ179"/>
  <c r="FZ183"/>
  <c r="FZ174"/>
  <c r="FZ178"/>
  <c r="FZ182"/>
  <c r="DL136"/>
  <c r="DL140"/>
  <c r="DL144"/>
  <c r="DL148"/>
  <c r="DL135"/>
  <c r="DL139"/>
  <c r="DL143"/>
  <c r="DL147"/>
  <c r="DL138"/>
  <c r="DL142"/>
  <c r="DL146"/>
  <c r="DL137"/>
  <c r="DL141"/>
  <c r="DL145"/>
  <c r="DL149"/>
  <c r="HR120"/>
  <c r="HR124"/>
  <c r="HR128"/>
  <c r="HR119"/>
  <c r="HR123"/>
  <c r="HR127"/>
  <c r="HR116"/>
  <c r="HR118"/>
  <c r="HR122"/>
  <c r="HR126"/>
  <c r="HR130"/>
  <c r="HR117"/>
  <c r="HR121"/>
  <c r="HR125"/>
  <c r="HR129"/>
  <c r="HQ111"/>
  <c r="AX605"/>
  <c r="AX607"/>
  <c r="AX609"/>
  <c r="AX611"/>
  <c r="AX613"/>
  <c r="AX615"/>
  <c r="AX617"/>
  <c r="AX604"/>
  <c r="AX606"/>
  <c r="AX608"/>
  <c r="AX610"/>
  <c r="AX612"/>
  <c r="AX614"/>
  <c r="AX616"/>
  <c r="AX618"/>
  <c r="FD158"/>
  <c r="FD162"/>
  <c r="FD166"/>
  <c r="FD157"/>
  <c r="FD161"/>
  <c r="FD165"/>
  <c r="FD154"/>
  <c r="FD156"/>
  <c r="FD160"/>
  <c r="FD164"/>
  <c r="FD168"/>
  <c r="FD155"/>
  <c r="FD159"/>
  <c r="FD163"/>
  <c r="FD167"/>
  <c r="GV175"/>
  <c r="GV179"/>
  <c r="GV183"/>
  <c r="GV174"/>
  <c r="GV178"/>
  <c r="GV182"/>
  <c r="GV173"/>
  <c r="GV177"/>
  <c r="GV181"/>
  <c r="GV185"/>
  <c r="GV172"/>
  <c r="GV176"/>
  <c r="GV180"/>
  <c r="GV184"/>
  <c r="GU174"/>
  <c r="GU178"/>
  <c r="GU182"/>
  <c r="GU173"/>
  <c r="GU177"/>
  <c r="GU181"/>
  <c r="GU185"/>
  <c r="GU172"/>
  <c r="GU176"/>
  <c r="GU180"/>
  <c r="GU184"/>
  <c r="GU175"/>
  <c r="GU179"/>
  <c r="GU183"/>
  <c r="CO155"/>
  <c r="CO159"/>
  <c r="CO163"/>
  <c r="CO167"/>
  <c r="CO158"/>
  <c r="CO162"/>
  <c r="CO166"/>
  <c r="CO157"/>
  <c r="CO161"/>
  <c r="CO165"/>
  <c r="CO154"/>
  <c r="CO156"/>
  <c r="CO160"/>
  <c r="CO164"/>
  <c r="CO168"/>
  <c r="HP138"/>
  <c r="HP142"/>
  <c r="HP146"/>
  <c r="HP137"/>
  <c r="HP141"/>
  <c r="HP145"/>
  <c r="HP149"/>
  <c r="HP136"/>
  <c r="HP140"/>
  <c r="HP144"/>
  <c r="HP148"/>
  <c r="HP135"/>
  <c r="HP139"/>
  <c r="HP143"/>
  <c r="HP147"/>
  <c r="EF357"/>
  <c r="EF361"/>
  <c r="EF365"/>
  <c r="EF354"/>
  <c r="EF356"/>
  <c r="EF360"/>
  <c r="EF364"/>
  <c r="EF368"/>
  <c r="EF355"/>
  <c r="EF359"/>
  <c r="EF363"/>
  <c r="EF367"/>
  <c r="EF358"/>
  <c r="EF362"/>
  <c r="EF366"/>
  <c r="GA173"/>
  <c r="GA175"/>
  <c r="GA177"/>
  <c r="GA179"/>
  <c r="GA181"/>
  <c r="GA183"/>
  <c r="GA172"/>
  <c r="GA174"/>
  <c r="GA176"/>
  <c r="GA178"/>
  <c r="GA182"/>
  <c r="GA184"/>
  <c r="GA185"/>
  <c r="GA180"/>
  <c r="G605"/>
  <c r="G607"/>
  <c r="G609"/>
  <c r="G611"/>
  <c r="G613"/>
  <c r="G616"/>
  <c r="G618"/>
  <c r="G604"/>
  <c r="G606"/>
  <c r="G608"/>
  <c r="G610"/>
  <c r="G612"/>
  <c r="G615"/>
  <c r="G617"/>
  <c r="G614"/>
  <c r="CQ156"/>
  <c r="CQ158"/>
  <c r="CQ160"/>
  <c r="CQ162"/>
  <c r="CQ167"/>
  <c r="CQ164"/>
  <c r="CQ166"/>
  <c r="CQ154"/>
  <c r="CQ155"/>
  <c r="CQ157"/>
  <c r="CQ159"/>
  <c r="CQ161"/>
  <c r="CQ163"/>
  <c r="CQ165"/>
  <c r="CQ168"/>
  <c r="G374"/>
  <c r="G376"/>
  <c r="G378"/>
  <c r="G380"/>
  <c r="G382"/>
  <c r="G385"/>
  <c r="G387"/>
  <c r="G373"/>
  <c r="G375"/>
  <c r="G377"/>
  <c r="G379"/>
  <c r="G381"/>
  <c r="G384"/>
  <c r="G386"/>
  <c r="G383"/>
  <c r="AX579"/>
  <c r="AY655" s="1"/>
  <c r="BT551"/>
  <c r="BT579" s="1"/>
  <c r="BU655" s="1"/>
  <c r="AY374"/>
  <c r="AY376"/>
  <c r="AY378"/>
  <c r="AY380"/>
  <c r="AY382"/>
  <c r="AY384"/>
  <c r="AY386"/>
  <c r="AY373"/>
  <c r="AY375"/>
  <c r="AY377"/>
  <c r="AY379"/>
  <c r="AY381"/>
  <c r="AY383"/>
  <c r="AY385"/>
  <c r="AY387"/>
  <c r="AY604"/>
  <c r="AY606"/>
  <c r="AY608"/>
  <c r="AY610"/>
  <c r="AY612"/>
  <c r="AY614"/>
  <c r="AY616"/>
  <c r="AY618"/>
  <c r="AY605"/>
  <c r="AY607"/>
  <c r="AY609"/>
  <c r="AY611"/>
  <c r="AY613"/>
  <c r="AY615"/>
  <c r="AY617"/>
  <c r="AB138"/>
  <c r="AB142"/>
  <c r="AB146"/>
  <c r="AB137"/>
  <c r="AB141"/>
  <c r="AB145"/>
  <c r="AB149"/>
  <c r="AB135"/>
  <c r="AB139"/>
  <c r="AB147"/>
  <c r="AB140"/>
  <c r="AB148"/>
  <c r="AB143"/>
  <c r="AB136"/>
  <c r="AB144"/>
  <c r="BS344"/>
  <c r="CO316"/>
  <c r="AA347"/>
  <c r="AW319"/>
  <c r="BU604"/>
  <c r="BU605"/>
  <c r="BU609"/>
  <c r="BU613"/>
  <c r="BU617"/>
  <c r="BU606"/>
  <c r="BU610"/>
  <c r="BU614"/>
  <c r="BU618"/>
  <c r="BU607"/>
  <c r="BU611"/>
  <c r="BU615"/>
  <c r="BU608"/>
  <c r="BU612"/>
  <c r="BU616"/>
  <c r="AH424"/>
  <c r="AO424"/>
  <c r="BT119"/>
  <c r="BT123"/>
  <c r="BT127"/>
  <c r="BT130"/>
  <c r="BT116"/>
  <c r="BT118"/>
  <c r="BT122"/>
  <c r="BT126"/>
  <c r="BT129"/>
  <c r="BT117"/>
  <c r="BT121"/>
  <c r="BT125"/>
  <c r="BT120"/>
  <c r="BT124"/>
  <c r="BT128"/>
  <c r="BS111"/>
  <c r="E138"/>
  <c r="E142"/>
  <c r="E147"/>
  <c r="E137"/>
  <c r="E141"/>
  <c r="E146"/>
  <c r="E135"/>
  <c r="E139"/>
  <c r="E148"/>
  <c r="E140"/>
  <c r="E149"/>
  <c r="E143"/>
  <c r="E136"/>
  <c r="E144"/>
  <c r="D54" i="6"/>
  <c r="E154" i="1"/>
  <c r="E156"/>
  <c r="E160"/>
  <c r="E165"/>
  <c r="E155"/>
  <c r="E159"/>
  <c r="E163"/>
  <c r="E168"/>
  <c r="E161"/>
  <c r="E162"/>
  <c r="E157"/>
  <c r="E166"/>
  <c r="E158"/>
  <c r="E167"/>
  <c r="D63" i="6"/>
  <c r="FY119" i="1"/>
  <c r="FY123"/>
  <c r="FY127"/>
  <c r="FY116"/>
  <c r="FY118"/>
  <c r="FY122"/>
  <c r="FY126"/>
  <c r="FY130"/>
  <c r="FY117"/>
  <c r="FY121"/>
  <c r="FY125"/>
  <c r="FY129"/>
  <c r="FY120"/>
  <c r="FY124"/>
  <c r="FY128"/>
  <c r="FX111"/>
  <c r="FB116"/>
  <c r="FB118"/>
  <c r="FB122"/>
  <c r="FB126"/>
  <c r="FB130"/>
  <c r="FB117"/>
  <c r="FB121"/>
  <c r="FB125"/>
  <c r="FB129"/>
  <c r="FB119"/>
  <c r="FB127"/>
  <c r="FB120"/>
  <c r="FB128"/>
  <c r="FB123"/>
  <c r="FB124"/>
  <c r="FA111"/>
  <c r="E412"/>
  <c r="E416"/>
  <c r="E421"/>
  <c r="E411"/>
  <c r="E415"/>
  <c r="E419"/>
  <c r="E410"/>
  <c r="E414"/>
  <c r="E418"/>
  <c r="E423"/>
  <c r="E413"/>
  <c r="E417"/>
  <c r="E422"/>
  <c r="E420"/>
  <c r="DJ154"/>
  <c r="DJ156"/>
  <c r="DJ160"/>
  <c r="DJ164"/>
  <c r="DJ168"/>
  <c r="DJ155"/>
  <c r="DJ159"/>
  <c r="DJ163"/>
  <c r="DJ167"/>
  <c r="DJ161"/>
  <c r="DJ162"/>
  <c r="DJ157"/>
  <c r="DJ165"/>
  <c r="DJ158"/>
  <c r="DJ166"/>
  <c r="GT158"/>
  <c r="GT162"/>
  <c r="GT166"/>
  <c r="GT157"/>
  <c r="GT161"/>
  <c r="GT165"/>
  <c r="GT154"/>
  <c r="GT156"/>
  <c r="GT160"/>
  <c r="GT164"/>
  <c r="GT168"/>
  <c r="GT155"/>
  <c r="GT159"/>
  <c r="GT163"/>
  <c r="GT167"/>
  <c r="CO396"/>
  <c r="CO400"/>
  <c r="CO404"/>
  <c r="CO395"/>
  <c r="CO399"/>
  <c r="CO403"/>
  <c r="CO392"/>
  <c r="CO394"/>
  <c r="CO398"/>
  <c r="CO402"/>
  <c r="CO406"/>
  <c r="CO393"/>
  <c r="CO397"/>
  <c r="CO401"/>
  <c r="CO405"/>
  <c r="Z373"/>
  <c r="Z377"/>
  <c r="Z381"/>
  <c r="Z385"/>
  <c r="Z376"/>
  <c r="Z380"/>
  <c r="Z384"/>
  <c r="Z375"/>
  <c r="Z379"/>
  <c r="Z383"/>
  <c r="Z387"/>
  <c r="Z374"/>
  <c r="Z378"/>
  <c r="Z382"/>
  <c r="Z386"/>
  <c r="GT136"/>
  <c r="GT140"/>
  <c r="GT144"/>
  <c r="GT148"/>
  <c r="GT135"/>
  <c r="GT139"/>
  <c r="GT143"/>
  <c r="GT147"/>
  <c r="GT138"/>
  <c r="GT142"/>
  <c r="GT146"/>
  <c r="GT137"/>
  <c r="GT141"/>
  <c r="GT145"/>
  <c r="GT149"/>
  <c r="AA358"/>
  <c r="AA362"/>
  <c r="AA366"/>
  <c r="AA357"/>
  <c r="AA361"/>
  <c r="AA365"/>
  <c r="AA354"/>
  <c r="AA356"/>
  <c r="AA360"/>
  <c r="AA364"/>
  <c r="AA368"/>
  <c r="AA355"/>
  <c r="AA359"/>
  <c r="AA363"/>
  <c r="AA367"/>
  <c r="Z349"/>
  <c r="AA626"/>
  <c r="AA630"/>
  <c r="AA634"/>
  <c r="AA623"/>
  <c r="AA625"/>
  <c r="AA629"/>
  <c r="AA633"/>
  <c r="AA637"/>
  <c r="AA624"/>
  <c r="AA632"/>
  <c r="AA627"/>
  <c r="AA635"/>
  <c r="AA628"/>
  <c r="AA636"/>
  <c r="AA631"/>
  <c r="DJ355"/>
  <c r="DJ359"/>
  <c r="DJ363"/>
  <c r="DJ367"/>
  <c r="DJ358"/>
  <c r="DJ362"/>
  <c r="DJ366"/>
  <c r="DJ357"/>
  <c r="DJ361"/>
  <c r="DJ365"/>
  <c r="DJ354"/>
  <c r="DJ356"/>
  <c r="DJ360"/>
  <c r="DJ364"/>
  <c r="DJ368"/>
  <c r="GT395"/>
  <c r="GT399"/>
  <c r="GT403"/>
  <c r="GT392"/>
  <c r="GT394"/>
  <c r="GT398"/>
  <c r="GT402"/>
  <c r="GT406"/>
  <c r="GT393"/>
  <c r="GT397"/>
  <c r="GT401"/>
  <c r="GT405"/>
  <c r="GT396"/>
  <c r="GT400"/>
  <c r="GT404"/>
  <c r="BQ154"/>
  <c r="BQ156"/>
  <c r="BQ160"/>
  <c r="BQ164"/>
  <c r="BQ167"/>
  <c r="BQ155"/>
  <c r="BQ159"/>
  <c r="BQ163"/>
  <c r="BQ162"/>
  <c r="BQ157"/>
  <c r="BQ165"/>
  <c r="BQ168"/>
  <c r="BQ158"/>
  <c r="BQ166"/>
  <c r="BQ161"/>
  <c r="AW396"/>
  <c r="AW400"/>
  <c r="AW404"/>
  <c r="AW395"/>
  <c r="AW399"/>
  <c r="AW403"/>
  <c r="AW392"/>
  <c r="AW394"/>
  <c r="AW398"/>
  <c r="AW402"/>
  <c r="AW406"/>
  <c r="AW393"/>
  <c r="AW397"/>
  <c r="AW401"/>
  <c r="AW405"/>
  <c r="BQ49"/>
  <c r="AZ49"/>
  <c r="AU70" s="1"/>
  <c r="AM655"/>
  <c r="CE655"/>
  <c r="HO138"/>
  <c r="HO142"/>
  <c r="HO146"/>
  <c r="HO137"/>
  <c r="HO141"/>
  <c r="HO145"/>
  <c r="HO149"/>
  <c r="HO143"/>
  <c r="HO136"/>
  <c r="HO144"/>
  <c r="HO135"/>
  <c r="HO139"/>
  <c r="HO147"/>
  <c r="HO140"/>
  <c r="HO148"/>
  <c r="AN655"/>
  <c r="AD46"/>
  <c r="Y67" s="1"/>
  <c r="AU46"/>
  <c r="AD276"/>
  <c r="Y297" s="1"/>
  <c r="AU276"/>
  <c r="AD284"/>
  <c r="Y305" s="1"/>
  <c r="AU284"/>
  <c r="Z623"/>
  <c r="Z625"/>
  <c r="Z629"/>
  <c r="Z633"/>
  <c r="Z637"/>
  <c r="Z624"/>
  <c r="Z628"/>
  <c r="Z632"/>
  <c r="Z636"/>
  <c r="Z627"/>
  <c r="Z631"/>
  <c r="Z635"/>
  <c r="Z626"/>
  <c r="Z630"/>
  <c r="Z634"/>
  <c r="CM173"/>
  <c r="CM177"/>
  <c r="CM181"/>
  <c r="CM185"/>
  <c r="CM172"/>
  <c r="CM176"/>
  <c r="CM180"/>
  <c r="CM184"/>
  <c r="CM175"/>
  <c r="CM183"/>
  <c r="CM178"/>
  <c r="CM179"/>
  <c r="CM174"/>
  <c r="CM182"/>
  <c r="BV304"/>
  <c r="CN304"/>
  <c r="DM302"/>
  <c r="FE296"/>
  <c r="DK392"/>
  <c r="DK394"/>
  <c r="DK398"/>
  <c r="DK402"/>
  <c r="DK406"/>
  <c r="DK393"/>
  <c r="DK397"/>
  <c r="DK401"/>
  <c r="DK405"/>
  <c r="DK396"/>
  <c r="DK400"/>
  <c r="DK404"/>
  <c r="DK395"/>
  <c r="DK399"/>
  <c r="DK403"/>
  <c r="AZ50"/>
  <c r="AU71" s="1"/>
  <c r="BQ50"/>
  <c r="J534"/>
  <c r="I534"/>
  <c r="K534"/>
  <c r="H534"/>
  <c r="DI39"/>
  <c r="CR39"/>
  <c r="CM60" s="1"/>
  <c r="HO173"/>
  <c r="HO177"/>
  <c r="HO181"/>
  <c r="HO185"/>
  <c r="HO172"/>
  <c r="HO176"/>
  <c r="HO180"/>
  <c r="HO184"/>
  <c r="HO178"/>
  <c r="HO179"/>
  <c r="HO174"/>
  <c r="HO182"/>
  <c r="HO175"/>
  <c r="HO183"/>
  <c r="AV605"/>
  <c r="AV609"/>
  <c r="AV613"/>
  <c r="AV617"/>
  <c r="AV604"/>
  <c r="AV608"/>
  <c r="AV612"/>
  <c r="AV616"/>
  <c r="AV607"/>
  <c r="AV611"/>
  <c r="AV615"/>
  <c r="AV606"/>
  <c r="AV610"/>
  <c r="AV614"/>
  <c r="AV618"/>
  <c r="AW374"/>
  <c r="AW378"/>
  <c r="AW382"/>
  <c r="AW386"/>
  <c r="AW373"/>
  <c r="AW377"/>
  <c r="AW381"/>
  <c r="AW385"/>
  <c r="AW376"/>
  <c r="AW380"/>
  <c r="AW384"/>
  <c r="AW375"/>
  <c r="AW379"/>
  <c r="AW383"/>
  <c r="AW387"/>
  <c r="BV64"/>
  <c r="BW64"/>
  <c r="BX64"/>
  <c r="BY64"/>
  <c r="BW534"/>
  <c r="BX534"/>
  <c r="BY534"/>
  <c r="BV534"/>
  <c r="CQ65"/>
  <c r="DM65" s="1"/>
  <c r="EI65" s="1"/>
  <c r="FE65" s="1"/>
  <c r="GA65" s="1"/>
  <c r="GW65" s="1"/>
  <c r="HS65" s="1"/>
  <c r="BY65"/>
  <c r="AY172"/>
  <c r="AY174"/>
  <c r="AY176"/>
  <c r="AY178"/>
  <c r="AY180"/>
  <c r="AY185"/>
  <c r="AY182"/>
  <c r="AY184"/>
  <c r="AY173"/>
  <c r="AY175"/>
  <c r="AY177"/>
  <c r="AY179"/>
  <c r="AY181"/>
  <c r="AY183"/>
  <c r="GA127"/>
  <c r="GA118"/>
  <c r="GA120"/>
  <c r="GA122"/>
  <c r="GA124"/>
  <c r="GA129"/>
  <c r="GA116"/>
  <c r="GA117"/>
  <c r="GA119"/>
  <c r="GA121"/>
  <c r="GA123"/>
  <c r="GA125"/>
  <c r="GA130"/>
  <c r="GA126"/>
  <c r="GA128"/>
  <c r="FZ111"/>
  <c r="BU173"/>
  <c r="BU175"/>
  <c r="BU177"/>
  <c r="BU179"/>
  <c r="BU181"/>
  <c r="BU183"/>
  <c r="BU185"/>
  <c r="BU172"/>
  <c r="BU174"/>
  <c r="BU176"/>
  <c r="BU178"/>
  <c r="BU180"/>
  <c r="BU182"/>
  <c r="BU184"/>
  <c r="HS377"/>
  <c r="HS381"/>
  <c r="HS385"/>
  <c r="HS373"/>
  <c r="HS374"/>
  <c r="HS378"/>
  <c r="HS382"/>
  <c r="HS386"/>
  <c r="HS375"/>
  <c r="HS379"/>
  <c r="HS383"/>
  <c r="HS387"/>
  <c r="HS376"/>
  <c r="HS380"/>
  <c r="HS384"/>
  <c r="AY136"/>
  <c r="AY138"/>
  <c r="AY140"/>
  <c r="AY142"/>
  <c r="AY144"/>
  <c r="AY146"/>
  <c r="AY149"/>
  <c r="AY135"/>
  <c r="AY137"/>
  <c r="AY139"/>
  <c r="AY141"/>
  <c r="AY143"/>
  <c r="AY148"/>
  <c r="AY145"/>
  <c r="AY147"/>
  <c r="GW116"/>
  <c r="GW117"/>
  <c r="GW119"/>
  <c r="GW121"/>
  <c r="GW123"/>
  <c r="GW125"/>
  <c r="GW127"/>
  <c r="GW130"/>
  <c r="GW118"/>
  <c r="GW120"/>
  <c r="GW122"/>
  <c r="GW124"/>
  <c r="GW129"/>
  <c r="GW126"/>
  <c r="GW128"/>
  <c r="GV111"/>
  <c r="BT550"/>
  <c r="BT578" s="1"/>
  <c r="AX578"/>
  <c r="G410"/>
  <c r="G411"/>
  <c r="G412"/>
  <c r="G413"/>
  <c r="G414"/>
  <c r="G415"/>
  <c r="G416"/>
  <c r="G417"/>
  <c r="G418"/>
  <c r="G419"/>
  <c r="G421"/>
  <c r="G422"/>
  <c r="G423"/>
  <c r="G420"/>
  <c r="HS118"/>
  <c r="HS120"/>
  <c r="HS122"/>
  <c r="HS124"/>
  <c r="HS129"/>
  <c r="HS126"/>
  <c r="HS128"/>
  <c r="HS116"/>
  <c r="HS117"/>
  <c r="HS119"/>
  <c r="HS121"/>
  <c r="HS123"/>
  <c r="HS125"/>
  <c r="HS127"/>
  <c r="HS130"/>
  <c r="HR111"/>
  <c r="GW156"/>
  <c r="GW158"/>
  <c r="GW160"/>
  <c r="GW162"/>
  <c r="GW167"/>
  <c r="GW164"/>
  <c r="GW166"/>
  <c r="GW154"/>
  <c r="GW155"/>
  <c r="GW157"/>
  <c r="GW159"/>
  <c r="GW161"/>
  <c r="GW163"/>
  <c r="GW165"/>
  <c r="GW168"/>
  <c r="F135"/>
  <c r="F139"/>
  <c r="F143"/>
  <c r="F148"/>
  <c r="F138"/>
  <c r="F142"/>
  <c r="F147"/>
  <c r="F137"/>
  <c r="F146"/>
  <c r="F140"/>
  <c r="F149"/>
  <c r="F141"/>
  <c r="F136"/>
  <c r="F144"/>
  <c r="E54" i="6"/>
  <c r="EH320" i="1"/>
  <c r="DL348"/>
  <c r="DM424" s="1"/>
  <c r="AY354"/>
  <c r="AY368"/>
  <c r="AY355"/>
  <c r="AY356"/>
  <c r="AY357"/>
  <c r="AY358"/>
  <c r="AY359"/>
  <c r="AY360"/>
  <c r="AY361"/>
  <c r="AY362"/>
  <c r="AY363"/>
  <c r="AY364"/>
  <c r="AY365"/>
  <c r="AY366"/>
  <c r="AY367"/>
  <c r="AX349"/>
  <c r="F374"/>
  <c r="F376"/>
  <c r="F378"/>
  <c r="F380"/>
  <c r="F382"/>
  <c r="F385"/>
  <c r="F387"/>
  <c r="F373"/>
  <c r="F375"/>
  <c r="F377"/>
  <c r="F379"/>
  <c r="F381"/>
  <c r="F384"/>
  <c r="F386"/>
  <c r="F383"/>
  <c r="G623"/>
  <c r="G624"/>
  <c r="G625"/>
  <c r="G626"/>
  <c r="G627"/>
  <c r="G628"/>
  <c r="G629"/>
  <c r="G630"/>
  <c r="G631"/>
  <c r="G632"/>
  <c r="G634"/>
  <c r="G635"/>
  <c r="G636"/>
  <c r="G637"/>
  <c r="G633"/>
  <c r="AA346"/>
  <c r="AW318"/>
  <c r="AC420"/>
  <c r="AC422"/>
  <c r="AC411"/>
  <c r="AC413"/>
  <c r="AC415"/>
  <c r="AC417"/>
  <c r="AC419"/>
  <c r="AC421"/>
  <c r="AC410"/>
  <c r="AC412"/>
  <c r="AC414"/>
  <c r="AC416"/>
  <c r="AC418"/>
  <c r="AC423"/>
  <c r="DL158"/>
  <c r="DL162"/>
  <c r="DL166"/>
  <c r="DL157"/>
  <c r="DL161"/>
  <c r="DL165"/>
  <c r="DL154"/>
  <c r="DL156"/>
  <c r="DL160"/>
  <c r="DL164"/>
  <c r="DL168"/>
  <c r="DL155"/>
  <c r="DL159"/>
  <c r="DL163"/>
  <c r="DL167"/>
  <c r="HR138"/>
  <c r="HR142"/>
  <c r="HR146"/>
  <c r="HR137"/>
  <c r="HR141"/>
  <c r="HR145"/>
  <c r="HR149"/>
  <c r="HR136"/>
  <c r="HR140"/>
  <c r="HR144"/>
  <c r="HR148"/>
  <c r="HR135"/>
  <c r="HR139"/>
  <c r="HR143"/>
  <c r="HR147"/>
  <c r="AW550"/>
  <c r="AA578"/>
  <c r="F393"/>
  <c r="F397"/>
  <c r="F401"/>
  <c r="F406"/>
  <c r="F394"/>
  <c r="F398"/>
  <c r="F403"/>
  <c r="F392"/>
  <c r="F395"/>
  <c r="F399"/>
  <c r="F404"/>
  <c r="F396"/>
  <c r="F400"/>
  <c r="F405"/>
  <c r="F402"/>
  <c r="BT374"/>
  <c r="BT378"/>
  <c r="BT382"/>
  <c r="BT386"/>
  <c r="BT377"/>
  <c r="BT381"/>
  <c r="BT385"/>
  <c r="BT376"/>
  <c r="BT380"/>
  <c r="BT384"/>
  <c r="BT373"/>
  <c r="BT375"/>
  <c r="BT379"/>
  <c r="BT383"/>
  <c r="BT387"/>
  <c r="AO655"/>
  <c r="AA577"/>
  <c r="AW549"/>
  <c r="FZ120"/>
  <c r="FZ124"/>
  <c r="FZ128"/>
  <c r="FZ119"/>
  <c r="FZ123"/>
  <c r="FZ127"/>
  <c r="FZ116"/>
  <c r="FZ118"/>
  <c r="FZ122"/>
  <c r="FZ126"/>
  <c r="FZ130"/>
  <c r="FZ117"/>
  <c r="FZ121"/>
  <c r="FZ125"/>
  <c r="FZ129"/>
  <c r="FY111"/>
  <c r="AX356"/>
  <c r="AX360"/>
  <c r="AX364"/>
  <c r="AX368"/>
  <c r="AX354"/>
  <c r="AX357"/>
  <c r="AX361"/>
  <c r="AX365"/>
  <c r="AX358"/>
  <c r="AX362"/>
  <c r="AX366"/>
  <c r="AX355"/>
  <c r="AX359"/>
  <c r="AX363"/>
  <c r="AX367"/>
  <c r="BT586"/>
  <c r="BT590"/>
  <c r="BT594"/>
  <c r="BT598"/>
  <c r="BT587"/>
  <c r="BT591"/>
  <c r="BT595"/>
  <c r="BT599"/>
  <c r="BT585"/>
  <c r="BT592"/>
  <c r="BT589"/>
  <c r="BT597"/>
  <c r="BT588"/>
  <c r="BT596"/>
  <c r="BT593"/>
  <c r="EG155"/>
  <c r="EG159"/>
  <c r="EG163"/>
  <c r="EG167"/>
  <c r="EG158"/>
  <c r="EG162"/>
  <c r="EG166"/>
  <c r="EG157"/>
  <c r="EG161"/>
  <c r="EG165"/>
  <c r="EG154"/>
  <c r="EG156"/>
  <c r="EG160"/>
  <c r="EG164"/>
  <c r="EG168"/>
  <c r="R655"/>
  <c r="AW157"/>
  <c r="AW161"/>
  <c r="AW165"/>
  <c r="AW154"/>
  <c r="AW156"/>
  <c r="AW160"/>
  <c r="AW164"/>
  <c r="AW168"/>
  <c r="AW159"/>
  <c r="AW167"/>
  <c r="AW162"/>
  <c r="AW155"/>
  <c r="AW163"/>
  <c r="AW158"/>
  <c r="AW166"/>
  <c r="CN172"/>
  <c r="CN176"/>
  <c r="CN180"/>
  <c r="CN184"/>
  <c r="CN175"/>
  <c r="CN179"/>
  <c r="CN183"/>
  <c r="CN177"/>
  <c r="CN185"/>
  <c r="CN178"/>
  <c r="CN173"/>
  <c r="CN181"/>
  <c r="CN174"/>
  <c r="CN182"/>
  <c r="FY155"/>
  <c r="FY159"/>
  <c r="FY163"/>
  <c r="FY167"/>
  <c r="FY158"/>
  <c r="FY162"/>
  <c r="FY166"/>
  <c r="FY157"/>
  <c r="FY161"/>
  <c r="FY165"/>
  <c r="FY154"/>
  <c r="FY156"/>
  <c r="FY160"/>
  <c r="FY164"/>
  <c r="FY168"/>
  <c r="CO137"/>
  <c r="CO141"/>
  <c r="CO145"/>
  <c r="CO149"/>
  <c r="CO136"/>
  <c r="CO140"/>
  <c r="CO144"/>
  <c r="CO148"/>
  <c r="CO135"/>
  <c r="CO139"/>
  <c r="CO143"/>
  <c r="CO147"/>
  <c r="CO138"/>
  <c r="CO142"/>
  <c r="CO146"/>
  <c r="BR119"/>
  <c r="BR123"/>
  <c r="BR127"/>
  <c r="BR130"/>
  <c r="BR116"/>
  <c r="BR118"/>
  <c r="BR122"/>
  <c r="BR126"/>
  <c r="BR129"/>
  <c r="BR120"/>
  <c r="BR128"/>
  <c r="BR121"/>
  <c r="BR124"/>
  <c r="BR117"/>
  <c r="BR125"/>
  <c r="BQ111"/>
  <c r="AU172"/>
  <c r="AU176"/>
  <c r="AU180"/>
  <c r="AU184"/>
  <c r="AU175"/>
  <c r="AU179"/>
  <c r="AU183"/>
  <c r="AU178"/>
  <c r="AU173"/>
  <c r="AU181"/>
  <c r="AU174"/>
  <c r="AU182"/>
  <c r="AU177"/>
  <c r="AU185"/>
  <c r="BS411"/>
  <c r="BS415"/>
  <c r="BS419"/>
  <c r="BS423"/>
  <c r="BS410"/>
  <c r="BS414"/>
  <c r="BS418"/>
  <c r="BS422"/>
  <c r="BS413"/>
  <c r="BS417"/>
  <c r="BS421"/>
  <c r="BS412"/>
  <c r="BS416"/>
  <c r="BS420"/>
  <c r="BS604"/>
  <c r="BS608"/>
  <c r="BS612"/>
  <c r="BS616"/>
  <c r="BS607"/>
  <c r="BS611"/>
  <c r="BS615"/>
  <c r="BS609"/>
  <c r="BS617"/>
  <c r="BS610"/>
  <c r="BS618"/>
  <c r="BS605"/>
  <c r="BS613"/>
  <c r="BS606"/>
  <c r="BS614"/>
  <c r="EF157"/>
  <c r="EF161"/>
  <c r="EF165"/>
  <c r="EF154"/>
  <c r="EF156"/>
  <c r="EF160"/>
  <c r="EF164"/>
  <c r="EF168"/>
  <c r="EF158"/>
  <c r="EF166"/>
  <c r="EF159"/>
  <c r="EF167"/>
  <c r="EF162"/>
  <c r="EF155"/>
  <c r="EF163"/>
  <c r="C117"/>
  <c r="C121"/>
  <c r="C125"/>
  <c r="C130"/>
  <c r="C120"/>
  <c r="C124"/>
  <c r="C129"/>
  <c r="C119"/>
  <c r="C123"/>
  <c r="C128"/>
  <c r="C116"/>
  <c r="C118"/>
  <c r="C122"/>
  <c r="C127"/>
  <c r="B111"/>
  <c r="B44" i="6"/>
  <c r="I424" i="1"/>
  <c r="P424"/>
  <c r="BS392"/>
  <c r="BS394"/>
  <c r="BS398"/>
  <c r="BS402"/>
  <c r="BS406"/>
  <c r="BS393"/>
  <c r="BS397"/>
  <c r="BS401"/>
  <c r="BS405"/>
  <c r="BS396"/>
  <c r="BS400"/>
  <c r="BS404"/>
  <c r="BS395"/>
  <c r="BS399"/>
  <c r="BS403"/>
  <c r="CF655"/>
  <c r="CN357"/>
  <c r="CN361"/>
  <c r="CN365"/>
  <c r="CN354"/>
  <c r="CN356"/>
  <c r="CN360"/>
  <c r="CN364"/>
  <c r="CN368"/>
  <c r="CN355"/>
  <c r="CN359"/>
  <c r="CN363"/>
  <c r="CN367"/>
  <c r="CN358"/>
  <c r="CN362"/>
  <c r="CN366"/>
  <c r="FX357"/>
  <c r="FX361"/>
  <c r="FX365"/>
  <c r="FX354"/>
  <c r="FX356"/>
  <c r="FX360"/>
  <c r="FX364"/>
  <c r="FX368"/>
  <c r="FX355"/>
  <c r="FX359"/>
  <c r="FX363"/>
  <c r="FX367"/>
  <c r="FX358"/>
  <c r="FX362"/>
  <c r="FX366"/>
  <c r="C174"/>
  <c r="C178"/>
  <c r="C183"/>
  <c r="C173"/>
  <c r="C177"/>
  <c r="C181"/>
  <c r="C172"/>
  <c r="C176"/>
  <c r="C180"/>
  <c r="C185"/>
  <c r="C175"/>
  <c r="C179"/>
  <c r="C184"/>
  <c r="B72" i="6"/>
  <c r="AA411" i="1"/>
  <c r="AA415"/>
  <c r="AA419"/>
  <c r="AA423"/>
  <c r="AA410"/>
  <c r="AA414"/>
  <c r="AA418"/>
  <c r="AA422"/>
  <c r="AA413"/>
  <c r="AA417"/>
  <c r="AA421"/>
  <c r="AA412"/>
  <c r="AA416"/>
  <c r="AA420"/>
  <c r="BJ655"/>
  <c r="AU287"/>
  <c r="AD287"/>
  <c r="Y308" s="1"/>
  <c r="Z642"/>
  <c r="Z646"/>
  <c r="Z650"/>
  <c r="Z654"/>
  <c r="Z641"/>
  <c r="Z645"/>
  <c r="Z649"/>
  <c r="Z653"/>
  <c r="Z644"/>
  <c r="Z648"/>
  <c r="Z652"/>
  <c r="Z643"/>
  <c r="Z647"/>
  <c r="Z651"/>
  <c r="BR642"/>
  <c r="BR646"/>
  <c r="BR650"/>
  <c r="BR654"/>
  <c r="BR641"/>
  <c r="BR645"/>
  <c r="BR649"/>
  <c r="BR653"/>
  <c r="BR644"/>
  <c r="BR648"/>
  <c r="BR652"/>
  <c r="BR643"/>
  <c r="BR647"/>
  <c r="BR651"/>
  <c r="CN119"/>
  <c r="CN123"/>
  <c r="CN127"/>
  <c r="CN116"/>
  <c r="CN118"/>
  <c r="CN122"/>
  <c r="CN126"/>
  <c r="CN130"/>
  <c r="CN120"/>
  <c r="CN128"/>
  <c r="CN121"/>
  <c r="CN129"/>
  <c r="CN124"/>
  <c r="CN117"/>
  <c r="CN125"/>
  <c r="CM111"/>
  <c r="Y138"/>
  <c r="Y142"/>
  <c r="Y146"/>
  <c r="Y137"/>
  <c r="Y141"/>
  <c r="Y145"/>
  <c r="Y136"/>
  <c r="Y140"/>
  <c r="Y144"/>
  <c r="Y148"/>
  <c r="Y135"/>
  <c r="Y139"/>
  <c r="Y143"/>
  <c r="Y147"/>
  <c r="Y376"/>
  <c r="Y149"/>
  <c r="AA586"/>
  <c r="AA590"/>
  <c r="AA594"/>
  <c r="AA598"/>
  <c r="AA589"/>
  <c r="AA593"/>
  <c r="AA597"/>
  <c r="AA585"/>
  <c r="AA588"/>
  <c r="AA596"/>
  <c r="AA591"/>
  <c r="AA599"/>
  <c r="AA592"/>
  <c r="AA587"/>
  <c r="AA595"/>
  <c r="Z580"/>
  <c r="AD42"/>
  <c r="Y63" s="1"/>
  <c r="AU42"/>
  <c r="Z395"/>
  <c r="Z399"/>
  <c r="Z403"/>
  <c r="Z392"/>
  <c r="Z394"/>
  <c r="Z398"/>
  <c r="Z402"/>
  <c r="Z406"/>
  <c r="Z393"/>
  <c r="Z397"/>
  <c r="Z401"/>
  <c r="Z405"/>
  <c r="Z396"/>
  <c r="Z400"/>
  <c r="Z404"/>
  <c r="AD282"/>
  <c r="Y303" s="1"/>
  <c r="AU282"/>
  <c r="DJ395"/>
  <c r="DJ399"/>
  <c r="DJ403"/>
  <c r="DJ392"/>
  <c r="DJ394"/>
  <c r="DJ398"/>
  <c r="DJ402"/>
  <c r="DJ406"/>
  <c r="DJ393"/>
  <c r="DJ397"/>
  <c r="DJ401"/>
  <c r="DJ405"/>
  <c r="DJ396"/>
  <c r="DJ400"/>
  <c r="DJ404"/>
  <c r="AU119"/>
  <c r="AU123"/>
  <c r="AU127"/>
  <c r="AU116"/>
  <c r="AU118"/>
  <c r="AU122"/>
  <c r="AU126"/>
  <c r="AU130"/>
  <c r="AU121"/>
  <c r="AU129"/>
  <c r="AU124"/>
  <c r="AU117"/>
  <c r="AU125"/>
  <c r="AU120"/>
  <c r="AU128"/>
  <c r="AT111"/>
  <c r="AF70"/>
  <c r="AG70"/>
  <c r="AD70"/>
  <c r="AE70"/>
  <c r="HP393"/>
  <c r="HP397"/>
  <c r="HP401"/>
  <c r="HP405"/>
  <c r="HP396"/>
  <c r="HP400"/>
  <c r="HP404"/>
  <c r="HP395"/>
  <c r="HP399"/>
  <c r="HP403"/>
  <c r="HP392"/>
  <c r="HP394"/>
  <c r="HP398"/>
  <c r="HP402"/>
  <c r="HP406"/>
  <c r="AD541"/>
  <c r="AG541"/>
  <c r="AI655" s="1"/>
  <c r="AE541"/>
  <c r="AF541"/>
  <c r="BV541"/>
  <c r="BW541"/>
  <c r="BX541"/>
  <c r="BY541"/>
  <c r="BX302"/>
  <c r="CP302"/>
  <c r="DK300"/>
  <c r="EF310"/>
  <c r="FE304"/>
  <c r="EF346"/>
  <c r="FB318"/>
  <c r="AG71"/>
  <c r="AD71"/>
  <c r="AE71"/>
  <c r="AF71"/>
  <c r="AZ288"/>
  <c r="AU309" s="1"/>
  <c r="BS288"/>
  <c r="AF535"/>
  <c r="AE535"/>
  <c r="AG535"/>
  <c r="AD535"/>
  <c r="CO413"/>
  <c r="CO417"/>
  <c r="CO421"/>
  <c r="CO412"/>
  <c r="CO416"/>
  <c r="CO420"/>
  <c r="CO411"/>
  <c r="CO415"/>
  <c r="CO419"/>
  <c r="CO423"/>
  <c r="CO410"/>
  <c r="CO414"/>
  <c r="CO418"/>
  <c r="CO422"/>
  <c r="BB58"/>
  <c r="BC58"/>
  <c r="BA58"/>
  <c r="AZ58"/>
  <c r="CS65"/>
  <c r="CT65"/>
  <c r="CU65"/>
  <c r="CR65"/>
  <c r="BR412"/>
  <c r="BR416"/>
  <c r="BR420"/>
  <c r="BR411"/>
  <c r="BR415"/>
  <c r="BR419"/>
  <c r="BR423"/>
  <c r="BR410"/>
  <c r="BR414"/>
  <c r="BR418"/>
  <c r="BR422"/>
  <c r="BR413"/>
  <c r="BR417"/>
  <c r="BR421"/>
  <c r="AD533"/>
  <c r="AG533"/>
  <c r="AF533"/>
  <c r="AE533"/>
  <c r="BR345"/>
  <c r="CN317"/>
  <c r="DI43"/>
  <c r="CR43"/>
  <c r="CM64" s="1"/>
  <c r="BQ345"/>
  <c r="CM317"/>
  <c r="C627"/>
  <c r="C631"/>
  <c r="C636"/>
  <c r="C626"/>
  <c r="C630"/>
  <c r="C635"/>
  <c r="C623"/>
  <c r="C625"/>
  <c r="C629"/>
  <c r="C634"/>
  <c r="C624"/>
  <c r="C628"/>
  <c r="C632"/>
  <c r="C637"/>
  <c r="C633"/>
  <c r="BS509"/>
  <c r="BV509" s="1"/>
  <c r="BQ530" s="1"/>
  <c r="AZ509"/>
  <c r="AU530" s="1"/>
  <c r="CF424"/>
  <c r="GT355"/>
  <c r="GT359"/>
  <c r="GT363"/>
  <c r="GT367"/>
  <c r="GT358"/>
  <c r="GT362"/>
  <c r="GT366"/>
  <c r="GT357"/>
  <c r="GT361"/>
  <c r="GT365"/>
  <c r="GT354"/>
  <c r="GT356"/>
  <c r="GT360"/>
  <c r="GT364"/>
  <c r="GT368"/>
  <c r="BB539"/>
  <c r="BA539"/>
  <c r="BC539"/>
  <c r="AZ539"/>
  <c r="BC528"/>
  <c r="BB528"/>
  <c r="BA528"/>
  <c r="AZ528"/>
  <c r="BR589"/>
  <c r="BR593"/>
  <c r="BR597"/>
  <c r="BR588"/>
  <c r="BR592"/>
  <c r="BR596"/>
  <c r="BR585"/>
  <c r="BR587"/>
  <c r="BR591"/>
  <c r="BR595"/>
  <c r="BR599"/>
  <c r="BR586"/>
  <c r="BR590"/>
  <c r="BR594"/>
  <c r="BR598"/>
  <c r="BQ580"/>
  <c r="BY540"/>
  <c r="BV540"/>
  <c r="BW540"/>
  <c r="BX540"/>
  <c r="BW538"/>
  <c r="BX538"/>
  <c r="BY538"/>
  <c r="BV538"/>
  <c r="BX535"/>
  <c r="BY535"/>
  <c r="BV535"/>
  <c r="BW535"/>
  <c r="BX304"/>
  <c r="CP304"/>
  <c r="Y586"/>
  <c r="Y590"/>
  <c r="Y594"/>
  <c r="Y598"/>
  <c r="Y589"/>
  <c r="Y593"/>
  <c r="Y597"/>
  <c r="Y588"/>
  <c r="Y592"/>
  <c r="Y596"/>
  <c r="Y585"/>
  <c r="Y587"/>
  <c r="Y591"/>
  <c r="Y595"/>
  <c r="Y599"/>
  <c r="X580"/>
  <c r="C284" i="9"/>
  <c r="C320"/>
  <c r="C340" s="1"/>
  <c r="E264"/>
  <c r="E227"/>
  <c r="G284"/>
  <c r="G320"/>
  <c r="G340" s="1"/>
  <c r="AU641" i="1"/>
  <c r="AU645"/>
  <c r="AU649"/>
  <c r="AU652"/>
  <c r="AU644"/>
  <c r="AU648"/>
  <c r="AU651"/>
  <c r="AU643"/>
  <c r="AU647"/>
  <c r="AU654"/>
  <c r="AU642"/>
  <c r="AU646"/>
  <c r="AU650"/>
  <c r="AU653"/>
  <c r="AU413"/>
  <c r="AU417"/>
  <c r="AU420"/>
  <c r="AU412"/>
  <c r="AU416"/>
  <c r="AU423"/>
  <c r="AU414"/>
  <c r="AU415"/>
  <c r="AU421"/>
  <c r="AU410"/>
  <c r="AU418"/>
  <c r="AU422"/>
  <c r="AU411"/>
  <c r="AU419"/>
  <c r="AL186"/>
  <c r="D354"/>
  <c r="D356"/>
  <c r="D360"/>
  <c r="D365"/>
  <c r="D355"/>
  <c r="D359"/>
  <c r="D363"/>
  <c r="D368"/>
  <c r="D358"/>
  <c r="D362"/>
  <c r="D367"/>
  <c r="D357"/>
  <c r="D361"/>
  <c r="D366"/>
  <c r="C349"/>
  <c r="D364"/>
  <c r="E355"/>
  <c r="E359"/>
  <c r="E363"/>
  <c r="E368"/>
  <c r="E358"/>
  <c r="E362"/>
  <c r="E367"/>
  <c r="E357"/>
  <c r="E361"/>
  <c r="E366"/>
  <c r="E354"/>
  <c r="E356"/>
  <c r="E360"/>
  <c r="E365"/>
  <c r="D349"/>
  <c r="E364"/>
  <c r="G367"/>
  <c r="G368"/>
  <c r="G354"/>
  <c r="G355"/>
  <c r="G356"/>
  <c r="G357"/>
  <c r="G358"/>
  <c r="G359"/>
  <c r="G360"/>
  <c r="G361"/>
  <c r="G362"/>
  <c r="G363"/>
  <c r="G365"/>
  <c r="G366"/>
  <c r="F349"/>
  <c r="G364"/>
  <c r="FA137"/>
  <c r="FA141"/>
  <c r="FA145"/>
  <c r="FA149"/>
  <c r="FA136"/>
  <c r="FA140"/>
  <c r="FA144"/>
  <c r="FA148"/>
  <c r="FA139"/>
  <c r="FA147"/>
  <c r="FA135"/>
  <c r="FA142"/>
  <c r="FA143"/>
  <c r="FA138"/>
  <c r="FA146"/>
  <c r="FW120"/>
  <c r="FW124"/>
  <c r="FW128"/>
  <c r="FW119"/>
  <c r="FW123"/>
  <c r="FW127"/>
  <c r="FW122"/>
  <c r="FW130"/>
  <c r="FW117"/>
  <c r="FW125"/>
  <c r="FW118"/>
  <c r="FW126"/>
  <c r="FW116"/>
  <c r="FW121"/>
  <c r="FW129"/>
  <c r="FV111"/>
  <c r="FW138"/>
  <c r="FW142"/>
  <c r="FW146"/>
  <c r="FW137"/>
  <c r="FW141"/>
  <c r="FW145"/>
  <c r="FW149"/>
  <c r="FW136"/>
  <c r="FW144"/>
  <c r="FW135"/>
  <c r="FW139"/>
  <c r="FW147"/>
  <c r="FW140"/>
  <c r="FW148"/>
  <c r="FW143"/>
  <c r="FX119"/>
  <c r="FX123"/>
  <c r="FX127"/>
  <c r="FX116"/>
  <c r="FX118"/>
  <c r="FX122"/>
  <c r="FX126"/>
  <c r="FX124"/>
  <c r="FX128"/>
  <c r="FX117"/>
  <c r="FX125"/>
  <c r="FX120"/>
  <c r="FX130"/>
  <c r="FX121"/>
  <c r="FX129"/>
  <c r="FW111"/>
  <c r="GU157"/>
  <c r="GU161"/>
  <c r="GU165"/>
  <c r="GU154"/>
  <c r="GU156"/>
  <c r="GU160"/>
  <c r="GU164"/>
  <c r="GU168"/>
  <c r="GU155"/>
  <c r="GU159"/>
  <c r="GU163"/>
  <c r="GU167"/>
  <c r="GU158"/>
  <c r="GU162"/>
  <c r="GU166"/>
  <c r="GU135"/>
  <c r="GU139"/>
  <c r="GU143"/>
  <c r="GU147"/>
  <c r="GU138"/>
  <c r="GU142"/>
  <c r="GU146"/>
  <c r="GU137"/>
  <c r="GU141"/>
  <c r="GU145"/>
  <c r="GU149"/>
  <c r="GU136"/>
  <c r="GU140"/>
  <c r="GU144"/>
  <c r="GU148"/>
  <c r="GU117"/>
  <c r="GU121"/>
  <c r="GU125"/>
  <c r="GU129"/>
  <c r="GU120"/>
  <c r="GU124"/>
  <c r="GU128"/>
  <c r="GU119"/>
  <c r="GU123"/>
  <c r="GU127"/>
  <c r="GU116"/>
  <c r="GU118"/>
  <c r="GU122"/>
  <c r="GU126"/>
  <c r="GU130"/>
  <c r="GT111"/>
  <c r="FZ154"/>
  <c r="FZ156"/>
  <c r="FZ160"/>
  <c r="FZ164"/>
  <c r="FZ168"/>
  <c r="FZ155"/>
  <c r="FZ159"/>
  <c r="FZ163"/>
  <c r="FZ167"/>
  <c r="FZ158"/>
  <c r="FZ162"/>
  <c r="FZ166"/>
  <c r="FZ157"/>
  <c r="FZ161"/>
  <c r="FZ165"/>
  <c r="HS154"/>
  <c r="HS155"/>
  <c r="HS157"/>
  <c r="HS159"/>
  <c r="HS161"/>
  <c r="HS163"/>
  <c r="HS165"/>
  <c r="HS168"/>
  <c r="HS156"/>
  <c r="HS158"/>
  <c r="HS160"/>
  <c r="HS162"/>
  <c r="HS167"/>
  <c r="HS164"/>
  <c r="HS166"/>
  <c r="GA164"/>
  <c r="GA166"/>
  <c r="GA154"/>
  <c r="GA155"/>
  <c r="GA157"/>
  <c r="GA159"/>
  <c r="GA161"/>
  <c r="GA163"/>
  <c r="GA156"/>
  <c r="GA158"/>
  <c r="GA160"/>
  <c r="GA162"/>
  <c r="GA167"/>
  <c r="GA165"/>
  <c r="GA168"/>
  <c r="FE118"/>
  <c r="FE120"/>
  <c r="FE122"/>
  <c r="FE124"/>
  <c r="FE126"/>
  <c r="FE128"/>
  <c r="FE116"/>
  <c r="FE117"/>
  <c r="FE119"/>
  <c r="FE121"/>
  <c r="FE123"/>
  <c r="FE125"/>
  <c r="FE127"/>
  <c r="FE130"/>
  <c r="FE129"/>
  <c r="FD111"/>
  <c r="DJ120"/>
  <c r="DJ124"/>
  <c r="DJ128"/>
  <c r="DJ119"/>
  <c r="DJ123"/>
  <c r="DJ127"/>
  <c r="DJ117"/>
  <c r="DJ125"/>
  <c r="DJ118"/>
  <c r="DJ126"/>
  <c r="DJ116"/>
  <c r="DJ121"/>
  <c r="DJ129"/>
  <c r="DJ122"/>
  <c r="DJ130"/>
  <c r="DI111"/>
  <c r="DK157"/>
  <c r="DK161"/>
  <c r="DK165"/>
  <c r="DK154"/>
  <c r="DK156"/>
  <c r="DK160"/>
  <c r="DK164"/>
  <c r="DK168"/>
  <c r="DK155"/>
  <c r="DK159"/>
  <c r="DK163"/>
  <c r="DK167"/>
  <c r="DK158"/>
  <c r="DK162"/>
  <c r="DK166"/>
  <c r="DM183"/>
  <c r="DM172"/>
  <c r="DM174"/>
  <c r="DM176"/>
  <c r="DM178"/>
  <c r="DM180"/>
  <c r="DM185"/>
  <c r="DM182"/>
  <c r="DM184"/>
  <c r="DM173"/>
  <c r="DM175"/>
  <c r="DM177"/>
  <c r="DM179"/>
  <c r="DM181"/>
  <c r="P655"/>
  <c r="D626"/>
  <c r="D630"/>
  <c r="D635"/>
  <c r="D623"/>
  <c r="D625"/>
  <c r="D629"/>
  <c r="D634"/>
  <c r="D624"/>
  <c r="D628"/>
  <c r="D632"/>
  <c r="D637"/>
  <c r="D627"/>
  <c r="D631"/>
  <c r="D636"/>
  <c r="D633"/>
  <c r="D586"/>
  <c r="D590"/>
  <c r="D594"/>
  <c r="D599"/>
  <c r="D589"/>
  <c r="D593"/>
  <c r="D598"/>
  <c r="D588"/>
  <c r="D592"/>
  <c r="D597"/>
  <c r="D585"/>
  <c r="D587"/>
  <c r="D591"/>
  <c r="D596"/>
  <c r="D595"/>
  <c r="C580"/>
  <c r="D175"/>
  <c r="D179"/>
  <c r="D184"/>
  <c r="D174"/>
  <c r="D178"/>
  <c r="D183"/>
  <c r="D177"/>
  <c r="D172"/>
  <c r="D180"/>
  <c r="D173"/>
  <c r="D181"/>
  <c r="D176"/>
  <c r="D185"/>
  <c r="C72" i="6"/>
  <c r="E607" i="1"/>
  <c r="E606"/>
  <c r="E610"/>
  <c r="E605"/>
  <c r="E609"/>
  <c r="E613"/>
  <c r="E618"/>
  <c r="E604"/>
  <c r="E608"/>
  <c r="E612"/>
  <c r="E617"/>
  <c r="E611"/>
  <c r="E615"/>
  <c r="E616"/>
  <c r="E614"/>
  <c r="F174"/>
  <c r="F178"/>
  <c r="F183"/>
  <c r="F173"/>
  <c r="F177"/>
  <c r="F181"/>
  <c r="F172"/>
  <c r="F180"/>
  <c r="F175"/>
  <c r="F184"/>
  <c r="F176"/>
  <c r="F185"/>
  <c r="F179"/>
  <c r="E72" i="6"/>
  <c r="AI424" i="1"/>
  <c r="AP424"/>
  <c r="AV175"/>
  <c r="AV179"/>
  <c r="AV174"/>
  <c r="AV178"/>
  <c r="AV172"/>
  <c r="AV180"/>
  <c r="AV173"/>
  <c r="AV181"/>
  <c r="AV176"/>
  <c r="AV183"/>
  <c r="AV177"/>
  <c r="AV184"/>
  <c r="AV182"/>
  <c r="AV185"/>
  <c r="AW174"/>
  <c r="AW178"/>
  <c r="AW182"/>
  <c r="AW173"/>
  <c r="AW177"/>
  <c r="AW181"/>
  <c r="AW185"/>
  <c r="AW172"/>
  <c r="AW180"/>
  <c r="AW175"/>
  <c r="AW183"/>
  <c r="AW176"/>
  <c r="AW184"/>
  <c r="AW179"/>
  <c r="BD424"/>
  <c r="BK424"/>
  <c r="AY165"/>
  <c r="AY168"/>
  <c r="AY156"/>
  <c r="AY158"/>
  <c r="AY160"/>
  <c r="AY162"/>
  <c r="AY167"/>
  <c r="AY164"/>
  <c r="AY166"/>
  <c r="AY154"/>
  <c r="AY155"/>
  <c r="AY157"/>
  <c r="AY159"/>
  <c r="AY161"/>
  <c r="AY163"/>
  <c r="EG119"/>
  <c r="EG123"/>
  <c r="EG127"/>
  <c r="EG116"/>
  <c r="EG118"/>
  <c r="EG122"/>
  <c r="EG126"/>
  <c r="EG130"/>
  <c r="EG117"/>
  <c r="EG121"/>
  <c r="EG125"/>
  <c r="EG129"/>
  <c r="EG120"/>
  <c r="EG124"/>
  <c r="EG128"/>
  <c r="EF111"/>
  <c r="EH154"/>
  <c r="EH156"/>
  <c r="EH160"/>
  <c r="EH164"/>
  <c r="EH168"/>
  <c r="EH155"/>
  <c r="EH159"/>
  <c r="EH163"/>
  <c r="EH167"/>
  <c r="EH158"/>
  <c r="EH162"/>
  <c r="EH166"/>
  <c r="EH157"/>
  <c r="EH161"/>
  <c r="EH165"/>
  <c r="EI182"/>
  <c r="EI184"/>
  <c r="EI173"/>
  <c r="EI175"/>
  <c r="EI177"/>
  <c r="EI179"/>
  <c r="EI181"/>
  <c r="EI183"/>
  <c r="EI172"/>
  <c r="EI174"/>
  <c r="EI176"/>
  <c r="EI178"/>
  <c r="EI180"/>
  <c r="EI185"/>
  <c r="AT49"/>
  <c r="AT70" s="1"/>
  <c r="AT98" s="1"/>
  <c r="AT128" s="1"/>
  <c r="AT147" s="1"/>
  <c r="AT166" s="1"/>
  <c r="AT184" s="1"/>
  <c r="AT202" s="1"/>
  <c r="AT222" s="1"/>
  <c r="BQ31"/>
  <c r="CM268"/>
  <c r="BP286"/>
  <c r="BP307" s="1"/>
  <c r="BP335" s="1"/>
  <c r="BP365" s="1"/>
  <c r="BP384" s="1"/>
  <c r="BP403" s="1"/>
  <c r="BP421" s="1"/>
  <c r="BP439" s="1"/>
  <c r="BP459" s="1"/>
  <c r="AU354"/>
  <c r="AU356"/>
  <c r="AU360"/>
  <c r="AU367"/>
  <c r="AU355"/>
  <c r="AU359"/>
  <c r="AU363"/>
  <c r="AU366"/>
  <c r="AU357"/>
  <c r="AU358"/>
  <c r="AU364"/>
  <c r="AU361"/>
  <c r="AU365"/>
  <c r="AU362"/>
  <c r="AU368"/>
  <c r="AT349"/>
  <c r="B585"/>
  <c r="B604" s="1"/>
  <c r="B623" s="1"/>
  <c r="B641" s="1"/>
  <c r="B659" s="1"/>
  <c r="B679" s="1"/>
  <c r="B553"/>
  <c r="EE263"/>
  <c r="DH281"/>
  <c r="DH302" s="1"/>
  <c r="DH330" s="1"/>
  <c r="DH360" s="1"/>
  <c r="DH379" s="1"/>
  <c r="DH398" s="1"/>
  <c r="DH416" s="1"/>
  <c r="DH434" s="1"/>
  <c r="DH454" s="1"/>
  <c r="Z137"/>
  <c r="Z141"/>
  <c r="Z146"/>
  <c r="Z136"/>
  <c r="Z140"/>
  <c r="Z144"/>
  <c r="Z143"/>
  <c r="Z138"/>
  <c r="Z139"/>
  <c r="Z135"/>
  <c r="Z142"/>
  <c r="Z147"/>
  <c r="Z149"/>
  <c r="Z145"/>
  <c r="Z148"/>
  <c r="Z119"/>
  <c r="Z123"/>
  <c r="Z128"/>
  <c r="Z118"/>
  <c r="Z122"/>
  <c r="Z126"/>
  <c r="Z127"/>
  <c r="Z116"/>
  <c r="Z121"/>
  <c r="Z124"/>
  <c r="Z129"/>
  <c r="Z117"/>
  <c r="Z125"/>
  <c r="Z120"/>
  <c r="Z130"/>
  <c r="Y111"/>
  <c r="AA155"/>
  <c r="AA159"/>
  <c r="AA163"/>
  <c r="AA167"/>
  <c r="AA158"/>
  <c r="AA162"/>
  <c r="AA166"/>
  <c r="AA161"/>
  <c r="AA156"/>
  <c r="AA164"/>
  <c r="AA157"/>
  <c r="AA165"/>
  <c r="AA154"/>
  <c r="AA160"/>
  <c r="AA168"/>
  <c r="AC355"/>
  <c r="AC357"/>
  <c r="AC359"/>
  <c r="AC361"/>
  <c r="AC363"/>
  <c r="AC365"/>
  <c r="AC368"/>
  <c r="AC356"/>
  <c r="AC358"/>
  <c r="AC360"/>
  <c r="AC362"/>
  <c r="AC367"/>
  <c r="AC354"/>
  <c r="AC364"/>
  <c r="AC366"/>
  <c r="AB349"/>
  <c r="X46"/>
  <c r="X67" s="1"/>
  <c r="X95" s="1"/>
  <c r="X125" s="1"/>
  <c r="X144" s="1"/>
  <c r="X163" s="1"/>
  <c r="X181" s="1"/>
  <c r="X199" s="1"/>
  <c r="X219" s="1"/>
  <c r="AU28"/>
  <c r="CM265"/>
  <c r="BP283"/>
  <c r="BP304" s="1"/>
  <c r="BP332" s="1"/>
  <c r="BP362" s="1"/>
  <c r="BP381" s="1"/>
  <c r="BP400" s="1"/>
  <c r="BP418" s="1"/>
  <c r="BP436" s="1"/>
  <c r="BP456" s="1"/>
  <c r="AT282"/>
  <c r="AT303" s="1"/>
  <c r="AT331" s="1"/>
  <c r="AT361" s="1"/>
  <c r="AT380" s="1"/>
  <c r="AT399" s="1"/>
  <c r="AT417" s="1"/>
  <c r="AT435" s="1"/>
  <c r="AT455" s="1"/>
  <c r="BQ264"/>
  <c r="EE258"/>
  <c r="DH276"/>
  <c r="DH297" s="1"/>
  <c r="DH325" s="1"/>
  <c r="DH355" s="1"/>
  <c r="DH374" s="1"/>
  <c r="DH393" s="1"/>
  <c r="DH411" s="1"/>
  <c r="DH429" s="1"/>
  <c r="DH449" s="1"/>
  <c r="GR39"/>
  <c r="GR60" s="1"/>
  <c r="GR88" s="1"/>
  <c r="GR118" s="1"/>
  <c r="GR137" s="1"/>
  <c r="GR156" s="1"/>
  <c r="GR174" s="1"/>
  <c r="GR192" s="1"/>
  <c r="GR212" s="1"/>
  <c r="HO21"/>
  <c r="HN39" s="1"/>
  <c r="HN60" s="1"/>
  <c r="HN88" s="1"/>
  <c r="HN118" s="1"/>
  <c r="HN137" s="1"/>
  <c r="HN156" s="1"/>
  <c r="HN174" s="1"/>
  <c r="HN192" s="1"/>
  <c r="HN212" s="1"/>
  <c r="BQ120"/>
  <c r="BQ124"/>
  <c r="BQ128"/>
  <c r="BQ119"/>
  <c r="BQ123"/>
  <c r="BQ127"/>
  <c r="BQ130"/>
  <c r="BQ118"/>
  <c r="BQ126"/>
  <c r="BQ129"/>
  <c r="BQ116"/>
  <c r="BQ121"/>
  <c r="BQ122"/>
  <c r="BQ117"/>
  <c r="BQ125"/>
  <c r="BP111"/>
  <c r="BT112" s="1"/>
  <c r="BS137"/>
  <c r="BS136"/>
  <c r="BS138"/>
  <c r="BS140"/>
  <c r="BS144"/>
  <c r="BS139"/>
  <c r="BS143"/>
  <c r="BS147"/>
  <c r="BS135"/>
  <c r="BS142"/>
  <c r="BS146"/>
  <c r="BS149"/>
  <c r="BS141"/>
  <c r="BS145"/>
  <c r="BS148"/>
  <c r="BT172"/>
  <c r="BT176"/>
  <c r="BT180"/>
  <c r="BT184"/>
  <c r="BT175"/>
  <c r="BT179"/>
  <c r="BT183"/>
  <c r="BT174"/>
  <c r="BT178"/>
  <c r="BT182"/>
  <c r="BT185"/>
  <c r="BT173"/>
  <c r="BT177"/>
  <c r="BT181"/>
  <c r="EE260"/>
  <c r="DH278"/>
  <c r="DH299" s="1"/>
  <c r="DH327" s="1"/>
  <c r="DH357" s="1"/>
  <c r="DH376" s="1"/>
  <c r="DH395" s="1"/>
  <c r="DH413" s="1"/>
  <c r="DH431" s="1"/>
  <c r="DH451" s="1"/>
  <c r="B347" i="6"/>
  <c r="B352" s="1"/>
  <c r="B410" i="1"/>
  <c r="B428" s="1"/>
  <c r="B448" s="1"/>
  <c r="CM120"/>
  <c r="CM124"/>
  <c r="CM128"/>
  <c r="CM119"/>
  <c r="CM123"/>
  <c r="CM127"/>
  <c r="CM118"/>
  <c r="CM126"/>
  <c r="CM116"/>
  <c r="CM121"/>
  <c r="CM129"/>
  <c r="CM122"/>
  <c r="CM130"/>
  <c r="CM117"/>
  <c r="CM125"/>
  <c r="CL111"/>
  <c r="CO119"/>
  <c r="CO123"/>
  <c r="CO127"/>
  <c r="CO116"/>
  <c r="CO118"/>
  <c r="CO122"/>
  <c r="CO126"/>
  <c r="CO130"/>
  <c r="CO117"/>
  <c r="CO121"/>
  <c r="CO125"/>
  <c r="CO129"/>
  <c r="CO120"/>
  <c r="CO124"/>
  <c r="CO128"/>
  <c r="CN111"/>
  <c r="CP138"/>
  <c r="CP142"/>
  <c r="CP146"/>
  <c r="CP137"/>
  <c r="CP141"/>
  <c r="CP145"/>
  <c r="CP149"/>
  <c r="CP136"/>
  <c r="CP140"/>
  <c r="CP144"/>
  <c r="CP148"/>
  <c r="CP135"/>
  <c r="CP139"/>
  <c r="CP143"/>
  <c r="CP147"/>
  <c r="BV37"/>
  <c r="BQ58" s="1"/>
  <c r="BV45"/>
  <c r="BQ66" s="1"/>
  <c r="AY126"/>
  <c r="AY128"/>
  <c r="AY116"/>
  <c r="AY117"/>
  <c r="AY119"/>
  <c r="AY121"/>
  <c r="AY123"/>
  <c r="AY125"/>
  <c r="AY127"/>
  <c r="AY130"/>
  <c r="AY118"/>
  <c r="AY120"/>
  <c r="AY122"/>
  <c r="AY124"/>
  <c r="AY129"/>
  <c r="AX111"/>
  <c r="AC154"/>
  <c r="AC155"/>
  <c r="AC157"/>
  <c r="AC164"/>
  <c r="AC166"/>
  <c r="AC159"/>
  <c r="AC161"/>
  <c r="AC163"/>
  <c r="AC156"/>
  <c r="AC165"/>
  <c r="AC168"/>
  <c r="AC158"/>
  <c r="AC160"/>
  <c r="AC162"/>
  <c r="AC167"/>
  <c r="BU135"/>
  <c r="BU137"/>
  <c r="BU139"/>
  <c r="BU141"/>
  <c r="BU143"/>
  <c r="BU145"/>
  <c r="BU147"/>
  <c r="BU136"/>
  <c r="BU138"/>
  <c r="BU140"/>
  <c r="BU142"/>
  <c r="BU144"/>
  <c r="BU149"/>
  <c r="BU146"/>
  <c r="BU148"/>
  <c r="GW182"/>
  <c r="GW184"/>
  <c r="GW173"/>
  <c r="GW175"/>
  <c r="GW177"/>
  <c r="GW179"/>
  <c r="GW181"/>
  <c r="GW183"/>
  <c r="GW172"/>
  <c r="GW174"/>
  <c r="GW176"/>
  <c r="GW178"/>
  <c r="GW180"/>
  <c r="GW185"/>
  <c r="AC394"/>
  <c r="AC396"/>
  <c r="AC398"/>
  <c r="AC400"/>
  <c r="AC405"/>
  <c r="AC402"/>
  <c r="AC404"/>
  <c r="AC393"/>
  <c r="AC395"/>
  <c r="AC397"/>
  <c r="AC399"/>
  <c r="AC401"/>
  <c r="AC392"/>
  <c r="AC403"/>
  <c r="AC406"/>
  <c r="AX116"/>
  <c r="AX118"/>
  <c r="AX122"/>
  <c r="AX117"/>
  <c r="AX121"/>
  <c r="AX123"/>
  <c r="AX125"/>
  <c r="AX129"/>
  <c r="AX124"/>
  <c r="AX128"/>
  <c r="AX119"/>
  <c r="AX127"/>
  <c r="AX120"/>
  <c r="AX126"/>
  <c r="AX130"/>
  <c r="AW111"/>
  <c r="EH120"/>
  <c r="EH124"/>
  <c r="EH128"/>
  <c r="EH119"/>
  <c r="EH123"/>
  <c r="EH127"/>
  <c r="EH116"/>
  <c r="EH118"/>
  <c r="EH122"/>
  <c r="EH126"/>
  <c r="EH130"/>
  <c r="EH117"/>
  <c r="EH121"/>
  <c r="EH125"/>
  <c r="EH129"/>
  <c r="EG111"/>
  <c r="F623"/>
  <c r="F626"/>
  <c r="F630"/>
  <c r="F635"/>
  <c r="F627"/>
  <c r="F631"/>
  <c r="F636"/>
  <c r="F625"/>
  <c r="F634"/>
  <c r="F624"/>
  <c r="F632"/>
  <c r="F629"/>
  <c r="F628"/>
  <c r="F637"/>
  <c r="F633"/>
  <c r="EF117"/>
  <c r="EF121"/>
  <c r="EF125"/>
  <c r="EF129"/>
  <c r="EF120"/>
  <c r="EF124"/>
  <c r="EF128"/>
  <c r="EF122"/>
  <c r="EF130"/>
  <c r="EF123"/>
  <c r="EF118"/>
  <c r="EF126"/>
  <c r="EF116"/>
  <c r="EF119"/>
  <c r="EF127"/>
  <c r="EE111"/>
  <c r="FX172"/>
  <c r="FX176"/>
  <c r="FX180"/>
  <c r="FX175"/>
  <c r="FX179"/>
  <c r="FX173"/>
  <c r="FX181"/>
  <c r="FX185"/>
  <c r="FX174"/>
  <c r="FX182"/>
  <c r="FX184"/>
  <c r="FX177"/>
  <c r="FX183"/>
  <c r="FX178"/>
  <c r="BC424"/>
  <c r="BJ424"/>
  <c r="BS586"/>
  <c r="BS590"/>
  <c r="BS594"/>
  <c r="BS598"/>
  <c r="BS589"/>
  <c r="BS593"/>
  <c r="BS597"/>
  <c r="BS587"/>
  <c r="BS595"/>
  <c r="BS585"/>
  <c r="BS588"/>
  <c r="BS596"/>
  <c r="BS591"/>
  <c r="BS599"/>
  <c r="BS592"/>
  <c r="BR580"/>
  <c r="AW588"/>
  <c r="AW592"/>
  <c r="AW596"/>
  <c r="AW585"/>
  <c r="AW587"/>
  <c r="AW591"/>
  <c r="AW595"/>
  <c r="AW599"/>
  <c r="AW589"/>
  <c r="AW597"/>
  <c r="AW590"/>
  <c r="AW598"/>
  <c r="AW593"/>
  <c r="AW586"/>
  <c r="AW594"/>
  <c r="AV580"/>
  <c r="AA392"/>
  <c r="AA394"/>
  <c r="AA398"/>
  <c r="AA402"/>
  <c r="AA406"/>
  <c r="AA393"/>
  <c r="AA397"/>
  <c r="AA401"/>
  <c r="AA405"/>
  <c r="AA396"/>
  <c r="AA400"/>
  <c r="AA404"/>
  <c r="AA395"/>
  <c r="AA399"/>
  <c r="AA403"/>
  <c r="AD64"/>
  <c r="AE64"/>
  <c r="AF64"/>
  <c r="AG64"/>
  <c r="AD529"/>
  <c r="AG529"/>
  <c r="AE529"/>
  <c r="AF529"/>
  <c r="BV529"/>
  <c r="BW529"/>
  <c r="BX529"/>
  <c r="BY529"/>
  <c r="BV300"/>
  <c r="CN300"/>
  <c r="DK296"/>
  <c r="FC302"/>
  <c r="AW641"/>
  <c r="AW645"/>
  <c r="AW649"/>
  <c r="AW653"/>
  <c r="AW644"/>
  <c r="AW648"/>
  <c r="AW652"/>
  <c r="AW646"/>
  <c r="AW654"/>
  <c r="AW647"/>
  <c r="AW642"/>
  <c r="AW650"/>
  <c r="AW643"/>
  <c r="AW651"/>
  <c r="DI157"/>
  <c r="DI161"/>
  <c r="DI165"/>
  <c r="DI154"/>
  <c r="DI156"/>
  <c r="DI160"/>
  <c r="DI164"/>
  <c r="DI168"/>
  <c r="DI159"/>
  <c r="DI167"/>
  <c r="DI162"/>
  <c r="DI155"/>
  <c r="DI163"/>
  <c r="DI158"/>
  <c r="DI166"/>
  <c r="AF527"/>
  <c r="AE527"/>
  <c r="AG527"/>
  <c r="AD527"/>
  <c r="DJ347"/>
  <c r="EF319"/>
  <c r="DI37"/>
  <c r="CR37"/>
  <c r="CM58" s="1"/>
  <c r="CM347"/>
  <c r="DI319"/>
  <c r="H541"/>
  <c r="K541"/>
  <c r="I541"/>
  <c r="J541"/>
  <c r="AZ541"/>
  <c r="BC541"/>
  <c r="BA541"/>
  <c r="BB541"/>
  <c r="BS358"/>
  <c r="BS362"/>
  <c r="BS366"/>
  <c r="BS357"/>
  <c r="BS361"/>
  <c r="BS365"/>
  <c r="BS354"/>
  <c r="BS356"/>
  <c r="BS360"/>
  <c r="BS364"/>
  <c r="BS368"/>
  <c r="BS355"/>
  <c r="BS359"/>
  <c r="BS363"/>
  <c r="BS367"/>
  <c r="BR349"/>
  <c r="BX62"/>
  <c r="BY62"/>
  <c r="BW62"/>
  <c r="BV62"/>
  <c r="C374"/>
  <c r="C378"/>
  <c r="C382"/>
  <c r="C387"/>
  <c r="C373"/>
  <c r="C377"/>
  <c r="C381"/>
  <c r="C386"/>
  <c r="C379"/>
  <c r="C380"/>
  <c r="C375"/>
  <c r="C384"/>
  <c r="C376"/>
  <c r="C385"/>
  <c r="C383"/>
  <c r="AD304"/>
  <c r="AE304"/>
  <c r="AF304"/>
  <c r="AG304"/>
  <c r="AG540"/>
  <c r="AF540"/>
  <c r="AE540"/>
  <c r="AD540"/>
  <c r="BU61"/>
  <c r="AD298"/>
  <c r="AV298"/>
  <c r="CN348"/>
  <c r="CO424" s="1"/>
  <c r="DJ320"/>
  <c r="DI45"/>
  <c r="CR45"/>
  <c r="CM66" s="1"/>
  <c r="HP357"/>
  <c r="HP361"/>
  <c r="HP365"/>
  <c r="HP354"/>
  <c r="HP356"/>
  <c r="HP360"/>
  <c r="HP364"/>
  <c r="HP368"/>
  <c r="HP355"/>
  <c r="HP359"/>
  <c r="HP363"/>
  <c r="HP367"/>
  <c r="HP358"/>
  <c r="HP362"/>
  <c r="HP366"/>
  <c r="BX539"/>
  <c r="BY539"/>
  <c r="BV539"/>
  <c r="BW539"/>
  <c r="BB300"/>
  <c r="BT300"/>
  <c r="BB527"/>
  <c r="BA527"/>
  <c r="BC527"/>
  <c r="AZ527"/>
  <c r="BY536"/>
  <c r="BV536"/>
  <c r="BW536"/>
  <c r="BX536"/>
  <c r="AE655"/>
  <c r="AL655"/>
  <c r="Y604"/>
  <c r="Y608"/>
  <c r="Y612"/>
  <c r="Y616"/>
  <c r="Y607"/>
  <c r="Y611"/>
  <c r="Y615"/>
  <c r="Y606"/>
  <c r="Y610"/>
  <c r="Y614"/>
  <c r="Y618"/>
  <c r="Y605"/>
  <c r="Y609"/>
  <c r="Y613"/>
  <c r="Y617"/>
  <c r="AU606"/>
  <c r="AU610"/>
  <c r="AU617"/>
  <c r="AU605"/>
  <c r="AU609"/>
  <c r="AU613"/>
  <c r="AU616"/>
  <c r="AU604"/>
  <c r="AU608"/>
  <c r="AU612"/>
  <c r="AU615"/>
  <c r="AU607"/>
  <c r="AU611"/>
  <c r="AU614"/>
  <c r="AU618"/>
  <c r="BW655"/>
  <c r="CD655"/>
  <c r="BQ642"/>
  <c r="BQ646"/>
  <c r="BQ650"/>
  <c r="BQ654"/>
  <c r="BQ641"/>
  <c r="BQ645"/>
  <c r="BQ649"/>
  <c r="BQ653"/>
  <c r="BQ644"/>
  <c r="BQ648"/>
  <c r="BQ652"/>
  <c r="BQ643"/>
  <c r="BQ647"/>
  <c r="BQ651"/>
  <c r="Y489"/>
  <c r="X507" s="1"/>
  <c r="X528" s="1"/>
  <c r="X556" s="1"/>
  <c r="X586" s="1"/>
  <c r="X605" s="1"/>
  <c r="X624" s="1"/>
  <c r="X642" s="1"/>
  <c r="X660" s="1"/>
  <c r="X680" s="1"/>
  <c r="B507"/>
  <c r="B528" s="1"/>
  <c r="B556" s="1"/>
  <c r="B586" s="1"/>
  <c r="B605" s="1"/>
  <c r="B624" s="1"/>
  <c r="B642" s="1"/>
  <c r="B660" s="1"/>
  <c r="B680" s="1"/>
  <c r="J18" i="3"/>
  <c r="G18"/>
  <c r="B80" i="9"/>
  <c r="Y491" i="1"/>
  <c r="X509" s="1"/>
  <c r="X530" s="1"/>
  <c r="X558" s="1"/>
  <c r="X588" s="1"/>
  <c r="X607" s="1"/>
  <c r="X626" s="1"/>
  <c r="X644" s="1"/>
  <c r="X662" s="1"/>
  <c r="X682" s="1"/>
  <c r="B509"/>
  <c r="B530" s="1"/>
  <c r="B558" s="1"/>
  <c r="B588" s="1"/>
  <c r="B607" s="1"/>
  <c r="B626" s="1"/>
  <c r="B644" s="1"/>
  <c r="B662" s="1"/>
  <c r="B682" s="1"/>
  <c r="J424"/>
  <c r="Q424"/>
  <c r="E373"/>
  <c r="E377"/>
  <c r="E381"/>
  <c r="E386"/>
  <c r="E376"/>
  <c r="E380"/>
  <c r="E385"/>
  <c r="E375"/>
  <c r="E379"/>
  <c r="E384"/>
  <c r="E374"/>
  <c r="E378"/>
  <c r="E382"/>
  <c r="E387"/>
  <c r="E383"/>
  <c r="M424"/>
  <c r="T424"/>
  <c r="FW173"/>
  <c r="FW177"/>
  <c r="FW181"/>
  <c r="FW185"/>
  <c r="FW172"/>
  <c r="FW176"/>
  <c r="FW180"/>
  <c r="FW184"/>
  <c r="FW179"/>
  <c r="FW174"/>
  <c r="FW182"/>
  <c r="FW175"/>
  <c r="FW183"/>
  <c r="FW178"/>
  <c r="GS158"/>
  <c r="GS162"/>
  <c r="GS166"/>
  <c r="GS157"/>
  <c r="GS161"/>
  <c r="GS165"/>
  <c r="GS156"/>
  <c r="GS164"/>
  <c r="GS159"/>
  <c r="GS167"/>
  <c r="GS160"/>
  <c r="GS168"/>
  <c r="GS154"/>
  <c r="GS155"/>
  <c r="GS163"/>
  <c r="GS175"/>
  <c r="GS179"/>
  <c r="GS183"/>
  <c r="GS174"/>
  <c r="GS178"/>
  <c r="GS182"/>
  <c r="GS177"/>
  <c r="GS185"/>
  <c r="GS172"/>
  <c r="GS180"/>
  <c r="GS173"/>
  <c r="GS181"/>
  <c r="GS176"/>
  <c r="GS184"/>
  <c r="GT116"/>
  <c r="GT118"/>
  <c r="GT122"/>
  <c r="GT126"/>
  <c r="GT130"/>
  <c r="GT117"/>
  <c r="GT121"/>
  <c r="GT125"/>
  <c r="GT129"/>
  <c r="GT120"/>
  <c r="GT124"/>
  <c r="GT128"/>
  <c r="GT119"/>
  <c r="GT123"/>
  <c r="GT127"/>
  <c r="GS111"/>
  <c r="HQ119"/>
  <c r="HQ123"/>
  <c r="HQ127"/>
  <c r="HQ116"/>
  <c r="HQ118"/>
  <c r="HQ122"/>
  <c r="HQ126"/>
  <c r="HQ130"/>
  <c r="HQ117"/>
  <c r="HQ121"/>
  <c r="HQ125"/>
  <c r="HQ129"/>
  <c r="HQ120"/>
  <c r="HQ124"/>
  <c r="HQ128"/>
  <c r="HP111"/>
  <c r="HQ172"/>
  <c r="HQ176"/>
  <c r="HQ180"/>
  <c r="HQ184"/>
  <c r="HQ175"/>
  <c r="HQ179"/>
  <c r="HQ183"/>
  <c r="HQ174"/>
  <c r="HQ178"/>
  <c r="HQ182"/>
  <c r="HQ173"/>
  <c r="HQ177"/>
  <c r="HQ181"/>
  <c r="HQ185"/>
  <c r="FC135"/>
  <c r="FC139"/>
  <c r="FC143"/>
  <c r="FC147"/>
  <c r="FC138"/>
  <c r="FC142"/>
  <c r="FC146"/>
  <c r="FC137"/>
  <c r="FC141"/>
  <c r="FC145"/>
  <c r="FC149"/>
  <c r="FC136"/>
  <c r="FC140"/>
  <c r="FC144"/>
  <c r="FC148"/>
  <c r="GV116"/>
  <c r="GV118"/>
  <c r="GV122"/>
  <c r="GV126"/>
  <c r="GV130"/>
  <c r="GV117"/>
  <c r="GV121"/>
  <c r="GV125"/>
  <c r="GV129"/>
  <c r="GV120"/>
  <c r="GV124"/>
  <c r="GV128"/>
  <c r="GV119"/>
  <c r="GV123"/>
  <c r="GV127"/>
  <c r="GU111"/>
  <c r="HS183"/>
  <c r="HS172"/>
  <c r="HS174"/>
  <c r="HS176"/>
  <c r="HS178"/>
  <c r="HS180"/>
  <c r="HS185"/>
  <c r="HS182"/>
  <c r="HS184"/>
  <c r="HS173"/>
  <c r="HS175"/>
  <c r="HS177"/>
  <c r="HS179"/>
  <c r="HS181"/>
  <c r="HS145"/>
  <c r="HS147"/>
  <c r="HS136"/>
  <c r="HS138"/>
  <c r="HS140"/>
  <c r="HS142"/>
  <c r="HS144"/>
  <c r="HS146"/>
  <c r="HS149"/>
  <c r="HS135"/>
  <c r="HS137"/>
  <c r="HS139"/>
  <c r="HS141"/>
  <c r="HS143"/>
  <c r="HS148"/>
  <c r="FE136"/>
  <c r="FE138"/>
  <c r="FE140"/>
  <c r="FE142"/>
  <c r="FE144"/>
  <c r="FE146"/>
  <c r="FE149"/>
  <c r="FE148"/>
  <c r="FE135"/>
  <c r="FE137"/>
  <c r="FE139"/>
  <c r="FE141"/>
  <c r="FE143"/>
  <c r="FE145"/>
  <c r="FE147"/>
  <c r="DI174"/>
  <c r="DI178"/>
  <c r="DI182"/>
  <c r="DI173"/>
  <c r="DI177"/>
  <c r="DI181"/>
  <c r="DI185"/>
  <c r="DI172"/>
  <c r="DI180"/>
  <c r="DI175"/>
  <c r="DI183"/>
  <c r="DI176"/>
  <c r="DI184"/>
  <c r="DI179"/>
  <c r="DJ138"/>
  <c r="DJ142"/>
  <c r="DJ146"/>
  <c r="DJ137"/>
  <c r="DJ141"/>
  <c r="DJ145"/>
  <c r="DJ149"/>
  <c r="DJ135"/>
  <c r="DJ139"/>
  <c r="DJ147"/>
  <c r="DJ140"/>
  <c r="DJ148"/>
  <c r="DJ143"/>
  <c r="DJ136"/>
  <c r="DJ144"/>
  <c r="DL175"/>
  <c r="DL179"/>
  <c r="DL183"/>
  <c r="DL174"/>
  <c r="DL178"/>
  <c r="DL182"/>
  <c r="DL173"/>
  <c r="DL177"/>
  <c r="DL181"/>
  <c r="DL185"/>
  <c r="DL172"/>
  <c r="DL176"/>
  <c r="DL180"/>
  <c r="DL184"/>
  <c r="C605"/>
  <c r="C609"/>
  <c r="C613"/>
  <c r="C618"/>
  <c r="C604"/>
  <c r="C608"/>
  <c r="C612"/>
  <c r="C617"/>
  <c r="C607"/>
  <c r="C611"/>
  <c r="C616"/>
  <c r="C606"/>
  <c r="C610"/>
  <c r="C615"/>
  <c r="C614"/>
  <c r="C157"/>
  <c r="C161"/>
  <c r="C166"/>
  <c r="C154"/>
  <c r="C156"/>
  <c r="C160"/>
  <c r="C165"/>
  <c r="C155"/>
  <c r="C159"/>
  <c r="C163"/>
  <c r="C168"/>
  <c r="C158"/>
  <c r="C162"/>
  <c r="C167"/>
  <c r="B63" i="6"/>
  <c r="J655" i="1"/>
  <c r="Q655"/>
  <c r="AM186"/>
  <c r="E173"/>
  <c r="E177"/>
  <c r="E181"/>
  <c r="E172"/>
  <c r="E176"/>
  <c r="E180"/>
  <c r="E185"/>
  <c r="E174"/>
  <c r="E183"/>
  <c r="E175"/>
  <c r="E184"/>
  <c r="E178"/>
  <c r="E179"/>
  <c r="D72" i="6"/>
  <c r="AO186" i="1"/>
  <c r="G599"/>
  <c r="G585"/>
  <c r="G586"/>
  <c r="G587"/>
  <c r="G588"/>
  <c r="G589"/>
  <c r="G590"/>
  <c r="G591"/>
  <c r="G592"/>
  <c r="G593"/>
  <c r="G594"/>
  <c r="G596"/>
  <c r="G597"/>
  <c r="G598"/>
  <c r="G595"/>
  <c r="F580"/>
  <c r="G129"/>
  <c r="G117"/>
  <c r="G119"/>
  <c r="G121"/>
  <c r="G123"/>
  <c r="G125"/>
  <c r="G128"/>
  <c r="G116"/>
  <c r="G118"/>
  <c r="G120"/>
  <c r="G122"/>
  <c r="G124"/>
  <c r="G127"/>
  <c r="G130"/>
  <c r="F44" i="6"/>
  <c r="AV136" i="1"/>
  <c r="AV140"/>
  <c r="AV144"/>
  <c r="AV145"/>
  <c r="AV147"/>
  <c r="AV148"/>
  <c r="AV135"/>
  <c r="AV139"/>
  <c r="AV143"/>
  <c r="AV146"/>
  <c r="AV137"/>
  <c r="AV138"/>
  <c r="AV149"/>
  <c r="AV141"/>
  <c r="AV142"/>
  <c r="AX136"/>
  <c r="AX140"/>
  <c r="AX135"/>
  <c r="AX139"/>
  <c r="AX137"/>
  <c r="AX143"/>
  <c r="AX147"/>
  <c r="AX138"/>
  <c r="AX146"/>
  <c r="AX141"/>
  <c r="AX145"/>
  <c r="AX149"/>
  <c r="AX142"/>
  <c r="AX144"/>
  <c r="AX148"/>
  <c r="AT51"/>
  <c r="AT72" s="1"/>
  <c r="AT100" s="1"/>
  <c r="AT130" s="1"/>
  <c r="AT149" s="1"/>
  <c r="AT168" s="1"/>
  <c r="AT186" s="1"/>
  <c r="AT204" s="1"/>
  <c r="AT224" s="1"/>
  <c r="BQ33"/>
  <c r="CM270"/>
  <c r="BP288"/>
  <c r="BP309" s="1"/>
  <c r="BP337" s="1"/>
  <c r="BP367" s="1"/>
  <c r="BP386" s="1"/>
  <c r="BP405" s="1"/>
  <c r="BP423" s="1"/>
  <c r="BP441" s="1"/>
  <c r="BP461" s="1"/>
  <c r="AT513"/>
  <c r="AT534" s="1"/>
  <c r="AT562" s="1"/>
  <c r="AT592" s="1"/>
  <c r="AT611" s="1"/>
  <c r="AT630" s="1"/>
  <c r="AT648" s="1"/>
  <c r="AT666" s="1"/>
  <c r="AT686" s="1"/>
  <c r="BQ495"/>
  <c r="BP513" s="1"/>
  <c r="BP534" s="1"/>
  <c r="BP562" s="1"/>
  <c r="BP592" s="1"/>
  <c r="BP611" s="1"/>
  <c r="BP630" s="1"/>
  <c r="BP648" s="1"/>
  <c r="BP666" s="1"/>
  <c r="BP686" s="1"/>
  <c r="EE259"/>
  <c r="DH277"/>
  <c r="DH298" s="1"/>
  <c r="DH326" s="1"/>
  <c r="DH356" s="1"/>
  <c r="DH375" s="1"/>
  <c r="DH394" s="1"/>
  <c r="DH412" s="1"/>
  <c r="DH430" s="1"/>
  <c r="DH450" s="1"/>
  <c r="HO19"/>
  <c r="HN37" s="1"/>
  <c r="HN58" s="1"/>
  <c r="HN86" s="1"/>
  <c r="GR37"/>
  <c r="GR58" s="1"/>
  <c r="GR86" s="1"/>
  <c r="EE136"/>
  <c r="EE140"/>
  <c r="EE144"/>
  <c r="EE148"/>
  <c r="EE135"/>
  <c r="EE139"/>
  <c r="EE143"/>
  <c r="EE147"/>
  <c r="EE142"/>
  <c r="EE137"/>
  <c r="EE145"/>
  <c r="EE138"/>
  <c r="EE146"/>
  <c r="EE141"/>
  <c r="EE149"/>
  <c r="EF174"/>
  <c r="EF178"/>
  <c r="EF182"/>
  <c r="EF173"/>
  <c r="EF177"/>
  <c r="EF181"/>
  <c r="EF185"/>
  <c r="EF179"/>
  <c r="EF172"/>
  <c r="EF180"/>
  <c r="EF175"/>
  <c r="EF183"/>
  <c r="EF176"/>
  <c r="EF184"/>
  <c r="EH173"/>
  <c r="EH177"/>
  <c r="EH181"/>
  <c r="EH185"/>
  <c r="EH172"/>
  <c r="EH176"/>
  <c r="EH180"/>
  <c r="EH184"/>
  <c r="EH175"/>
  <c r="EH179"/>
  <c r="EH183"/>
  <c r="EH174"/>
  <c r="EH178"/>
  <c r="EH182"/>
  <c r="EI116"/>
  <c r="EI117"/>
  <c r="EI119"/>
  <c r="EI121"/>
  <c r="EI123"/>
  <c r="EI125"/>
  <c r="EI127"/>
  <c r="EI130"/>
  <c r="EI118"/>
  <c r="EI120"/>
  <c r="EI122"/>
  <c r="EI124"/>
  <c r="EI129"/>
  <c r="EI126"/>
  <c r="EI128"/>
  <c r="EH111"/>
  <c r="BP344"/>
  <c r="CL316"/>
  <c r="X553"/>
  <c r="X585"/>
  <c r="X604" s="1"/>
  <c r="X623" s="1"/>
  <c r="X641" s="1"/>
  <c r="X659" s="1"/>
  <c r="X679" s="1"/>
  <c r="GR40"/>
  <c r="GR61" s="1"/>
  <c r="GR89" s="1"/>
  <c r="GR119" s="1"/>
  <c r="GR138" s="1"/>
  <c r="GR157" s="1"/>
  <c r="GR175" s="1"/>
  <c r="GR193" s="1"/>
  <c r="GR213" s="1"/>
  <c r="HO22"/>
  <c r="HN40" s="1"/>
  <c r="HN61" s="1"/>
  <c r="HN89" s="1"/>
  <c r="HN119" s="1"/>
  <c r="HN138" s="1"/>
  <c r="HN157" s="1"/>
  <c r="HN175" s="1"/>
  <c r="HN193" s="1"/>
  <c r="HN213" s="1"/>
  <c r="A49" i="10"/>
  <c r="A67"/>
  <c r="A90" s="1"/>
  <c r="Z155" i="1"/>
  <c r="Z159"/>
  <c r="Z163"/>
  <c r="Z164"/>
  <c r="Z158"/>
  <c r="Z162"/>
  <c r="Z157"/>
  <c r="Z167"/>
  <c r="Z154"/>
  <c r="Z160"/>
  <c r="Z165"/>
  <c r="Z161"/>
  <c r="Z166"/>
  <c r="Z168"/>
  <c r="Z156"/>
  <c r="AB120"/>
  <c r="AB124"/>
  <c r="AB128"/>
  <c r="AB119"/>
  <c r="AB123"/>
  <c r="AB127"/>
  <c r="AB117"/>
  <c r="AB125"/>
  <c r="AB118"/>
  <c r="AB126"/>
  <c r="AB116"/>
  <c r="AB121"/>
  <c r="AB129"/>
  <c r="AB122"/>
  <c r="AB130"/>
  <c r="AA111"/>
  <c r="AB173"/>
  <c r="AB177"/>
  <c r="AB181"/>
  <c r="AB185"/>
  <c r="AB172"/>
  <c r="AB176"/>
  <c r="AB180"/>
  <c r="AB184"/>
  <c r="AB174"/>
  <c r="AB182"/>
  <c r="AB175"/>
  <c r="AB183"/>
  <c r="AB178"/>
  <c r="AB179"/>
  <c r="AC173"/>
  <c r="AC175"/>
  <c r="AC172"/>
  <c r="AC177"/>
  <c r="AC179"/>
  <c r="AC181"/>
  <c r="AC174"/>
  <c r="AC183"/>
  <c r="AC176"/>
  <c r="AC178"/>
  <c r="AC180"/>
  <c r="AC185"/>
  <c r="AC182"/>
  <c r="AC184"/>
  <c r="BR137"/>
  <c r="BR141"/>
  <c r="BR145"/>
  <c r="BR148"/>
  <c r="BR136"/>
  <c r="BR140"/>
  <c r="BR144"/>
  <c r="BR135"/>
  <c r="BR142"/>
  <c r="BR143"/>
  <c r="BR138"/>
  <c r="BR146"/>
  <c r="BR149"/>
  <c r="BR139"/>
  <c r="BR147"/>
  <c r="BS155"/>
  <c r="BS154"/>
  <c r="BS158"/>
  <c r="BS162"/>
  <c r="BS166"/>
  <c r="BS161"/>
  <c r="BS165"/>
  <c r="BS168"/>
  <c r="BS156"/>
  <c r="BS160"/>
  <c r="BS164"/>
  <c r="BS167"/>
  <c r="BS157"/>
  <c r="BS159"/>
  <c r="BS163"/>
  <c r="BU164"/>
  <c r="BU166"/>
  <c r="BU154"/>
  <c r="BU155"/>
  <c r="BU157"/>
  <c r="BU159"/>
  <c r="BU161"/>
  <c r="BU163"/>
  <c r="BU168"/>
  <c r="BU165"/>
  <c r="BU167"/>
  <c r="BU156"/>
  <c r="BU158"/>
  <c r="BU160"/>
  <c r="BU162"/>
  <c r="CM30"/>
  <c r="BP48"/>
  <c r="BP69" s="1"/>
  <c r="BP97" s="1"/>
  <c r="BP127" s="1"/>
  <c r="BP146" s="1"/>
  <c r="BP165" s="1"/>
  <c r="BP183" s="1"/>
  <c r="BP201" s="1"/>
  <c r="BP221" s="1"/>
  <c r="AT287"/>
  <c r="AT308" s="1"/>
  <c r="AT336" s="1"/>
  <c r="AT366" s="1"/>
  <c r="AT385" s="1"/>
  <c r="AT404" s="1"/>
  <c r="AT422" s="1"/>
  <c r="AT440" s="1"/>
  <c r="AT460" s="1"/>
  <c r="BQ269"/>
  <c r="CN155"/>
  <c r="CN159"/>
  <c r="CN163"/>
  <c r="CN167"/>
  <c r="CN158"/>
  <c r="CN162"/>
  <c r="CN166"/>
  <c r="CN156"/>
  <c r="CN164"/>
  <c r="CN157"/>
  <c r="CN165"/>
  <c r="CN154"/>
  <c r="CN160"/>
  <c r="CN168"/>
  <c r="CN161"/>
  <c r="CP154"/>
  <c r="CP156"/>
  <c r="CP160"/>
  <c r="CP164"/>
  <c r="CP168"/>
  <c r="CP155"/>
  <c r="CP159"/>
  <c r="CP163"/>
  <c r="CP167"/>
  <c r="CP158"/>
  <c r="CP162"/>
  <c r="CP166"/>
  <c r="CP157"/>
  <c r="CP161"/>
  <c r="CP165"/>
  <c r="CQ182"/>
  <c r="CQ184"/>
  <c r="CQ173"/>
  <c r="CQ175"/>
  <c r="CQ177"/>
  <c r="CQ179"/>
  <c r="CQ181"/>
  <c r="CQ183"/>
  <c r="CQ172"/>
  <c r="CQ174"/>
  <c r="CQ176"/>
  <c r="CQ178"/>
  <c r="CQ180"/>
  <c r="CQ185"/>
  <c r="DN44"/>
  <c r="DI65" s="1"/>
  <c r="G292" i="9" l="1"/>
  <c r="G312" s="1"/>
  <c r="G255"/>
  <c r="BY304" i="1"/>
  <c r="BW304"/>
  <c r="BY296"/>
  <c r="BW296"/>
  <c r="H284" i="9"/>
  <c r="H320"/>
  <c r="H340" s="1"/>
  <c r="CR281" i="1"/>
  <c r="CM302" s="1"/>
  <c r="DI281"/>
  <c r="CR289"/>
  <c r="CM310" s="1"/>
  <c r="DI289"/>
  <c r="CR283"/>
  <c r="CM304" s="1"/>
  <c r="DI283"/>
  <c r="CR275"/>
  <c r="CM296" s="1"/>
  <c r="DI275"/>
  <c r="BQ40"/>
  <c r="AZ40"/>
  <c r="AU61" s="1"/>
  <c r="FZ112"/>
  <c r="BT580"/>
  <c r="AG298"/>
  <c r="AF298"/>
  <c r="AE298"/>
  <c r="D284" i="9"/>
  <c r="D320"/>
  <c r="D340" s="1"/>
  <c r="AD61" i="1"/>
  <c r="AE61"/>
  <c r="AG61"/>
  <c r="AF61"/>
  <c r="BY300"/>
  <c r="BW300"/>
  <c r="C292" i="9"/>
  <c r="C312" s="1"/>
  <c r="C255"/>
  <c r="BQ277" i="1"/>
  <c r="AZ277"/>
  <c r="AU298" s="1"/>
  <c r="BC538"/>
  <c r="AZ538"/>
  <c r="BA538"/>
  <c r="BB538"/>
  <c r="CR279"/>
  <c r="CM300" s="1"/>
  <c r="DI279"/>
  <c r="BW302"/>
  <c r="BY302"/>
  <c r="BW310"/>
  <c r="BY310"/>
  <c r="BV310"/>
  <c r="DD178"/>
  <c r="DC162"/>
  <c r="DC160"/>
  <c r="DA162"/>
  <c r="AH174"/>
  <c r="AO174"/>
  <c r="EI198"/>
  <c r="EI204"/>
  <c r="EN182"/>
  <c r="EU182"/>
  <c r="ES179"/>
  <c r="EK145"/>
  <c r="ER145"/>
  <c r="BD143"/>
  <c r="BK143"/>
  <c r="G202"/>
  <c r="G222" s="1"/>
  <c r="M128"/>
  <c r="T128"/>
  <c r="K185"/>
  <c r="R185"/>
  <c r="DD180"/>
  <c r="CW182"/>
  <c r="DD182"/>
  <c r="CV164"/>
  <c r="DC164"/>
  <c r="CA160"/>
  <c r="CH160"/>
  <c r="BR150"/>
  <c r="CE135"/>
  <c r="AP183"/>
  <c r="AP177"/>
  <c r="AH179"/>
  <c r="AO179"/>
  <c r="AH182"/>
  <c r="AO182"/>
  <c r="AH176"/>
  <c r="AO176"/>
  <c r="AO177"/>
  <c r="AB196"/>
  <c r="AB216" s="1"/>
  <c r="AH122"/>
  <c r="AO122"/>
  <c r="AB200"/>
  <c r="AB220" s="1"/>
  <c r="AH126"/>
  <c r="AO126"/>
  <c r="AB201"/>
  <c r="AB221" s="1"/>
  <c r="AO127"/>
  <c r="AB198"/>
  <c r="AB218" s="1"/>
  <c r="AH124"/>
  <c r="AO124"/>
  <c r="AF166"/>
  <c r="AM166"/>
  <c r="AF154"/>
  <c r="Z169"/>
  <c r="AM154"/>
  <c r="AF158"/>
  <c r="AM158"/>
  <c r="AM155"/>
  <c r="BK148"/>
  <c r="BK147"/>
  <c r="BB141"/>
  <c r="BI141"/>
  <c r="BI148"/>
  <c r="G190"/>
  <c r="M116"/>
  <c r="T116"/>
  <c r="G131"/>
  <c r="G661"/>
  <c r="G681" s="1"/>
  <c r="M587"/>
  <c r="T587"/>
  <c r="K174"/>
  <c r="R174"/>
  <c r="B68" i="6"/>
  <c r="B29" s="1"/>
  <c r="B24"/>
  <c r="I168" i="1"/>
  <c r="P168"/>
  <c r="I166"/>
  <c r="P166"/>
  <c r="I611"/>
  <c r="P611"/>
  <c r="I609"/>
  <c r="P609"/>
  <c r="GV203"/>
  <c r="GV190"/>
  <c r="GV131"/>
  <c r="HW182"/>
  <c r="ID182"/>
  <c r="HQ195"/>
  <c r="HQ197"/>
  <c r="GT194"/>
  <c r="GT192"/>
  <c r="FW187"/>
  <c r="K387"/>
  <c r="R387"/>
  <c r="K384"/>
  <c r="R384"/>
  <c r="K380"/>
  <c r="D291" i="6" s="1"/>
  <c r="R380" i="1"/>
  <c r="D292" i="6" s="1"/>
  <c r="K377" i="1"/>
  <c r="R377"/>
  <c r="CD647"/>
  <c r="CD644"/>
  <c r="BW641"/>
  <c r="BQ656"/>
  <c r="CD641"/>
  <c r="BW642"/>
  <c r="CD642"/>
  <c r="BA612"/>
  <c r="BH612"/>
  <c r="BA613"/>
  <c r="BH613"/>
  <c r="BH610"/>
  <c r="AE609"/>
  <c r="AL609"/>
  <c r="AE610"/>
  <c r="AL610"/>
  <c r="AE607"/>
  <c r="AL607"/>
  <c r="DB424"/>
  <c r="CQ61"/>
  <c r="I384"/>
  <c r="P384"/>
  <c r="BC642"/>
  <c r="BJ642"/>
  <c r="DD174"/>
  <c r="CW179"/>
  <c r="DD179"/>
  <c r="CP169"/>
  <c r="DC154"/>
  <c r="DA154"/>
  <c r="CN169"/>
  <c r="DA156"/>
  <c r="CH162"/>
  <c r="CA161"/>
  <c r="CH161"/>
  <c r="CH154"/>
  <c r="BU169"/>
  <c r="BY160"/>
  <c r="CF160"/>
  <c r="BY161"/>
  <c r="CF161"/>
  <c r="BS169"/>
  <c r="CF154"/>
  <c r="BX142"/>
  <c r="CE142"/>
  <c r="BX137"/>
  <c r="CE137"/>
  <c r="AI182"/>
  <c r="AP182"/>
  <c r="AI176"/>
  <c r="AP176"/>
  <c r="AI179"/>
  <c r="AP179"/>
  <c r="AP173"/>
  <c r="AH175"/>
  <c r="AO175"/>
  <c r="AH180"/>
  <c r="AO180"/>
  <c r="AO181"/>
  <c r="AB204"/>
  <c r="AB224" s="1"/>
  <c r="AO130"/>
  <c r="AB190"/>
  <c r="AH116"/>
  <c r="AO116"/>
  <c r="AB131"/>
  <c r="AB191"/>
  <c r="AB211" s="1"/>
  <c r="AO117"/>
  <c r="AB202"/>
  <c r="AB222" s="1"/>
  <c r="AH128"/>
  <c r="AO128"/>
  <c r="AM168"/>
  <c r="AF160"/>
  <c r="AM160"/>
  <c r="AF162"/>
  <c r="AM162"/>
  <c r="AM159"/>
  <c r="CL344"/>
  <c r="DH316"/>
  <c r="EI200"/>
  <c r="EI220" s="1"/>
  <c r="EO126"/>
  <c r="EV126"/>
  <c r="EI194"/>
  <c r="EI199"/>
  <c r="EI191"/>
  <c r="ER142"/>
  <c r="EE150"/>
  <c r="ED277"/>
  <c r="ED298" s="1"/>
  <c r="ED326" s="1"/>
  <c r="ED356" s="1"/>
  <c r="ED375" s="1"/>
  <c r="ED394" s="1"/>
  <c r="ED412" s="1"/>
  <c r="ED430" s="1"/>
  <c r="ED450" s="1"/>
  <c r="FA259"/>
  <c r="CL288"/>
  <c r="CL309" s="1"/>
  <c r="CL337" s="1"/>
  <c r="CL367" s="1"/>
  <c r="CL386" s="1"/>
  <c r="CL405" s="1"/>
  <c r="CL423" s="1"/>
  <c r="CL441" s="1"/>
  <c r="CL461" s="1"/>
  <c r="DI270"/>
  <c r="BK138"/>
  <c r="BD139"/>
  <c r="BK139"/>
  <c r="BB142"/>
  <c r="BI142"/>
  <c r="BB137"/>
  <c r="BI137"/>
  <c r="BB135"/>
  <c r="AV150"/>
  <c r="BI135"/>
  <c r="G201"/>
  <c r="G221" s="1"/>
  <c r="M127"/>
  <c r="T127"/>
  <c r="G192"/>
  <c r="G212" s="1"/>
  <c r="M118"/>
  <c r="T118"/>
  <c r="G197"/>
  <c r="G217" s="1"/>
  <c r="M123"/>
  <c r="T123"/>
  <c r="G203"/>
  <c r="G223" s="1"/>
  <c r="M129"/>
  <c r="T129"/>
  <c r="G671"/>
  <c r="G691" s="1"/>
  <c r="M597"/>
  <c r="T597"/>
  <c r="G666"/>
  <c r="G686" s="1"/>
  <c r="M592"/>
  <c r="T592"/>
  <c r="G662"/>
  <c r="G682" s="1"/>
  <c r="M588"/>
  <c r="T588"/>
  <c r="G673"/>
  <c r="G693" s="1"/>
  <c r="M599"/>
  <c r="T599"/>
  <c r="K179"/>
  <c r="R179"/>
  <c r="K183"/>
  <c r="R183"/>
  <c r="K176"/>
  <c r="R176"/>
  <c r="K173"/>
  <c r="R173"/>
  <c r="I158"/>
  <c r="P158"/>
  <c r="I155"/>
  <c r="P155"/>
  <c r="I154"/>
  <c r="C169"/>
  <c r="P154"/>
  <c r="I616"/>
  <c r="P616"/>
  <c r="I612"/>
  <c r="P612"/>
  <c r="I613"/>
  <c r="P613"/>
  <c r="DJ150"/>
  <c r="DV179"/>
  <c r="FE150"/>
  <c r="HS187"/>
  <c r="GV197"/>
  <c r="GV194"/>
  <c r="GV191"/>
  <c r="GV192"/>
  <c r="FC150"/>
  <c r="HQ202"/>
  <c r="HQ199"/>
  <c r="HQ200"/>
  <c r="HQ220" s="1"/>
  <c r="HW126"/>
  <c r="ID126"/>
  <c r="HQ201"/>
  <c r="GT201"/>
  <c r="GT198"/>
  <c r="GT195"/>
  <c r="GT196"/>
  <c r="GS187"/>
  <c r="GY164"/>
  <c r="HF164"/>
  <c r="K374"/>
  <c r="R374"/>
  <c r="K385"/>
  <c r="R385"/>
  <c r="K381"/>
  <c r="R381"/>
  <c r="BW651"/>
  <c r="CD651"/>
  <c r="BW648"/>
  <c r="CD648"/>
  <c r="BW645"/>
  <c r="CD645"/>
  <c r="BW646"/>
  <c r="CD646"/>
  <c r="BA618"/>
  <c r="BH618"/>
  <c r="BA615"/>
  <c r="BH615"/>
  <c r="BA616"/>
  <c r="BH616"/>
  <c r="BA617"/>
  <c r="BH617"/>
  <c r="AE613"/>
  <c r="AL613"/>
  <c r="AE614"/>
  <c r="AL614"/>
  <c r="AE611"/>
  <c r="AL611"/>
  <c r="AE608"/>
  <c r="AL608"/>
  <c r="BX300"/>
  <c r="CP300"/>
  <c r="DJ348"/>
  <c r="DK424" s="1"/>
  <c r="EF320"/>
  <c r="I376"/>
  <c r="P376"/>
  <c r="I379"/>
  <c r="P379"/>
  <c r="I373"/>
  <c r="C388"/>
  <c r="P373"/>
  <c r="I374"/>
  <c r="P374"/>
  <c r="BY360"/>
  <c r="CF360"/>
  <c r="BY358"/>
  <c r="CF358"/>
  <c r="EE37"/>
  <c r="DN37"/>
  <c r="DI58" s="1"/>
  <c r="DV161"/>
  <c r="BC650"/>
  <c r="BJ650"/>
  <c r="BC646"/>
  <c r="BJ646"/>
  <c r="BC653"/>
  <c r="BJ653"/>
  <c r="FY302"/>
  <c r="CR300"/>
  <c r="DJ300"/>
  <c r="AN395"/>
  <c r="AG405"/>
  <c r="AN405"/>
  <c r="AG406"/>
  <c r="AN406"/>
  <c r="AG392"/>
  <c r="AA407"/>
  <c r="AN392"/>
  <c r="AW667"/>
  <c r="AW687" s="1"/>
  <c r="BC593"/>
  <c r="BJ593"/>
  <c r="AW663"/>
  <c r="AW683" s="1"/>
  <c r="BC589"/>
  <c r="BJ589"/>
  <c r="AW661"/>
  <c r="AW681" s="1"/>
  <c r="BC587"/>
  <c r="BJ587"/>
  <c r="AW662"/>
  <c r="AW682" s="1"/>
  <c r="BJ588"/>
  <c r="BS665"/>
  <c r="BS685" s="1"/>
  <c r="CF591"/>
  <c r="BS669"/>
  <c r="BS689" s="1"/>
  <c r="BY595"/>
  <c r="CF595"/>
  <c r="BS663"/>
  <c r="BS683" s="1"/>
  <c r="BY589"/>
  <c r="CF589"/>
  <c r="BS660"/>
  <c r="BS680" s="1"/>
  <c r="BY586"/>
  <c r="CF586"/>
  <c r="FX187"/>
  <c r="EF190"/>
  <c r="EF131"/>
  <c r="EF204"/>
  <c r="EF194"/>
  <c r="EF191"/>
  <c r="L629"/>
  <c r="S629"/>
  <c r="L625"/>
  <c r="S625"/>
  <c r="L635"/>
  <c r="S635"/>
  <c r="EH191"/>
  <c r="EH192"/>
  <c r="EH193"/>
  <c r="AX201"/>
  <c r="AX203"/>
  <c r="AX223" s="1"/>
  <c r="BK129"/>
  <c r="AX191"/>
  <c r="AI406"/>
  <c r="AP406"/>
  <c r="AP399"/>
  <c r="AP404"/>
  <c r="AI398"/>
  <c r="AP398"/>
  <c r="GW187"/>
  <c r="HJ182"/>
  <c r="HC182"/>
  <c r="CA141"/>
  <c r="CH141"/>
  <c r="AI167"/>
  <c r="AP167"/>
  <c r="AP168"/>
  <c r="AI161"/>
  <c r="AP161"/>
  <c r="AI157"/>
  <c r="AP157"/>
  <c r="AY203"/>
  <c r="AY223" s="1"/>
  <c r="BL129"/>
  <c r="AY192"/>
  <c r="AY212" s="1"/>
  <c r="BE118"/>
  <c r="BL118"/>
  <c r="AY197"/>
  <c r="AY217" s="1"/>
  <c r="BE123"/>
  <c r="BL123"/>
  <c r="AY190"/>
  <c r="BE116"/>
  <c r="BL116"/>
  <c r="AY131"/>
  <c r="BX58"/>
  <c r="CA154" s="1"/>
  <c r="BY58"/>
  <c r="BV58"/>
  <c r="BW58"/>
  <c r="BX135" s="1"/>
  <c r="DC135"/>
  <c r="CP150"/>
  <c r="DC137"/>
  <c r="CO203"/>
  <c r="CO204"/>
  <c r="CO190"/>
  <c r="DB116"/>
  <c r="CO131"/>
  <c r="CM196"/>
  <c r="CM216" s="1"/>
  <c r="CZ122"/>
  <c r="CM200"/>
  <c r="CM220" s="1"/>
  <c r="CS126"/>
  <c r="CZ126"/>
  <c r="CM193"/>
  <c r="BZ182"/>
  <c r="CG182"/>
  <c r="BZ179"/>
  <c r="CG179"/>
  <c r="BZ176"/>
  <c r="CG176"/>
  <c r="BY141"/>
  <c r="CF141"/>
  <c r="BY135"/>
  <c r="BS150"/>
  <c r="CF135"/>
  <c r="BY137"/>
  <c r="CF137"/>
  <c r="BQ196"/>
  <c r="BQ216" s="1"/>
  <c r="BW122"/>
  <c r="CD122"/>
  <c r="BQ200"/>
  <c r="BQ220" s="1"/>
  <c r="BW126"/>
  <c r="CD126"/>
  <c r="BQ197"/>
  <c r="BQ217" s="1"/>
  <c r="BW123"/>
  <c r="CD123"/>
  <c r="BQ194"/>
  <c r="BQ214" s="1"/>
  <c r="BW120"/>
  <c r="CD120"/>
  <c r="ED276"/>
  <c r="ED297" s="1"/>
  <c r="ED325" s="1"/>
  <c r="ED355" s="1"/>
  <c r="ED374" s="1"/>
  <c r="ED393" s="1"/>
  <c r="ED411" s="1"/>
  <c r="ED429" s="1"/>
  <c r="ED449" s="1"/>
  <c r="FA258"/>
  <c r="CL283"/>
  <c r="CL304" s="1"/>
  <c r="CL332" s="1"/>
  <c r="CL362" s="1"/>
  <c r="CL381" s="1"/>
  <c r="CL400" s="1"/>
  <c r="CL418" s="1"/>
  <c r="CL436" s="1"/>
  <c r="CL456" s="1"/>
  <c r="DI265"/>
  <c r="AC440"/>
  <c r="AC460" s="1"/>
  <c r="AP366"/>
  <c r="AC436"/>
  <c r="AC456" s="1"/>
  <c r="AI362"/>
  <c r="AP362"/>
  <c r="AC442"/>
  <c r="AC462" s="1"/>
  <c r="AI368"/>
  <c r="AP368"/>
  <c r="AC433"/>
  <c r="AP359"/>
  <c r="AG160"/>
  <c r="AN160"/>
  <c r="AG164"/>
  <c r="AN164"/>
  <c r="AG162"/>
  <c r="AN162"/>
  <c r="AN159"/>
  <c r="Z194"/>
  <c r="Z214" s="1"/>
  <c r="AF120"/>
  <c r="AM120"/>
  <c r="Z198"/>
  <c r="Z218" s="1"/>
  <c r="AF124"/>
  <c r="AM124"/>
  <c r="Z200"/>
  <c r="Z220" s="1"/>
  <c r="AF126"/>
  <c r="AM126"/>
  <c r="Z197"/>
  <c r="Z217" s="1"/>
  <c r="AF123"/>
  <c r="AM123"/>
  <c r="AM149"/>
  <c r="AF139"/>
  <c r="AM139"/>
  <c r="AM140"/>
  <c r="AF137"/>
  <c r="AM137"/>
  <c r="BH365"/>
  <c r="BA354"/>
  <c r="BH354"/>
  <c r="AU369"/>
  <c r="EU161"/>
  <c r="EG198"/>
  <c r="EG195"/>
  <c r="EG196"/>
  <c r="EG197"/>
  <c r="EG217" s="1"/>
  <c r="ET123"/>
  <c r="BL167"/>
  <c r="BE156"/>
  <c r="BL156"/>
  <c r="BJ185"/>
  <c r="BC182"/>
  <c r="BJ182"/>
  <c r="BB182"/>
  <c r="BI182"/>
  <c r="BB176"/>
  <c r="BI176"/>
  <c r="BB172"/>
  <c r="BI172"/>
  <c r="AV187"/>
  <c r="BI175"/>
  <c r="EG396"/>
  <c r="EG400"/>
  <c r="EG404"/>
  <c r="EG395"/>
  <c r="EG399"/>
  <c r="EG403"/>
  <c r="EG392"/>
  <c r="EG394"/>
  <c r="EG398"/>
  <c r="EG402"/>
  <c r="EG406"/>
  <c r="EG393"/>
  <c r="EG397"/>
  <c r="EG401"/>
  <c r="EG405"/>
  <c r="CP112"/>
  <c r="AI180"/>
  <c r="AP180"/>
  <c r="AF167"/>
  <c r="AM167"/>
  <c r="BI147"/>
  <c r="G196"/>
  <c r="G216" s="1"/>
  <c r="M122"/>
  <c r="T122"/>
  <c r="K181"/>
  <c r="R181"/>
  <c r="CQ187"/>
  <c r="DD172"/>
  <c r="CT161"/>
  <c r="DA161"/>
  <c r="CL48"/>
  <c r="CL69" s="1"/>
  <c r="CL97" s="1"/>
  <c r="CL127" s="1"/>
  <c r="CL146" s="1"/>
  <c r="CL165" s="1"/>
  <c r="CL183" s="1"/>
  <c r="CL201" s="1"/>
  <c r="CL221" s="1"/>
  <c r="DI30"/>
  <c r="BY156"/>
  <c r="CF156"/>
  <c r="AI185"/>
  <c r="AP185"/>
  <c r="BQ357"/>
  <c r="BQ361"/>
  <c r="BQ364"/>
  <c r="BQ368"/>
  <c r="BQ354"/>
  <c r="BQ356"/>
  <c r="BQ360"/>
  <c r="BQ367"/>
  <c r="BQ362"/>
  <c r="BQ366"/>
  <c r="BQ355"/>
  <c r="BQ363"/>
  <c r="BQ358"/>
  <c r="BQ359"/>
  <c r="BQ365"/>
  <c r="EI203"/>
  <c r="EI192"/>
  <c r="EI197"/>
  <c r="EI217" s="1"/>
  <c r="EV123"/>
  <c r="EI190"/>
  <c r="EI131"/>
  <c r="EF187"/>
  <c r="CM33"/>
  <c r="BP51"/>
  <c r="BP72" s="1"/>
  <c r="BP100" s="1"/>
  <c r="BP130" s="1"/>
  <c r="BP149" s="1"/>
  <c r="BP168" s="1"/>
  <c r="BP186" s="1"/>
  <c r="BP204" s="1"/>
  <c r="BP224" s="1"/>
  <c r="BD145"/>
  <c r="BK145"/>
  <c r="BD135"/>
  <c r="BK135"/>
  <c r="AX150"/>
  <c r="F50" i="6"/>
  <c r="G198" i="1"/>
  <c r="G218" s="1"/>
  <c r="M124"/>
  <c r="T124"/>
  <c r="G195"/>
  <c r="G215" s="1"/>
  <c r="M121"/>
  <c r="T121"/>
  <c r="G670"/>
  <c r="G690" s="1"/>
  <c r="M596"/>
  <c r="T596"/>
  <c r="G665"/>
  <c r="G685" s="1"/>
  <c r="M591"/>
  <c r="T591"/>
  <c r="K178"/>
  <c r="R178"/>
  <c r="K172"/>
  <c r="R172"/>
  <c r="I165"/>
  <c r="P165"/>
  <c r="I615"/>
  <c r="P615"/>
  <c r="I608"/>
  <c r="P608"/>
  <c r="GV193"/>
  <c r="GV204"/>
  <c r="HQ198"/>
  <c r="HQ196"/>
  <c r="GT197"/>
  <c r="GT191"/>
  <c r="DN65"/>
  <c r="DO65"/>
  <c r="DP65"/>
  <c r="DO161" s="1"/>
  <c r="DQ65"/>
  <c r="DO179" s="1"/>
  <c r="DD176"/>
  <c r="CV161"/>
  <c r="DC161"/>
  <c r="DC158"/>
  <c r="DC156"/>
  <c r="DA160"/>
  <c r="CT164"/>
  <c r="DA164"/>
  <c r="DA158"/>
  <c r="CA156"/>
  <c r="CH156"/>
  <c r="BY164"/>
  <c r="CF164"/>
  <c r="BY158"/>
  <c r="CF158"/>
  <c r="BX139"/>
  <c r="CE139"/>
  <c r="CE143"/>
  <c r="BX141"/>
  <c r="CE141"/>
  <c r="AI184"/>
  <c r="AP184"/>
  <c r="AI178"/>
  <c r="AP178"/>
  <c r="AP181"/>
  <c r="AI175"/>
  <c r="AP175"/>
  <c r="AO183"/>
  <c r="AH184"/>
  <c r="AO184"/>
  <c r="AH185"/>
  <c r="AO185"/>
  <c r="AB195"/>
  <c r="AB215" s="1"/>
  <c r="AO121"/>
  <c r="AB199"/>
  <c r="AB219" s="1"/>
  <c r="AO125"/>
  <c r="AB193"/>
  <c r="AB213" s="1"/>
  <c r="AH119"/>
  <c r="AO119"/>
  <c r="AF156"/>
  <c r="AM156"/>
  <c r="AM165"/>
  <c r="AF157"/>
  <c r="AM157"/>
  <c r="AM163"/>
  <c r="A68" i="10"/>
  <c r="A91" s="1"/>
  <c r="A50"/>
  <c r="EI202" i="1"/>
  <c r="EI196"/>
  <c r="EI201"/>
  <c r="EI193"/>
  <c r="EH187"/>
  <c r="EL182"/>
  <c r="ES182"/>
  <c r="BD142"/>
  <c r="BK142"/>
  <c r="BD137"/>
  <c r="BK137"/>
  <c r="BI138"/>
  <c r="BB139"/>
  <c r="BI139"/>
  <c r="BB145"/>
  <c r="BI145"/>
  <c r="M130"/>
  <c r="T130"/>
  <c r="G194"/>
  <c r="G214" s="1"/>
  <c r="M120"/>
  <c r="T120"/>
  <c r="G199"/>
  <c r="G219" s="1"/>
  <c r="M125"/>
  <c r="T125"/>
  <c r="G191"/>
  <c r="G211" s="1"/>
  <c r="M117"/>
  <c r="T117"/>
  <c r="G672"/>
  <c r="G692" s="1"/>
  <c r="M598"/>
  <c r="T598"/>
  <c r="G667"/>
  <c r="G687" s="1"/>
  <c r="M593"/>
  <c r="T593"/>
  <c r="G663"/>
  <c r="G683" s="1"/>
  <c r="M589"/>
  <c r="T589"/>
  <c r="G659"/>
  <c r="M585"/>
  <c r="G600"/>
  <c r="T585"/>
  <c r="D77" i="6"/>
  <c r="K175" i="1"/>
  <c r="R175"/>
  <c r="K180"/>
  <c r="R180"/>
  <c r="K177"/>
  <c r="R177"/>
  <c r="I162"/>
  <c r="P162"/>
  <c r="I159"/>
  <c r="P159"/>
  <c r="I156"/>
  <c r="P156"/>
  <c r="I157"/>
  <c r="P157"/>
  <c r="I606"/>
  <c r="P606"/>
  <c r="I617"/>
  <c r="P617"/>
  <c r="I618"/>
  <c r="P618"/>
  <c r="DR182"/>
  <c r="DY182"/>
  <c r="DR179"/>
  <c r="DY179"/>
  <c r="DO182"/>
  <c r="DV182"/>
  <c r="FR145"/>
  <c r="FK145"/>
  <c r="IF145"/>
  <c r="HY145"/>
  <c r="GV201"/>
  <c r="GV198"/>
  <c r="GV195"/>
  <c r="GV196"/>
  <c r="FP145"/>
  <c r="FI145"/>
  <c r="HQ203"/>
  <c r="HQ204"/>
  <c r="HQ190"/>
  <c r="HQ131"/>
  <c r="GT202"/>
  <c r="GT199"/>
  <c r="GT200"/>
  <c r="GT220" s="1"/>
  <c r="GZ126"/>
  <c r="HG126"/>
  <c r="GY182"/>
  <c r="HF182"/>
  <c r="GS169"/>
  <c r="GC182"/>
  <c r="GJ182"/>
  <c r="K378"/>
  <c r="R378"/>
  <c r="K375"/>
  <c r="R375"/>
  <c r="K386"/>
  <c r="R386"/>
  <c r="BW652"/>
  <c r="CD652"/>
  <c r="BW649"/>
  <c r="CD649"/>
  <c r="BW650"/>
  <c r="CD650"/>
  <c r="BH607"/>
  <c r="BA604"/>
  <c r="BH604"/>
  <c r="AU619"/>
  <c r="BA605"/>
  <c r="BH605"/>
  <c r="AE617"/>
  <c r="AL617"/>
  <c r="AE618"/>
  <c r="AL618"/>
  <c r="AE615"/>
  <c r="AL615"/>
  <c r="AE612"/>
  <c r="AL612"/>
  <c r="HV364"/>
  <c r="IC364"/>
  <c r="EE45"/>
  <c r="DN45"/>
  <c r="DI66" s="1"/>
  <c r="I385"/>
  <c r="P385"/>
  <c r="I380"/>
  <c r="B291" i="6" s="1"/>
  <c r="P380" i="1"/>
  <c r="B292" i="6" s="1"/>
  <c r="I377" i="1"/>
  <c r="P377"/>
  <c r="I378"/>
  <c r="P378"/>
  <c r="BY364"/>
  <c r="CF364"/>
  <c r="BY362"/>
  <c r="CF362"/>
  <c r="BB655"/>
  <c r="BA655"/>
  <c r="BC655"/>
  <c r="M655"/>
  <c r="L655"/>
  <c r="K655"/>
  <c r="CT58"/>
  <c r="CV154" s="1"/>
  <c r="CU58"/>
  <c r="CW172" s="1"/>
  <c r="CS58"/>
  <c r="CV135" s="1"/>
  <c r="CR58"/>
  <c r="CS116" s="1"/>
  <c r="DV162"/>
  <c r="DO164"/>
  <c r="DV164"/>
  <c r="BC643"/>
  <c r="BJ643"/>
  <c r="BC654"/>
  <c r="BJ654"/>
  <c r="BJ644"/>
  <c r="BC641"/>
  <c r="BJ641"/>
  <c r="AW656"/>
  <c r="AN399"/>
  <c r="AG396"/>
  <c r="AN396"/>
  <c r="AN393"/>
  <c r="AG394"/>
  <c r="AN394"/>
  <c r="AW660"/>
  <c r="AW680" s="1"/>
  <c r="BC586"/>
  <c r="BJ586"/>
  <c r="AW671"/>
  <c r="AW691" s="1"/>
  <c r="BC597"/>
  <c r="BJ597"/>
  <c r="AW665"/>
  <c r="AW685" s="1"/>
  <c r="BJ591"/>
  <c r="AW666"/>
  <c r="AW686" s="1"/>
  <c r="BC592"/>
  <c r="BJ592"/>
  <c r="BS673"/>
  <c r="BS693" s="1"/>
  <c r="BY599"/>
  <c r="CF599"/>
  <c r="BS659"/>
  <c r="BY585"/>
  <c r="CF585"/>
  <c r="BS600"/>
  <c r="BS667"/>
  <c r="BS687" s="1"/>
  <c r="BY593"/>
  <c r="CF593"/>
  <c r="BS664"/>
  <c r="BS684" s="1"/>
  <c r="BY590"/>
  <c r="CF590"/>
  <c r="GD182"/>
  <c r="GK182"/>
  <c r="EF193"/>
  <c r="EF197"/>
  <c r="EF217" s="1"/>
  <c r="ES123"/>
  <c r="EF198"/>
  <c r="EF195"/>
  <c r="L628"/>
  <c r="S628"/>
  <c r="L634"/>
  <c r="S634"/>
  <c r="L627"/>
  <c r="S627"/>
  <c r="L623"/>
  <c r="F638"/>
  <c r="S623"/>
  <c r="EH195"/>
  <c r="EH196"/>
  <c r="EH197"/>
  <c r="EH217" s="1"/>
  <c r="EU123"/>
  <c r="EH194"/>
  <c r="AX194"/>
  <c r="AX214" s="1"/>
  <c r="BD120"/>
  <c r="BK120"/>
  <c r="AX198"/>
  <c r="AX218" s="1"/>
  <c r="BD124"/>
  <c r="BK124"/>
  <c r="AX195"/>
  <c r="AX190"/>
  <c r="BD116"/>
  <c r="BK116"/>
  <c r="AX131"/>
  <c r="AP401"/>
  <c r="AP393"/>
  <c r="AI400"/>
  <c r="AP400"/>
  <c r="CH143"/>
  <c r="CA135"/>
  <c r="BU150"/>
  <c r="CH135"/>
  <c r="AI158"/>
  <c r="AP158"/>
  <c r="AP163"/>
  <c r="AI164"/>
  <c r="AP164"/>
  <c r="AY194"/>
  <c r="AY214" s="1"/>
  <c r="BE120"/>
  <c r="BL120"/>
  <c r="AY199"/>
  <c r="AY191"/>
  <c r="BX66"/>
  <c r="CA162" s="1"/>
  <c r="BY66"/>
  <c r="BV66"/>
  <c r="BW66"/>
  <c r="BX143" s="1"/>
  <c r="DC139"/>
  <c r="DC141"/>
  <c r="CO194"/>
  <c r="CO214" s="1"/>
  <c r="DB120"/>
  <c r="CO191"/>
  <c r="CO192"/>
  <c r="CO212" s="1"/>
  <c r="DB118"/>
  <c r="CO193"/>
  <c r="CM204"/>
  <c r="CM190"/>
  <c r="CZ116"/>
  <c r="CM131"/>
  <c r="CM197"/>
  <c r="CM217" s="1"/>
  <c r="CS123"/>
  <c r="CZ123"/>
  <c r="CM194"/>
  <c r="CM214" s="1"/>
  <c r="CZ120"/>
  <c r="ED278"/>
  <c r="ED299" s="1"/>
  <c r="ED327" s="1"/>
  <c r="ED357" s="1"/>
  <c r="ED376" s="1"/>
  <c r="ED395" s="1"/>
  <c r="ED413" s="1"/>
  <c r="ED431" s="1"/>
  <c r="ED451" s="1"/>
  <c r="FA260"/>
  <c r="BZ180"/>
  <c r="CG180"/>
  <c r="BY145"/>
  <c r="CF145"/>
  <c r="BY142"/>
  <c r="CF142"/>
  <c r="BY139"/>
  <c r="CF139"/>
  <c r="BQ191"/>
  <c r="BQ203"/>
  <c r="BQ201"/>
  <c r="BQ198"/>
  <c r="BQ218" s="1"/>
  <c r="BW124"/>
  <c r="CD124"/>
  <c r="AC441"/>
  <c r="AC461" s="1"/>
  <c r="AI367"/>
  <c r="AP367"/>
  <c r="AC430"/>
  <c r="AC450" s="1"/>
  <c r="AI356"/>
  <c r="AP356"/>
  <c r="AC435"/>
  <c r="AC455" s="1"/>
  <c r="AP361"/>
  <c r="AN168"/>
  <c r="AG157"/>
  <c r="AN157"/>
  <c r="AG166"/>
  <c r="AN166"/>
  <c r="AN163"/>
  <c r="Z204"/>
  <c r="Z224" s="1"/>
  <c r="AM130"/>
  <c r="AM204" s="1"/>
  <c r="Z203"/>
  <c r="Z223" s="1"/>
  <c r="AF129"/>
  <c r="AM129"/>
  <c r="Z201"/>
  <c r="Z221" s="1"/>
  <c r="AM127"/>
  <c r="Z202"/>
  <c r="Z222" s="1"/>
  <c r="AF128"/>
  <c r="AM128"/>
  <c r="AF145"/>
  <c r="AM145"/>
  <c r="AF135"/>
  <c r="Z150"/>
  <c r="AM135"/>
  <c r="AM144"/>
  <c r="AF141"/>
  <c r="AM141"/>
  <c r="BA362"/>
  <c r="BH362"/>
  <c r="BA358"/>
  <c r="BH358"/>
  <c r="BH356"/>
  <c r="BP49"/>
  <c r="BP70" s="1"/>
  <c r="BP98" s="1"/>
  <c r="BP128" s="1"/>
  <c r="BP147" s="1"/>
  <c r="BP166" s="1"/>
  <c r="BP184" s="1"/>
  <c r="BP202" s="1"/>
  <c r="BP222" s="1"/>
  <c r="CM31"/>
  <c r="EG202"/>
  <c r="EG199"/>
  <c r="EG200"/>
  <c r="EG220" s="1"/>
  <c r="EM126"/>
  <c r="ET126"/>
  <c r="EG201"/>
  <c r="BL157"/>
  <c r="BE164"/>
  <c r="BL164"/>
  <c r="BE158"/>
  <c r="BL158"/>
  <c r="BC176"/>
  <c r="BJ176"/>
  <c r="BC172"/>
  <c r="AW187"/>
  <c r="BJ172"/>
  <c r="BI185"/>
  <c r="BB180"/>
  <c r="BI180"/>
  <c r="BB179"/>
  <c r="BI179"/>
  <c r="L176"/>
  <c r="S176"/>
  <c r="L172"/>
  <c r="S172"/>
  <c r="L183"/>
  <c r="S183"/>
  <c r="K616"/>
  <c r="R616"/>
  <c r="K612"/>
  <c r="R612"/>
  <c r="K613"/>
  <c r="R613"/>
  <c r="K606"/>
  <c r="R606"/>
  <c r="J176"/>
  <c r="Q176"/>
  <c r="J172"/>
  <c r="Q172"/>
  <c r="D187"/>
  <c r="J174"/>
  <c r="Q174"/>
  <c r="D661"/>
  <c r="D681" s="1"/>
  <c r="J587"/>
  <c r="Q587"/>
  <c r="D662"/>
  <c r="D682" s="1"/>
  <c r="J588"/>
  <c r="Q588"/>
  <c r="D673"/>
  <c r="D693" s="1"/>
  <c r="J599"/>
  <c r="Q599"/>
  <c r="J637"/>
  <c r="Q637"/>
  <c r="J634"/>
  <c r="Q634"/>
  <c r="J635"/>
  <c r="Q635"/>
  <c r="DX162"/>
  <c r="DQ161"/>
  <c r="DX161"/>
  <c r="DJ196"/>
  <c r="DJ200"/>
  <c r="DJ220" s="1"/>
  <c r="DP126"/>
  <c r="DW126"/>
  <c r="DJ201"/>
  <c r="DJ198"/>
  <c r="DJ218" s="1"/>
  <c r="DW124"/>
  <c r="FE204"/>
  <c r="FE195"/>
  <c r="FE202"/>
  <c r="FE194"/>
  <c r="GG164"/>
  <c r="GN164"/>
  <c r="GU204"/>
  <c r="GU190"/>
  <c r="GU131"/>
  <c r="GU202"/>
  <c r="GU199"/>
  <c r="HA145"/>
  <c r="HH145"/>
  <c r="FX204"/>
  <c r="FX202"/>
  <c r="FX192"/>
  <c r="FX193"/>
  <c r="FW200"/>
  <c r="FW220" s="1"/>
  <c r="GJ126"/>
  <c r="GC126"/>
  <c r="FW204"/>
  <c r="FW193"/>
  <c r="FA150"/>
  <c r="FG145"/>
  <c r="FN145"/>
  <c r="G439"/>
  <c r="G459" s="1"/>
  <c r="M365"/>
  <c r="T365"/>
  <c r="G434"/>
  <c r="G454" s="1"/>
  <c r="M360"/>
  <c r="T360"/>
  <c r="G430"/>
  <c r="G450" s="1"/>
  <c r="M356"/>
  <c r="T356"/>
  <c r="G441"/>
  <c r="G461" s="1"/>
  <c r="M367"/>
  <c r="T367"/>
  <c r="E434"/>
  <c r="E454" s="1"/>
  <c r="K360"/>
  <c r="R360"/>
  <c r="E435"/>
  <c r="E455" s="1"/>
  <c r="K361"/>
  <c r="R361"/>
  <c r="E432"/>
  <c r="E452" s="1"/>
  <c r="K358"/>
  <c r="R358"/>
  <c r="E429"/>
  <c r="E449" s="1"/>
  <c r="K355"/>
  <c r="R355"/>
  <c r="D435"/>
  <c r="D455" s="1"/>
  <c r="J361"/>
  <c r="Q361"/>
  <c r="D432"/>
  <c r="D452" s="1"/>
  <c r="J358"/>
  <c r="Q358"/>
  <c r="D429"/>
  <c r="D449" s="1"/>
  <c r="J355"/>
  <c r="Q355"/>
  <c r="D428"/>
  <c r="J354"/>
  <c r="D369"/>
  <c r="Q354"/>
  <c r="I655"/>
  <c r="CA158"/>
  <c r="CH158"/>
  <c r="AH178"/>
  <c r="AO178"/>
  <c r="AO173"/>
  <c r="AB192"/>
  <c r="AB212" s="1"/>
  <c r="AH118"/>
  <c r="AO118"/>
  <c r="AF161"/>
  <c r="AM161"/>
  <c r="AF164"/>
  <c r="AM164"/>
  <c r="EI195"/>
  <c r="HN116"/>
  <c r="HN135" s="1"/>
  <c r="HN154" s="1"/>
  <c r="HN172" s="1"/>
  <c r="HN190" s="1"/>
  <c r="HN210" s="1"/>
  <c r="HN84"/>
  <c r="BD141"/>
  <c r="BK141"/>
  <c r="BB143"/>
  <c r="BI143"/>
  <c r="G193"/>
  <c r="G213" s="1"/>
  <c r="M119"/>
  <c r="T119"/>
  <c r="G668"/>
  <c r="G688" s="1"/>
  <c r="M594"/>
  <c r="T594"/>
  <c r="G664"/>
  <c r="G684" s="1"/>
  <c r="M590"/>
  <c r="T590"/>
  <c r="G660"/>
  <c r="G680" s="1"/>
  <c r="M586"/>
  <c r="T586"/>
  <c r="K184"/>
  <c r="R184"/>
  <c r="I167"/>
  <c r="P167"/>
  <c r="I163"/>
  <c r="P163"/>
  <c r="I160"/>
  <c r="P160"/>
  <c r="B84" i="6"/>
  <c r="B90" s="1"/>
  <c r="C84"/>
  <c r="C90" s="1"/>
  <c r="I161" i="1"/>
  <c r="P161"/>
  <c r="C94" i="6"/>
  <c r="C99" s="1"/>
  <c r="B94"/>
  <c r="B99" s="1"/>
  <c r="I610" i="1"/>
  <c r="P610"/>
  <c r="I607"/>
  <c r="P607"/>
  <c r="I604"/>
  <c r="I619" s="1"/>
  <c r="P604"/>
  <c r="C619"/>
  <c r="I605"/>
  <c r="P605"/>
  <c r="DY172"/>
  <c r="DL187"/>
  <c r="DP145"/>
  <c r="DW145"/>
  <c r="DP142"/>
  <c r="DW142"/>
  <c r="DV172"/>
  <c r="DI187"/>
  <c r="HS150"/>
  <c r="HY182"/>
  <c r="IF182"/>
  <c r="GV202"/>
  <c r="GV199"/>
  <c r="GV200"/>
  <c r="GV220" s="1"/>
  <c r="HB126"/>
  <c r="HI126"/>
  <c r="HQ187"/>
  <c r="HQ194"/>
  <c r="HQ191"/>
  <c r="HQ192"/>
  <c r="HQ193"/>
  <c r="GT193"/>
  <c r="GT203"/>
  <c r="GT204"/>
  <c r="GT190"/>
  <c r="GT131"/>
  <c r="K382"/>
  <c r="R382"/>
  <c r="K379"/>
  <c r="R379"/>
  <c r="K376"/>
  <c r="R376"/>
  <c r="K373"/>
  <c r="K388" s="1"/>
  <c r="E388"/>
  <c r="R373"/>
  <c r="BW643"/>
  <c r="CD643"/>
  <c r="BW653"/>
  <c r="CD653"/>
  <c r="BW654"/>
  <c r="CD654"/>
  <c r="BA611"/>
  <c r="BH611"/>
  <c r="BA608"/>
  <c r="BH608"/>
  <c r="BA609"/>
  <c r="BH609"/>
  <c r="BA606"/>
  <c r="BH606"/>
  <c r="AE605"/>
  <c r="AL605"/>
  <c r="AE606"/>
  <c r="AL606"/>
  <c r="AE616"/>
  <c r="AL616"/>
  <c r="HP369"/>
  <c r="CS66"/>
  <c r="CT66"/>
  <c r="CV162" s="1"/>
  <c r="CR66"/>
  <c r="CU124" s="1"/>
  <c r="CU66"/>
  <c r="CW180" s="1"/>
  <c r="BR298"/>
  <c r="AZ298"/>
  <c r="BA356" s="1"/>
  <c r="I375"/>
  <c r="P375"/>
  <c r="I381"/>
  <c r="P381"/>
  <c r="I382"/>
  <c r="P382"/>
  <c r="BY368"/>
  <c r="CF368"/>
  <c r="BY354"/>
  <c r="CF354"/>
  <c r="BS369"/>
  <c r="CN410"/>
  <c r="CN414"/>
  <c r="CN418"/>
  <c r="CN422"/>
  <c r="CN413"/>
  <c r="CN417"/>
  <c r="CN421"/>
  <c r="CN412"/>
  <c r="CN416"/>
  <c r="CN420"/>
  <c r="CN411"/>
  <c r="CN415"/>
  <c r="CN419"/>
  <c r="CN423"/>
  <c r="DK411"/>
  <c r="DK415"/>
  <c r="DK419"/>
  <c r="DK423"/>
  <c r="DK410"/>
  <c r="DK414"/>
  <c r="DK418"/>
  <c r="DK422"/>
  <c r="DK413"/>
  <c r="DK417"/>
  <c r="DK421"/>
  <c r="DK412"/>
  <c r="DK416"/>
  <c r="DK420"/>
  <c r="DV154"/>
  <c r="DI169"/>
  <c r="BC651"/>
  <c r="BJ651"/>
  <c r="BJ647"/>
  <c r="BC648"/>
  <c r="BJ648"/>
  <c r="BC645"/>
  <c r="BJ645"/>
  <c r="EG296"/>
  <c r="AG403"/>
  <c r="AN403"/>
  <c r="AG400"/>
  <c r="AN400"/>
  <c r="AN397"/>
  <c r="AG398"/>
  <c r="AN398"/>
  <c r="AW668"/>
  <c r="AW688" s="1"/>
  <c r="BC594"/>
  <c r="BJ594"/>
  <c r="AW664"/>
  <c r="AW684" s="1"/>
  <c r="BC590"/>
  <c r="BJ590"/>
  <c r="AW669"/>
  <c r="AW689" s="1"/>
  <c r="BC595"/>
  <c r="BJ595"/>
  <c r="AW670"/>
  <c r="AW690" s="1"/>
  <c r="BC596"/>
  <c r="BJ596"/>
  <c r="BS666"/>
  <c r="BS686" s="1"/>
  <c r="BY592"/>
  <c r="CF592"/>
  <c r="BS662"/>
  <c r="BS682" s="1"/>
  <c r="CF588"/>
  <c r="BS671"/>
  <c r="BS691" s="1"/>
  <c r="BY597"/>
  <c r="CF597"/>
  <c r="BS668"/>
  <c r="BS688" s="1"/>
  <c r="BY594"/>
  <c r="CF594"/>
  <c r="EF201"/>
  <c r="EF192"/>
  <c r="EF202"/>
  <c r="EF199"/>
  <c r="L637"/>
  <c r="S637"/>
  <c r="L624"/>
  <c r="S624"/>
  <c r="L631"/>
  <c r="S631"/>
  <c r="L626"/>
  <c r="S626"/>
  <c r="EH199"/>
  <c r="EH200"/>
  <c r="EH220" s="1"/>
  <c r="EN126"/>
  <c r="EU126"/>
  <c r="EH201"/>
  <c r="EH198"/>
  <c r="AX200"/>
  <c r="AX220" s="1"/>
  <c r="BD126"/>
  <c r="BK126"/>
  <c r="AX202"/>
  <c r="AX222" s="1"/>
  <c r="BK128"/>
  <c r="AX197"/>
  <c r="AX217" s="1"/>
  <c r="BD123"/>
  <c r="BK123"/>
  <c r="AX192"/>
  <c r="AX212" s="1"/>
  <c r="BD118"/>
  <c r="BK118"/>
  <c r="AI392"/>
  <c r="AP392"/>
  <c r="AC407"/>
  <c r="AP395"/>
  <c r="AI405"/>
  <c r="AP405"/>
  <c r="AI394"/>
  <c r="AP394"/>
  <c r="CA145"/>
  <c r="CH145"/>
  <c r="CA137"/>
  <c r="CH137"/>
  <c r="AI160"/>
  <c r="AP160"/>
  <c r="AI156"/>
  <c r="AP156"/>
  <c r="AI166"/>
  <c r="AP166"/>
  <c r="AI154"/>
  <c r="AP154"/>
  <c r="AC169"/>
  <c r="AY196"/>
  <c r="AY216" s="1"/>
  <c r="BE122"/>
  <c r="BL122"/>
  <c r="AY201"/>
  <c r="AY193"/>
  <c r="AY213" s="1"/>
  <c r="BL119"/>
  <c r="AY200"/>
  <c r="AY220" s="1"/>
  <c r="BE126"/>
  <c r="BL126"/>
  <c r="CV143"/>
  <c r="DC143"/>
  <c r="CV145"/>
  <c r="DC145"/>
  <c r="CV142"/>
  <c r="DC142"/>
  <c r="CO198"/>
  <c r="CO218" s="1"/>
  <c r="DB124"/>
  <c r="CO195"/>
  <c r="CO196"/>
  <c r="CO216" s="1"/>
  <c r="DB122"/>
  <c r="CO197"/>
  <c r="CO217" s="1"/>
  <c r="CU123"/>
  <c r="DB123"/>
  <c r="CM191"/>
  <c r="CM195"/>
  <c r="CM201"/>
  <c r="CM198"/>
  <c r="CM218" s="1"/>
  <c r="CZ124"/>
  <c r="BZ174"/>
  <c r="CG174"/>
  <c r="BY143"/>
  <c r="CF143"/>
  <c r="BQ199"/>
  <c r="BQ190"/>
  <c r="BW116"/>
  <c r="CD116"/>
  <c r="BQ131"/>
  <c r="BQ204"/>
  <c r="BQ202"/>
  <c r="AC428"/>
  <c r="AI354"/>
  <c r="AP354"/>
  <c r="AC369"/>
  <c r="AC432"/>
  <c r="AC452" s="1"/>
  <c r="AI358"/>
  <c r="AP358"/>
  <c r="AC437"/>
  <c r="AC457" s="1"/>
  <c r="AP363"/>
  <c r="AC429"/>
  <c r="AC449" s="1"/>
  <c r="AP355"/>
  <c r="AN165"/>
  <c r="AG161"/>
  <c r="AN161"/>
  <c r="AG167"/>
  <c r="AN167"/>
  <c r="Z191"/>
  <c r="Z211" s="1"/>
  <c r="AM117"/>
  <c r="Z190"/>
  <c r="AF116"/>
  <c r="AM116"/>
  <c r="Z131"/>
  <c r="Z192"/>
  <c r="Z212" s="1"/>
  <c r="AF118"/>
  <c r="AM118"/>
  <c r="AF148"/>
  <c r="AM148"/>
  <c r="AF142"/>
  <c r="AM142"/>
  <c r="AF143"/>
  <c r="AM143"/>
  <c r="AM146"/>
  <c r="ED281"/>
  <c r="ED302" s="1"/>
  <c r="ED330" s="1"/>
  <c r="ED360" s="1"/>
  <c r="ED379" s="1"/>
  <c r="ED398" s="1"/>
  <c r="ED416" s="1"/>
  <c r="ED434" s="1"/>
  <c r="ED454" s="1"/>
  <c r="FA263"/>
  <c r="BA368"/>
  <c r="BH368"/>
  <c r="BA364"/>
  <c r="BH364"/>
  <c r="BA360"/>
  <c r="BH360"/>
  <c r="CL286"/>
  <c r="CL307" s="1"/>
  <c r="CL335" s="1"/>
  <c r="CL365" s="1"/>
  <c r="CL384" s="1"/>
  <c r="CL403" s="1"/>
  <c r="CL421" s="1"/>
  <c r="CL439" s="1"/>
  <c r="CL459" s="1"/>
  <c r="DI268"/>
  <c r="EI187"/>
  <c r="EO182"/>
  <c r="EV182"/>
  <c r="EN164"/>
  <c r="EU164"/>
  <c r="EG203"/>
  <c r="EG204"/>
  <c r="EG190"/>
  <c r="EG131"/>
  <c r="BL166"/>
  <c r="BE160"/>
  <c r="BL160"/>
  <c r="BJ184"/>
  <c r="BC180"/>
  <c r="BJ180"/>
  <c r="BC174"/>
  <c r="BJ174"/>
  <c r="BB174"/>
  <c r="BI174"/>
  <c r="L185"/>
  <c r="S185"/>
  <c r="L180"/>
  <c r="S180"/>
  <c r="L173"/>
  <c r="S173"/>
  <c r="K617"/>
  <c r="R617"/>
  <c r="K618"/>
  <c r="R618"/>
  <c r="K610"/>
  <c r="R610"/>
  <c r="J185"/>
  <c r="Q185"/>
  <c r="J180"/>
  <c r="Q180"/>
  <c r="J178"/>
  <c r="Q178"/>
  <c r="J175"/>
  <c r="Q175"/>
  <c r="D665"/>
  <c r="D685" s="1"/>
  <c r="J591"/>
  <c r="Q591"/>
  <c r="D666"/>
  <c r="D686" s="1"/>
  <c r="J592"/>
  <c r="Q592"/>
  <c r="D663"/>
  <c r="D683" s="1"/>
  <c r="J589"/>
  <c r="Q589"/>
  <c r="D660"/>
  <c r="D680" s="1"/>
  <c r="J586"/>
  <c r="Q586"/>
  <c r="J627"/>
  <c r="Q627"/>
  <c r="J624"/>
  <c r="Q624"/>
  <c r="J623"/>
  <c r="Q623"/>
  <c r="D638"/>
  <c r="DS182"/>
  <c r="DZ182"/>
  <c r="DQ164"/>
  <c r="DX164"/>
  <c r="DJ204"/>
  <c r="DJ190"/>
  <c r="DJ131"/>
  <c r="DW116"/>
  <c r="DJ191"/>
  <c r="DJ202"/>
  <c r="FE203"/>
  <c r="FE197"/>
  <c r="FE190"/>
  <c r="FE131"/>
  <c r="FE196"/>
  <c r="HS169"/>
  <c r="GF164"/>
  <c r="GM164"/>
  <c r="GU192"/>
  <c r="GU193"/>
  <c r="GU203"/>
  <c r="FX195"/>
  <c r="FX191"/>
  <c r="FX196"/>
  <c r="FX197"/>
  <c r="FW190"/>
  <c r="FW131"/>
  <c r="FW191"/>
  <c r="FW197"/>
  <c r="FW194"/>
  <c r="G440"/>
  <c r="G460" s="1"/>
  <c r="M366"/>
  <c r="T366"/>
  <c r="G435"/>
  <c r="G455" s="1"/>
  <c r="M361"/>
  <c r="T361"/>
  <c r="G431"/>
  <c r="G451" s="1"/>
  <c r="M357"/>
  <c r="T357"/>
  <c r="G442"/>
  <c r="G462" s="1"/>
  <c r="M368"/>
  <c r="T368"/>
  <c r="E439"/>
  <c r="E459" s="1"/>
  <c r="K365"/>
  <c r="R365"/>
  <c r="E440"/>
  <c r="E460" s="1"/>
  <c r="K366"/>
  <c r="R366"/>
  <c r="E436"/>
  <c r="E456" s="1"/>
  <c r="K362"/>
  <c r="R362"/>
  <c r="E433"/>
  <c r="E453" s="1"/>
  <c r="K359"/>
  <c r="R359"/>
  <c r="D440"/>
  <c r="D460" s="1"/>
  <c r="J366"/>
  <c r="Q366"/>
  <c r="D436"/>
  <c r="D456" s="1"/>
  <c r="J362"/>
  <c r="Q362"/>
  <c r="D433"/>
  <c r="D453" s="1"/>
  <c r="J359"/>
  <c r="Q359"/>
  <c r="D430"/>
  <c r="D450" s="1"/>
  <c r="J356"/>
  <c r="Q356"/>
  <c r="BH421"/>
  <c r="BA416"/>
  <c r="BH416"/>
  <c r="BA642"/>
  <c r="BH642"/>
  <c r="BA651"/>
  <c r="BH651"/>
  <c r="BA649"/>
  <c r="BH649"/>
  <c r="Y665"/>
  <c r="Y685" s="1"/>
  <c r="AE591"/>
  <c r="AL591"/>
  <c r="Y666"/>
  <c r="Y686" s="1"/>
  <c r="AE592"/>
  <c r="AL592"/>
  <c r="Y663"/>
  <c r="Y683" s="1"/>
  <c r="AE589"/>
  <c r="AL589"/>
  <c r="Y660"/>
  <c r="Y680" s="1"/>
  <c r="AE586"/>
  <c r="AL586"/>
  <c r="BR672"/>
  <c r="BR692" s="1"/>
  <c r="BX598"/>
  <c r="CE598"/>
  <c r="BR673"/>
  <c r="BR693" s="1"/>
  <c r="BX599"/>
  <c r="CE599"/>
  <c r="BR659"/>
  <c r="BX585"/>
  <c r="BR600"/>
  <c r="CE585"/>
  <c r="BR671"/>
  <c r="BR691" s="1"/>
  <c r="BX597"/>
  <c r="CE597"/>
  <c r="GT369"/>
  <c r="I628"/>
  <c r="P628"/>
  <c r="I625"/>
  <c r="P625"/>
  <c r="I626"/>
  <c r="P626"/>
  <c r="CM345"/>
  <c r="DI317"/>
  <c r="CN345"/>
  <c r="DJ317"/>
  <c r="BX410"/>
  <c r="CE410"/>
  <c r="BR425"/>
  <c r="CU420"/>
  <c r="DB420"/>
  <c r="CM269"/>
  <c r="BP287"/>
  <c r="BP308" s="1"/>
  <c r="BP336" s="1"/>
  <c r="BP366" s="1"/>
  <c r="BP385" s="1"/>
  <c r="BP404" s="1"/>
  <c r="BP422" s="1"/>
  <c r="BP440" s="1"/>
  <c r="BP460" s="1"/>
  <c r="CA164"/>
  <c r="CH164"/>
  <c r="BY162"/>
  <c r="CF162"/>
  <c r="BX145"/>
  <c r="CE145"/>
  <c r="AI174"/>
  <c r="AP174"/>
  <c r="AI172"/>
  <c r="AP172"/>
  <c r="AC187"/>
  <c r="AH172"/>
  <c r="AO172"/>
  <c r="AO187" s="1"/>
  <c r="AB187"/>
  <c r="AB203"/>
  <c r="AB223" s="1"/>
  <c r="AH129"/>
  <c r="AO129"/>
  <c r="AB197"/>
  <c r="AB217" s="1"/>
  <c r="AH123"/>
  <c r="AO123"/>
  <c r="AB194"/>
  <c r="AB214" s="1"/>
  <c r="AH120"/>
  <c r="AO120"/>
  <c r="EU179"/>
  <c r="GR84"/>
  <c r="GR116"/>
  <c r="GR135" s="1"/>
  <c r="GR154" s="1"/>
  <c r="GR172" s="1"/>
  <c r="GR190" s="1"/>
  <c r="GR210" s="1"/>
  <c r="BA614"/>
  <c r="BH614"/>
  <c r="AE604"/>
  <c r="AE619" s="1"/>
  <c r="AL604"/>
  <c r="AL619" s="1"/>
  <c r="Y619"/>
  <c r="I386"/>
  <c r="P386"/>
  <c r="I387"/>
  <c r="P387"/>
  <c r="DI347"/>
  <c r="EE319"/>
  <c r="EF347"/>
  <c r="FB319"/>
  <c r="BC652"/>
  <c r="BJ652"/>
  <c r="BC649"/>
  <c r="BJ649"/>
  <c r="AN404"/>
  <c r="AN401"/>
  <c r="AG402"/>
  <c r="AN402"/>
  <c r="AW672"/>
  <c r="AW692" s="1"/>
  <c r="BC598"/>
  <c r="BJ598"/>
  <c r="AW673"/>
  <c r="BC599"/>
  <c r="BJ599"/>
  <c r="AW659"/>
  <c r="BC585"/>
  <c r="AW600"/>
  <c r="BJ585"/>
  <c r="BS670"/>
  <c r="BS690" s="1"/>
  <c r="BY596"/>
  <c r="CF596"/>
  <c r="BS661"/>
  <c r="BS681" s="1"/>
  <c r="BY587"/>
  <c r="CF587"/>
  <c r="BS672"/>
  <c r="BS692" s="1"/>
  <c r="BY598"/>
  <c r="CF598"/>
  <c r="EF200"/>
  <c r="EF220" s="1"/>
  <c r="EL126"/>
  <c r="ES126"/>
  <c r="EF196"/>
  <c r="EF203"/>
  <c r="L632"/>
  <c r="S632"/>
  <c r="L636"/>
  <c r="S636"/>
  <c r="L630"/>
  <c r="S630"/>
  <c r="EH203"/>
  <c r="EH204"/>
  <c r="EH190"/>
  <c r="EH131"/>
  <c r="EH202"/>
  <c r="AX204"/>
  <c r="AX193"/>
  <c r="AX213" s="1"/>
  <c r="BK119"/>
  <c r="AX199"/>
  <c r="AX196"/>
  <c r="AX216" s="1"/>
  <c r="BD122"/>
  <c r="BK122"/>
  <c r="AI403"/>
  <c r="AP403"/>
  <c r="AP397"/>
  <c r="AI402"/>
  <c r="AP402"/>
  <c r="AI396"/>
  <c r="AP396"/>
  <c r="CA142"/>
  <c r="CH142"/>
  <c r="CA139"/>
  <c r="CH139"/>
  <c r="AI162"/>
  <c r="AP162"/>
  <c r="AP165"/>
  <c r="AP159"/>
  <c r="AP155"/>
  <c r="AY198"/>
  <c r="AY218" s="1"/>
  <c r="BE124"/>
  <c r="BL124"/>
  <c r="AY204"/>
  <c r="AY195"/>
  <c r="AY202"/>
  <c r="AY222" s="1"/>
  <c r="BL128"/>
  <c r="CO202"/>
  <c r="CO199"/>
  <c r="CO200"/>
  <c r="CO220" s="1"/>
  <c r="CU126"/>
  <c r="DB126"/>
  <c r="CO201"/>
  <c r="CM199"/>
  <c r="CM203"/>
  <c r="CM192"/>
  <c r="CM212" s="1"/>
  <c r="CZ118"/>
  <c r="CM202"/>
  <c r="BZ178"/>
  <c r="CG178"/>
  <c r="BZ172"/>
  <c r="CG172"/>
  <c r="BT187"/>
  <c r="BQ195"/>
  <c r="BQ192"/>
  <c r="BQ212" s="1"/>
  <c r="BW118"/>
  <c r="CD118"/>
  <c r="BQ193"/>
  <c r="BP282"/>
  <c r="BP303" s="1"/>
  <c r="BP331" s="1"/>
  <c r="BP361" s="1"/>
  <c r="BP380" s="1"/>
  <c r="BP399" s="1"/>
  <c r="BP417" s="1"/>
  <c r="BP435" s="1"/>
  <c r="BP455" s="1"/>
  <c r="CM264"/>
  <c r="AT46"/>
  <c r="AT67" s="1"/>
  <c r="AT95" s="1"/>
  <c r="AT125" s="1"/>
  <c r="AT144" s="1"/>
  <c r="AT163" s="1"/>
  <c r="AT181" s="1"/>
  <c r="AT199" s="1"/>
  <c r="AT219" s="1"/>
  <c r="BQ28"/>
  <c r="AC438"/>
  <c r="AC458" s="1"/>
  <c r="AI364"/>
  <c r="AP364"/>
  <c r="AC434"/>
  <c r="AC454" s="1"/>
  <c r="AI360"/>
  <c r="AP360"/>
  <c r="AC439"/>
  <c r="AC459" s="1"/>
  <c r="AI365"/>
  <c r="AP365"/>
  <c r="AC431"/>
  <c r="AC451" s="1"/>
  <c r="AP357"/>
  <c r="AG154"/>
  <c r="AA169"/>
  <c r="AN154"/>
  <c r="AG156"/>
  <c r="AN156"/>
  <c r="AG158"/>
  <c r="AN158"/>
  <c r="AN155"/>
  <c r="Z199"/>
  <c r="Z219" s="1"/>
  <c r="AM125"/>
  <c r="Z195"/>
  <c r="Z215" s="1"/>
  <c r="AM121"/>
  <c r="Z196"/>
  <c r="Z216" s="1"/>
  <c r="AF122"/>
  <c r="AM122"/>
  <c r="Z193"/>
  <c r="Z213" s="1"/>
  <c r="AF119"/>
  <c r="AM119"/>
  <c r="AF147"/>
  <c r="AM147"/>
  <c r="AF138"/>
  <c r="AM138"/>
  <c r="AM136"/>
  <c r="BH367"/>
  <c r="EV179"/>
  <c r="EH169"/>
  <c r="EG194"/>
  <c r="EG191"/>
  <c r="EG192"/>
  <c r="EG193"/>
  <c r="BE161"/>
  <c r="BL161"/>
  <c r="BE154"/>
  <c r="BL154"/>
  <c r="AY169"/>
  <c r="BE162"/>
  <c r="BL162"/>
  <c r="BC179"/>
  <c r="BJ179"/>
  <c r="BJ175"/>
  <c r="BC178"/>
  <c r="BJ178"/>
  <c r="BI184"/>
  <c r="BB178"/>
  <c r="BI178"/>
  <c r="BA410"/>
  <c r="BH410"/>
  <c r="AU425"/>
  <c r="BH423"/>
  <c r="BA646"/>
  <c r="BH646"/>
  <c r="BA643"/>
  <c r="BH643"/>
  <c r="BA652"/>
  <c r="BH652"/>
  <c r="Y669"/>
  <c r="Y689" s="1"/>
  <c r="AE595"/>
  <c r="AL595"/>
  <c r="Y670"/>
  <c r="Y690" s="1"/>
  <c r="AE596"/>
  <c r="AL596"/>
  <c r="Y667"/>
  <c r="Y687" s="1"/>
  <c r="AE593"/>
  <c r="AL593"/>
  <c r="Y664"/>
  <c r="Y684" s="1"/>
  <c r="AE590"/>
  <c r="AL590"/>
  <c r="BR660"/>
  <c r="BR680" s="1"/>
  <c r="BX586"/>
  <c r="CE586"/>
  <c r="BR661"/>
  <c r="BR681" s="1"/>
  <c r="BX587"/>
  <c r="CE587"/>
  <c r="BR662"/>
  <c r="BR682" s="1"/>
  <c r="CE588"/>
  <c r="I632"/>
  <c r="P632"/>
  <c r="I629"/>
  <c r="P629"/>
  <c r="I630"/>
  <c r="P630"/>
  <c r="I627"/>
  <c r="P627"/>
  <c r="EE43"/>
  <c r="DN43"/>
  <c r="DI64" s="1"/>
  <c r="DV178" s="1"/>
  <c r="BX414"/>
  <c r="CE414"/>
  <c r="CO425"/>
  <c r="DB410"/>
  <c r="BV288"/>
  <c r="BQ309" s="1"/>
  <c r="CF423" s="1"/>
  <c r="CO288"/>
  <c r="GA304"/>
  <c r="EG300"/>
  <c r="BX655"/>
  <c r="BY655"/>
  <c r="HP407"/>
  <c r="L179"/>
  <c r="S179"/>
  <c r="L175"/>
  <c r="S175"/>
  <c r="L177"/>
  <c r="S177"/>
  <c r="L174"/>
  <c r="S174"/>
  <c r="K611"/>
  <c r="R611"/>
  <c r="K604"/>
  <c r="R604"/>
  <c r="E619"/>
  <c r="K605"/>
  <c r="R605"/>
  <c r="C77" i="6"/>
  <c r="J173" i="1"/>
  <c r="Q173"/>
  <c r="J183"/>
  <c r="Q183"/>
  <c r="J179"/>
  <c r="Q179"/>
  <c r="D670"/>
  <c r="D690" s="1"/>
  <c r="J596"/>
  <c r="Q596"/>
  <c r="D671"/>
  <c r="D691" s="1"/>
  <c r="J597"/>
  <c r="Q597"/>
  <c r="D667"/>
  <c r="D687" s="1"/>
  <c r="J593"/>
  <c r="Q593"/>
  <c r="D664"/>
  <c r="D684" s="1"/>
  <c r="J590"/>
  <c r="Q590"/>
  <c r="J631"/>
  <c r="Q631"/>
  <c r="J628"/>
  <c r="Q628"/>
  <c r="J625"/>
  <c r="Q625"/>
  <c r="J626"/>
  <c r="Q626"/>
  <c r="DS179"/>
  <c r="DZ179"/>
  <c r="DZ178"/>
  <c r="DX154"/>
  <c r="DK169"/>
  <c r="DJ195"/>
  <c r="DJ199"/>
  <c r="DJ193"/>
  <c r="FE199"/>
  <c r="FE191"/>
  <c r="FE198"/>
  <c r="GA169"/>
  <c r="IF164"/>
  <c r="HY164"/>
  <c r="FZ169"/>
  <c r="GU196"/>
  <c r="GU197"/>
  <c r="GU194"/>
  <c r="GU191"/>
  <c r="HH164"/>
  <c r="HA164"/>
  <c r="FX203"/>
  <c r="FX199"/>
  <c r="FX200"/>
  <c r="FX220" s="1"/>
  <c r="GD126"/>
  <c r="GK126"/>
  <c r="FX201"/>
  <c r="FW150"/>
  <c r="GC145"/>
  <c r="GJ145"/>
  <c r="FW195"/>
  <c r="FW199"/>
  <c r="FW201"/>
  <c r="FW198"/>
  <c r="G436"/>
  <c r="G456" s="1"/>
  <c r="M362"/>
  <c r="T362"/>
  <c r="G432"/>
  <c r="G452" s="1"/>
  <c r="M358"/>
  <c r="T358"/>
  <c r="G428"/>
  <c r="M354"/>
  <c r="T354"/>
  <c r="G369"/>
  <c r="E428"/>
  <c r="K354"/>
  <c r="E369"/>
  <c r="R354"/>
  <c r="E441"/>
  <c r="E461" s="1"/>
  <c r="K367"/>
  <c r="R367"/>
  <c r="E437"/>
  <c r="E457" s="1"/>
  <c r="K363"/>
  <c r="R363"/>
  <c r="D441"/>
  <c r="D461" s="1"/>
  <c r="J367"/>
  <c r="Q367"/>
  <c r="D437"/>
  <c r="D457" s="1"/>
  <c r="J363"/>
  <c r="Q363"/>
  <c r="D434"/>
  <c r="D454" s="1"/>
  <c r="J360"/>
  <c r="Q360"/>
  <c r="BA418"/>
  <c r="BH418"/>
  <c r="BA414"/>
  <c r="BH414"/>
  <c r="BA420"/>
  <c r="BH420"/>
  <c r="BA650"/>
  <c r="BH650"/>
  <c r="BH647"/>
  <c r="BH644"/>
  <c r="BA641"/>
  <c r="BH641"/>
  <c r="AU656"/>
  <c r="E320" i="9"/>
  <c r="E340" s="1"/>
  <c r="E284"/>
  <c r="Y673" i="1"/>
  <c r="Y693" s="1"/>
  <c r="AE599"/>
  <c r="AL599"/>
  <c r="Y659"/>
  <c r="AE585"/>
  <c r="Y600"/>
  <c r="AL585"/>
  <c r="Y671"/>
  <c r="Y691" s="1"/>
  <c r="AE597"/>
  <c r="AL597"/>
  <c r="Y668"/>
  <c r="Y688" s="1"/>
  <c r="AE594"/>
  <c r="AL594"/>
  <c r="BR664"/>
  <c r="BR684" s="1"/>
  <c r="BX590"/>
  <c r="CE590"/>
  <c r="BR665"/>
  <c r="BR685" s="1"/>
  <c r="CE591"/>
  <c r="BR666"/>
  <c r="BR686" s="1"/>
  <c r="BX592"/>
  <c r="CE592"/>
  <c r="BR663"/>
  <c r="BR683" s="1"/>
  <c r="BX589"/>
  <c r="CE589"/>
  <c r="BW530"/>
  <c r="BX530"/>
  <c r="BY530"/>
  <c r="BW644" s="1"/>
  <c r="BV530"/>
  <c r="BY588" s="1"/>
  <c r="I637"/>
  <c r="P637"/>
  <c r="I634"/>
  <c r="P634"/>
  <c r="I635"/>
  <c r="P635"/>
  <c r="I631"/>
  <c r="P631"/>
  <c r="CR64"/>
  <c r="CU122" s="1"/>
  <c r="CS64"/>
  <c r="CV141" s="1"/>
  <c r="CU64"/>
  <c r="CW178" s="1"/>
  <c r="CT64"/>
  <c r="CT160" s="1"/>
  <c r="BX418"/>
  <c r="CE418"/>
  <c r="BX416"/>
  <c r="CE416"/>
  <c r="DB414"/>
  <c r="FB346"/>
  <c r="FX318"/>
  <c r="FB310"/>
  <c r="CT302"/>
  <c r="DL302"/>
  <c r="AU199"/>
  <c r="AU195"/>
  <c r="AU192"/>
  <c r="AU212" s="1"/>
  <c r="BA118"/>
  <c r="BH118"/>
  <c r="AU193"/>
  <c r="AU213" s="1"/>
  <c r="BH119"/>
  <c r="AM404"/>
  <c r="AM401"/>
  <c r="AF402"/>
  <c r="AM402"/>
  <c r="AF403"/>
  <c r="AM403"/>
  <c r="AG63"/>
  <c r="AI177" s="1"/>
  <c r="AD63"/>
  <c r="AH121" s="1"/>
  <c r="AE63"/>
  <c r="AF140" s="1"/>
  <c r="AF63"/>
  <c r="AG159" s="1"/>
  <c r="AA666"/>
  <c r="AA686" s="1"/>
  <c r="AG592"/>
  <c r="AN592"/>
  <c r="AA662"/>
  <c r="AA682" s="1"/>
  <c r="AG588"/>
  <c r="AN588"/>
  <c r="AA663"/>
  <c r="AA683" s="1"/>
  <c r="AG589"/>
  <c r="AN589"/>
  <c r="AA660"/>
  <c r="AA680" s="1"/>
  <c r="AG586"/>
  <c r="AN586"/>
  <c r="AE143"/>
  <c r="AL143"/>
  <c r="AL144"/>
  <c r="AE141"/>
  <c r="AL141"/>
  <c r="AE138"/>
  <c r="AL138"/>
  <c r="CN198"/>
  <c r="CN218" s="1"/>
  <c r="CT124"/>
  <c r="DA124"/>
  <c r="CN194"/>
  <c r="CN214" s="1"/>
  <c r="DA120"/>
  <c r="CN192"/>
  <c r="CN212" s="1"/>
  <c r="DA118"/>
  <c r="CN193"/>
  <c r="BX652"/>
  <c r="CE652"/>
  <c r="BX649"/>
  <c r="CE649"/>
  <c r="BX650"/>
  <c r="CE650"/>
  <c r="AF647"/>
  <c r="AM647"/>
  <c r="AF644"/>
  <c r="AM644"/>
  <c r="AF641"/>
  <c r="AM641"/>
  <c r="Z656"/>
  <c r="AF642"/>
  <c r="AM642"/>
  <c r="BQ287"/>
  <c r="AZ287"/>
  <c r="AU308" s="1"/>
  <c r="AG416"/>
  <c r="AN416"/>
  <c r="AN413"/>
  <c r="AG410"/>
  <c r="AA425"/>
  <c r="AN410"/>
  <c r="AN411"/>
  <c r="I175"/>
  <c r="P175"/>
  <c r="I172"/>
  <c r="P172"/>
  <c r="C187"/>
  <c r="I183"/>
  <c r="P183"/>
  <c r="CT358"/>
  <c r="DA358"/>
  <c r="BY396"/>
  <c r="CF396"/>
  <c r="B5" i="6"/>
  <c r="B50"/>
  <c r="B11" s="1"/>
  <c r="C192" i="1"/>
  <c r="C212" s="1"/>
  <c r="I118"/>
  <c r="P118"/>
  <c r="C193"/>
  <c r="C213" s="1"/>
  <c r="I119"/>
  <c r="P119"/>
  <c r="C204"/>
  <c r="C224" s="1"/>
  <c r="I130"/>
  <c r="P130"/>
  <c r="EL164"/>
  <c r="ES164"/>
  <c r="BY606"/>
  <c r="CF606"/>
  <c r="CF610"/>
  <c r="BY611"/>
  <c r="CF611"/>
  <c r="BY608"/>
  <c r="CF608"/>
  <c r="BH185"/>
  <c r="BA179"/>
  <c r="BH179"/>
  <c r="BA176"/>
  <c r="BH176"/>
  <c r="BR191"/>
  <c r="BR194"/>
  <c r="BR214" s="1"/>
  <c r="BX120"/>
  <c r="CE120"/>
  <c r="BR192"/>
  <c r="BR212" s="1"/>
  <c r="BX118"/>
  <c r="CE118"/>
  <c r="BR197"/>
  <c r="BR217" s="1"/>
  <c r="BX123"/>
  <c r="CE123"/>
  <c r="CU143"/>
  <c r="DB143"/>
  <c r="CU145"/>
  <c r="DB145"/>
  <c r="GE164"/>
  <c r="GL164"/>
  <c r="BC156"/>
  <c r="BJ156"/>
  <c r="BJ157"/>
  <c r="EM164"/>
  <c r="ET164"/>
  <c r="BZ596"/>
  <c r="CG596"/>
  <c r="BZ592"/>
  <c r="CG592"/>
  <c r="CG591"/>
  <c r="BZ590"/>
  <c r="CG590"/>
  <c r="BD362"/>
  <c r="BK362"/>
  <c r="BD360"/>
  <c r="BK360"/>
  <c r="FZ199"/>
  <c r="FZ200"/>
  <c r="FZ220" s="1"/>
  <c r="GM126"/>
  <c r="GF126"/>
  <c r="FZ201"/>
  <c r="FZ198"/>
  <c r="BZ379"/>
  <c r="CG379"/>
  <c r="BZ377"/>
  <c r="CG377"/>
  <c r="L396"/>
  <c r="S396"/>
  <c r="L392"/>
  <c r="F407"/>
  <c r="F347" i="6"/>
  <c r="F352" s="1"/>
  <c r="S392" i="1"/>
  <c r="L406"/>
  <c r="S406"/>
  <c r="DR164"/>
  <c r="DY164"/>
  <c r="DY162"/>
  <c r="AI416"/>
  <c r="AP416"/>
  <c r="AI421"/>
  <c r="AP421"/>
  <c r="AP413"/>
  <c r="AW346"/>
  <c r="BS318"/>
  <c r="M636"/>
  <c r="T636"/>
  <c r="M631"/>
  <c r="T631"/>
  <c r="M627"/>
  <c r="T627"/>
  <c r="M623"/>
  <c r="T623"/>
  <c r="G638"/>
  <c r="L381"/>
  <c r="S381"/>
  <c r="L373"/>
  <c r="S373"/>
  <c r="F388"/>
  <c r="L380"/>
  <c r="E291" i="6" s="1"/>
  <c r="E293" s="1"/>
  <c r="S380" i="1"/>
  <c r="E292" i="6" s="1"/>
  <c r="BE364" i="1"/>
  <c r="BL364"/>
  <c r="BE360"/>
  <c r="BL360"/>
  <c r="BE356"/>
  <c r="BL356"/>
  <c r="L136"/>
  <c r="S136"/>
  <c r="L146"/>
  <c r="S146"/>
  <c r="L138"/>
  <c r="S138"/>
  <c r="L135"/>
  <c r="S135"/>
  <c r="F150"/>
  <c r="GW169"/>
  <c r="HS197"/>
  <c r="HS190"/>
  <c r="HS131"/>
  <c r="HS198"/>
  <c r="M419"/>
  <c r="F330" i="6" s="1"/>
  <c r="T419" i="1"/>
  <c r="F331" i="6" s="1"/>
  <c r="M415" i="1"/>
  <c r="T415"/>
  <c r="M411"/>
  <c r="T411"/>
  <c r="AY641"/>
  <c r="AY642"/>
  <c r="AY643"/>
  <c r="AY644"/>
  <c r="AY645"/>
  <c r="AY646"/>
  <c r="AY647"/>
  <c r="AY648"/>
  <c r="AY649"/>
  <c r="AY650"/>
  <c r="AY651"/>
  <c r="AY653"/>
  <c r="AY652"/>
  <c r="AY654"/>
  <c r="AX580"/>
  <c r="GW200"/>
  <c r="GW220" s="1"/>
  <c r="HC126"/>
  <c r="HJ126"/>
  <c r="GW194"/>
  <c r="GW199"/>
  <c r="GW191"/>
  <c r="BL148"/>
  <c r="BE137"/>
  <c r="BL137"/>
  <c r="HS388"/>
  <c r="CA176"/>
  <c r="CH176"/>
  <c r="GA200"/>
  <c r="GA220" s="1"/>
  <c r="GN126"/>
  <c r="GG126"/>
  <c r="GA195"/>
  <c r="GA203"/>
  <c r="GA192"/>
  <c r="BE179"/>
  <c r="BL179"/>
  <c r="BL184"/>
  <c r="BE178"/>
  <c r="BL178"/>
  <c r="BC379"/>
  <c r="BJ379"/>
  <c r="BC373"/>
  <c r="AW388"/>
  <c r="BJ373"/>
  <c r="BB606"/>
  <c r="BI606"/>
  <c r="BB616"/>
  <c r="BI616"/>
  <c r="BB617"/>
  <c r="BI617"/>
  <c r="CR60"/>
  <c r="CS118" s="1"/>
  <c r="CS60"/>
  <c r="CV137" s="1"/>
  <c r="CT60"/>
  <c r="CV156" s="1"/>
  <c r="CU60"/>
  <c r="CW174" s="1"/>
  <c r="CS178"/>
  <c r="CZ178"/>
  <c r="CS180"/>
  <c r="CZ180"/>
  <c r="AF630"/>
  <c r="AM630"/>
  <c r="AF627"/>
  <c r="AM627"/>
  <c r="AF624"/>
  <c r="AM624"/>
  <c r="AF625"/>
  <c r="AM625"/>
  <c r="AZ276"/>
  <c r="AU297" s="1"/>
  <c r="BQ276"/>
  <c r="BV49"/>
  <c r="BQ70" s="1"/>
  <c r="CG184" s="1"/>
  <c r="CM49"/>
  <c r="BJ394"/>
  <c r="BW161"/>
  <c r="CD161"/>
  <c r="BW160"/>
  <c r="CD160"/>
  <c r="DP364"/>
  <c r="DW364"/>
  <c r="K143"/>
  <c r="R143"/>
  <c r="K139"/>
  <c r="R139"/>
  <c r="K137"/>
  <c r="R137"/>
  <c r="BT199"/>
  <c r="BT200"/>
  <c r="BT220" s="1"/>
  <c r="BZ126"/>
  <c r="CG126"/>
  <c r="BT204"/>
  <c r="CA608"/>
  <c r="CH608"/>
  <c r="CA618"/>
  <c r="CH618"/>
  <c r="CA617"/>
  <c r="CH617"/>
  <c r="CA604"/>
  <c r="CH604"/>
  <c r="BU619"/>
  <c r="BT356"/>
  <c r="BT360"/>
  <c r="BT364"/>
  <c r="BT368"/>
  <c r="BT355"/>
  <c r="BT359"/>
  <c r="BT363"/>
  <c r="BT367"/>
  <c r="BT358"/>
  <c r="BT362"/>
  <c r="BT366"/>
  <c r="BT354"/>
  <c r="BT357"/>
  <c r="BT361"/>
  <c r="BT365"/>
  <c r="AH143"/>
  <c r="AO143"/>
  <c r="AH139"/>
  <c r="AO139"/>
  <c r="AH141"/>
  <c r="AO141"/>
  <c r="AH138"/>
  <c r="AO138"/>
  <c r="BE611"/>
  <c r="BL611"/>
  <c r="BE618"/>
  <c r="BL618"/>
  <c r="BL610"/>
  <c r="BE387"/>
  <c r="BL387"/>
  <c r="BE379"/>
  <c r="BL379"/>
  <c r="BL386"/>
  <c r="BE655"/>
  <c r="BL655"/>
  <c r="M381"/>
  <c r="T381"/>
  <c r="M373"/>
  <c r="G388"/>
  <c r="T373"/>
  <c r="M380"/>
  <c r="F291" i="6" s="1"/>
  <c r="T380" i="1"/>
  <c r="F292" i="6" s="1"/>
  <c r="CW160" i="1"/>
  <c r="DD160"/>
  <c r="M617"/>
  <c r="T617"/>
  <c r="M608"/>
  <c r="T608"/>
  <c r="M616"/>
  <c r="T616"/>
  <c r="M607"/>
  <c r="T607"/>
  <c r="EF369"/>
  <c r="CU164"/>
  <c r="DB164"/>
  <c r="CU162"/>
  <c r="DB162"/>
  <c r="GU187"/>
  <c r="HI182"/>
  <c r="HB182"/>
  <c r="BD612"/>
  <c r="BK612"/>
  <c r="BD604"/>
  <c r="BK604"/>
  <c r="AX619"/>
  <c r="BD611"/>
  <c r="BK611"/>
  <c r="HR191"/>
  <c r="HR192"/>
  <c r="HR193"/>
  <c r="DY143"/>
  <c r="FZ187"/>
  <c r="AH612"/>
  <c r="AO612"/>
  <c r="AH604"/>
  <c r="AO604"/>
  <c r="AB619"/>
  <c r="AH611"/>
  <c r="AO611"/>
  <c r="L610"/>
  <c r="S610"/>
  <c r="L618"/>
  <c r="S618"/>
  <c r="L609"/>
  <c r="S609"/>
  <c r="M653"/>
  <c r="T653"/>
  <c r="M648"/>
  <c r="T648"/>
  <c r="M644"/>
  <c r="T644"/>
  <c r="CA592"/>
  <c r="CH592"/>
  <c r="CH591"/>
  <c r="CA594"/>
  <c r="CH594"/>
  <c r="CW383"/>
  <c r="DD383"/>
  <c r="J375"/>
  <c r="Q375"/>
  <c r="J386"/>
  <c r="Q386"/>
  <c r="J387"/>
  <c r="Q387"/>
  <c r="BB406"/>
  <c r="BI406"/>
  <c r="BB392"/>
  <c r="AV407"/>
  <c r="BI392"/>
  <c r="BI404"/>
  <c r="FB369"/>
  <c r="J141"/>
  <c r="Q141"/>
  <c r="J137"/>
  <c r="Q137"/>
  <c r="J139"/>
  <c r="Q139"/>
  <c r="J140"/>
  <c r="Q140"/>
  <c r="GS193"/>
  <c r="GS194"/>
  <c r="GS191"/>
  <c r="GS192"/>
  <c r="FY150"/>
  <c r="BX180"/>
  <c r="CE180"/>
  <c r="ID164"/>
  <c r="HW164"/>
  <c r="FD150"/>
  <c r="L163"/>
  <c r="S163"/>
  <c r="L159"/>
  <c r="S159"/>
  <c r="L154"/>
  <c r="F169"/>
  <c r="F103" i="6" s="1"/>
  <c r="F108" s="1"/>
  <c r="S154" i="1"/>
  <c r="BZ655"/>
  <c r="CG655"/>
  <c r="L643"/>
  <c r="S643"/>
  <c r="L648"/>
  <c r="S648"/>
  <c r="L654"/>
  <c r="S654"/>
  <c r="CV182"/>
  <c r="DC182"/>
  <c r="CV179"/>
  <c r="DC179"/>
  <c r="DC176"/>
  <c r="AF655"/>
  <c r="E77" i="6"/>
  <c r="L184" i="1"/>
  <c r="S184"/>
  <c r="L181"/>
  <c r="S181"/>
  <c r="L178"/>
  <c r="S178"/>
  <c r="K615"/>
  <c r="R615"/>
  <c r="K608"/>
  <c r="R608"/>
  <c r="K609"/>
  <c r="R609"/>
  <c r="K607"/>
  <c r="R607"/>
  <c r="J181"/>
  <c r="Q181"/>
  <c r="J177"/>
  <c r="Q177"/>
  <c r="J184"/>
  <c r="Q184"/>
  <c r="D659"/>
  <c r="J585"/>
  <c r="D600"/>
  <c r="Q585"/>
  <c r="D672"/>
  <c r="D692" s="1"/>
  <c r="J598"/>
  <c r="Q598"/>
  <c r="D668"/>
  <c r="D688" s="1"/>
  <c r="J594"/>
  <c r="Q594"/>
  <c r="J636"/>
  <c r="Q636"/>
  <c r="J632"/>
  <c r="Q632"/>
  <c r="J629"/>
  <c r="Q629"/>
  <c r="J630"/>
  <c r="Q630"/>
  <c r="DZ180"/>
  <c r="DZ172"/>
  <c r="DM187"/>
  <c r="DJ203"/>
  <c r="DJ192"/>
  <c r="DJ197"/>
  <c r="DJ217" s="1"/>
  <c r="DP123"/>
  <c r="DW123"/>
  <c r="DJ194"/>
  <c r="FE201"/>
  <c r="FE193"/>
  <c r="FE200"/>
  <c r="FE220" s="1"/>
  <c r="FR126"/>
  <c r="FK126"/>
  <c r="FE192"/>
  <c r="GU200"/>
  <c r="GU220" s="1"/>
  <c r="HA126"/>
  <c r="HH126"/>
  <c r="GU201"/>
  <c r="GU198"/>
  <c r="GU195"/>
  <c r="GU150"/>
  <c r="GU169"/>
  <c r="FX194"/>
  <c r="FX198"/>
  <c r="FX190"/>
  <c r="FX131"/>
  <c r="FW203"/>
  <c r="FW192"/>
  <c r="FW196"/>
  <c r="FW202"/>
  <c r="G437"/>
  <c r="G457" s="1"/>
  <c r="M363"/>
  <c r="T363"/>
  <c r="G433"/>
  <c r="G453" s="1"/>
  <c r="M359"/>
  <c r="T359"/>
  <c r="G429"/>
  <c r="G449" s="1"/>
  <c r="M355"/>
  <c r="T355"/>
  <c r="E430"/>
  <c r="E450" s="1"/>
  <c r="K356"/>
  <c r="R356"/>
  <c r="E431"/>
  <c r="E451" s="1"/>
  <c r="K357"/>
  <c r="R357"/>
  <c r="E442"/>
  <c r="E462" s="1"/>
  <c r="K368"/>
  <c r="R368"/>
  <c r="D431"/>
  <c r="D451" s="1"/>
  <c r="J357"/>
  <c r="Q357"/>
  <c r="D442"/>
  <c r="D462" s="1"/>
  <c r="J368"/>
  <c r="Q368"/>
  <c r="D439"/>
  <c r="D459" s="1"/>
  <c r="J365"/>
  <c r="Q365"/>
  <c r="BH422"/>
  <c r="BH412"/>
  <c r="BA653"/>
  <c r="BH653"/>
  <c r="BA654"/>
  <c r="BH654"/>
  <c r="BA648"/>
  <c r="BH648"/>
  <c r="BA645"/>
  <c r="BH645"/>
  <c r="Y661"/>
  <c r="Y681" s="1"/>
  <c r="AE587"/>
  <c r="AL587"/>
  <c r="Y662"/>
  <c r="Y682" s="1"/>
  <c r="AE588"/>
  <c r="AL588"/>
  <c r="Y672"/>
  <c r="Y692" s="1"/>
  <c r="AE598"/>
  <c r="AL598"/>
  <c r="CT304"/>
  <c r="DL304"/>
  <c r="BR668"/>
  <c r="BR688" s="1"/>
  <c r="BX594"/>
  <c r="CE594"/>
  <c r="BR669"/>
  <c r="BR689" s="1"/>
  <c r="BX595"/>
  <c r="CE595"/>
  <c r="BR670"/>
  <c r="BR690" s="1"/>
  <c r="BX596"/>
  <c r="CE596"/>
  <c r="BR667"/>
  <c r="BR687" s="1"/>
  <c r="BX593"/>
  <c r="CE593"/>
  <c r="GZ364"/>
  <c r="HG364"/>
  <c r="BA530"/>
  <c r="BA607" s="1"/>
  <c r="AZ530"/>
  <c r="BC588" s="1"/>
  <c r="BC530"/>
  <c r="BC644" s="1"/>
  <c r="BB530"/>
  <c r="I624"/>
  <c r="P624"/>
  <c r="I623"/>
  <c r="P623"/>
  <c r="C638"/>
  <c r="I636"/>
  <c r="P636"/>
  <c r="BR373"/>
  <c r="BR377"/>
  <c r="BR381"/>
  <c r="BR385"/>
  <c r="BR376"/>
  <c r="BR380"/>
  <c r="BR384"/>
  <c r="BR375"/>
  <c r="BR379"/>
  <c r="BR383"/>
  <c r="BR387"/>
  <c r="BR374"/>
  <c r="BR378"/>
  <c r="BR382"/>
  <c r="BR386"/>
  <c r="BQ349"/>
  <c r="BS376"/>
  <c r="BS380"/>
  <c r="BS384"/>
  <c r="BS375"/>
  <c r="BS430" s="1"/>
  <c r="BS379"/>
  <c r="BS383"/>
  <c r="BS438" s="1"/>
  <c r="BS458" s="1"/>
  <c r="BS387"/>
  <c r="BS374"/>
  <c r="BS429" s="1"/>
  <c r="BS378"/>
  <c r="BS382"/>
  <c r="BS386"/>
  <c r="BS441" s="1"/>
  <c r="BS461" s="1"/>
  <c r="BS373"/>
  <c r="BS428" s="1"/>
  <c r="BS377"/>
  <c r="BS381"/>
  <c r="BS385"/>
  <c r="CE423"/>
  <c r="BX420"/>
  <c r="CE420"/>
  <c r="DB418"/>
  <c r="DB416"/>
  <c r="BA309"/>
  <c r="BE386" s="1"/>
  <c r="BB309"/>
  <c r="BC309"/>
  <c r="BA423" s="1"/>
  <c r="AZ309"/>
  <c r="BA367" s="1"/>
  <c r="HV402"/>
  <c r="IC402"/>
  <c r="AU194"/>
  <c r="AU214" s="1"/>
  <c r="BA120"/>
  <c r="BH120"/>
  <c r="AU203"/>
  <c r="AU223" s="1"/>
  <c r="BH129"/>
  <c r="AU196"/>
  <c r="AU216" s="1"/>
  <c r="BA122"/>
  <c r="BH122"/>
  <c r="AU197"/>
  <c r="AU217" s="1"/>
  <c r="BA123"/>
  <c r="BH123"/>
  <c r="DP402"/>
  <c r="DW402"/>
  <c r="AG303"/>
  <c r="AG417" s="1"/>
  <c r="AD303"/>
  <c r="AI361" s="1"/>
  <c r="AE303"/>
  <c r="AF303"/>
  <c r="AI399" s="1"/>
  <c r="AF405"/>
  <c r="AM405"/>
  <c r="AF406"/>
  <c r="AM406"/>
  <c r="AF392"/>
  <c r="Z407"/>
  <c r="AM392"/>
  <c r="BQ42"/>
  <c r="AZ42"/>
  <c r="AU63" s="1"/>
  <c r="BK140" s="1"/>
  <c r="AA661"/>
  <c r="AA681" s="1"/>
  <c r="AG587"/>
  <c r="AN587"/>
  <c r="AA670"/>
  <c r="AA690" s="1"/>
  <c r="AG596"/>
  <c r="AN596"/>
  <c r="AA667"/>
  <c r="AA687" s="1"/>
  <c r="AG593"/>
  <c r="AN593"/>
  <c r="AA664"/>
  <c r="AA684" s="1"/>
  <c r="AG590"/>
  <c r="AN590"/>
  <c r="AE147"/>
  <c r="AL147"/>
  <c r="AE148"/>
  <c r="AL148"/>
  <c r="AE145"/>
  <c r="AL145"/>
  <c r="AE142"/>
  <c r="AL142"/>
  <c r="CN191"/>
  <c r="CN202"/>
  <c r="CN196"/>
  <c r="CN216" s="1"/>
  <c r="CT122"/>
  <c r="DA122"/>
  <c r="CN197"/>
  <c r="CN217" s="1"/>
  <c r="CT123"/>
  <c r="DA123"/>
  <c r="BX643"/>
  <c r="CE643"/>
  <c r="BX653"/>
  <c r="CE653"/>
  <c r="BX654"/>
  <c r="CE654"/>
  <c r="AF651"/>
  <c r="AM651"/>
  <c r="AF648"/>
  <c r="AM648"/>
  <c r="AF645"/>
  <c r="AM645"/>
  <c r="AF646"/>
  <c r="AM646"/>
  <c r="AD308"/>
  <c r="AI366" s="1"/>
  <c r="AE308"/>
  <c r="AF385" s="1"/>
  <c r="AF308"/>
  <c r="AG404" s="1"/>
  <c r="AG308"/>
  <c r="AG420"/>
  <c r="AN420"/>
  <c r="AN417"/>
  <c r="AG414"/>
  <c r="AN414"/>
  <c r="AN415"/>
  <c r="I179"/>
  <c r="P179"/>
  <c r="I176"/>
  <c r="P176"/>
  <c r="I173"/>
  <c r="P173"/>
  <c r="DA362"/>
  <c r="DA360"/>
  <c r="BY400"/>
  <c r="CF400"/>
  <c r="BY398"/>
  <c r="CF398"/>
  <c r="C196"/>
  <c r="C216" s="1"/>
  <c r="I122"/>
  <c r="P122"/>
  <c r="C197"/>
  <c r="C217" s="1"/>
  <c r="I123"/>
  <c r="P123"/>
  <c r="C194"/>
  <c r="C214" s="1"/>
  <c r="I120"/>
  <c r="P120"/>
  <c r="C191"/>
  <c r="C211" s="1"/>
  <c r="I117"/>
  <c r="P117"/>
  <c r="EF169"/>
  <c r="BY614"/>
  <c r="CF614"/>
  <c r="BY618"/>
  <c r="CF618"/>
  <c r="BY615"/>
  <c r="CF615"/>
  <c r="BY612"/>
  <c r="CF612"/>
  <c r="BY416"/>
  <c r="CF416"/>
  <c r="BY410"/>
  <c r="BS425"/>
  <c r="CF410"/>
  <c r="BA174"/>
  <c r="BH174"/>
  <c r="BA180"/>
  <c r="BH180"/>
  <c r="BR199"/>
  <c r="BR202"/>
  <c r="BR222" s="1"/>
  <c r="CE128"/>
  <c r="BR196"/>
  <c r="BR216" s="1"/>
  <c r="BX122"/>
  <c r="CE122"/>
  <c r="BR201"/>
  <c r="FY169"/>
  <c r="CT174"/>
  <c r="DA174"/>
  <c r="CT172"/>
  <c r="DA172"/>
  <c r="CN187"/>
  <c r="BC158"/>
  <c r="BJ158"/>
  <c r="BJ167"/>
  <c r="BC160"/>
  <c r="BJ160"/>
  <c r="BC161"/>
  <c r="BJ161"/>
  <c r="EG169"/>
  <c r="BZ593"/>
  <c r="CG593"/>
  <c r="BZ589"/>
  <c r="CG589"/>
  <c r="BZ595"/>
  <c r="CG595"/>
  <c r="BZ594"/>
  <c r="CG594"/>
  <c r="BK367"/>
  <c r="BK366"/>
  <c r="BD364"/>
  <c r="BK364"/>
  <c r="FZ203"/>
  <c r="FZ204"/>
  <c r="FZ190"/>
  <c r="FZ131"/>
  <c r="FZ202"/>
  <c r="AB625"/>
  <c r="AB629"/>
  <c r="AB633"/>
  <c r="AB637"/>
  <c r="AB623"/>
  <c r="AB626"/>
  <c r="AB630"/>
  <c r="AB634"/>
  <c r="AB627"/>
  <c r="AB635"/>
  <c r="AB624"/>
  <c r="AB632"/>
  <c r="AB631"/>
  <c r="AB628"/>
  <c r="AB636"/>
  <c r="AA580"/>
  <c r="BZ383"/>
  <c r="CG383"/>
  <c r="BZ381"/>
  <c r="CG381"/>
  <c r="L400"/>
  <c r="S400"/>
  <c r="L395"/>
  <c r="S395"/>
  <c r="L394"/>
  <c r="S394"/>
  <c r="L393"/>
  <c r="S393"/>
  <c r="AW578"/>
  <c r="BS550"/>
  <c r="BS578" s="1"/>
  <c r="HR150"/>
  <c r="DL169"/>
  <c r="DY154"/>
  <c r="AI418"/>
  <c r="AP418"/>
  <c r="AI410"/>
  <c r="AP410"/>
  <c r="AC425"/>
  <c r="AP415"/>
  <c r="AI420"/>
  <c r="AP420"/>
  <c r="M637"/>
  <c r="T637"/>
  <c r="M632"/>
  <c r="T632"/>
  <c r="M628"/>
  <c r="T628"/>
  <c r="M624"/>
  <c r="T624"/>
  <c r="L384"/>
  <c r="S384"/>
  <c r="L375"/>
  <c r="S375"/>
  <c r="L382"/>
  <c r="S382"/>
  <c r="L374"/>
  <c r="S374"/>
  <c r="BL365"/>
  <c r="BE354"/>
  <c r="BL354"/>
  <c r="AY369"/>
  <c r="L144"/>
  <c r="S144"/>
  <c r="L140"/>
  <c r="S140"/>
  <c r="L142"/>
  <c r="S142"/>
  <c r="L139"/>
  <c r="S139"/>
  <c r="HS199"/>
  <c r="HS191"/>
  <c r="HS203"/>
  <c r="HS192"/>
  <c r="M421"/>
  <c r="T421"/>
  <c r="M416"/>
  <c r="T416"/>
  <c r="M412"/>
  <c r="T412"/>
  <c r="GW202"/>
  <c r="GW196"/>
  <c r="GW201"/>
  <c r="GW193"/>
  <c r="BE145"/>
  <c r="BL145"/>
  <c r="BE139"/>
  <c r="BL139"/>
  <c r="BL138"/>
  <c r="CA178"/>
  <c r="CH178"/>
  <c r="GA202"/>
  <c r="GA197"/>
  <c r="GA190"/>
  <c r="GA131"/>
  <c r="GA194"/>
  <c r="BE180"/>
  <c r="BL180"/>
  <c r="BE172"/>
  <c r="BL172"/>
  <c r="AY187"/>
  <c r="BC383"/>
  <c r="BJ383"/>
  <c r="BC377"/>
  <c r="BJ377"/>
  <c r="BI610"/>
  <c r="BI607"/>
  <c r="BB604"/>
  <c r="AV619"/>
  <c r="BI604"/>
  <c r="BB605"/>
  <c r="BI605"/>
  <c r="BC71"/>
  <c r="BC185" s="1"/>
  <c r="AZ71"/>
  <c r="BE129" s="1"/>
  <c r="BB71"/>
  <c r="BE167" s="1"/>
  <c r="BA71"/>
  <c r="BB148" s="1"/>
  <c r="DQ402"/>
  <c r="DX402"/>
  <c r="GA296"/>
  <c r="CR304"/>
  <c r="CT362" s="1"/>
  <c r="DJ304"/>
  <c r="CS179"/>
  <c r="CZ179"/>
  <c r="AF634"/>
  <c r="AM634"/>
  <c r="AF631"/>
  <c r="AM631"/>
  <c r="AF628"/>
  <c r="AM628"/>
  <c r="AF629"/>
  <c r="AM629"/>
  <c r="AE305"/>
  <c r="AF305"/>
  <c r="AI401" s="1"/>
  <c r="AG305"/>
  <c r="AD305"/>
  <c r="AI363" s="1"/>
  <c r="AG67"/>
  <c r="AH181" s="1"/>
  <c r="AD67"/>
  <c r="AF125" s="1"/>
  <c r="AF67"/>
  <c r="AG163" s="1"/>
  <c r="AE67"/>
  <c r="AE144" s="1"/>
  <c r="IB145"/>
  <c r="HU145"/>
  <c r="BB70"/>
  <c r="BE166" s="1"/>
  <c r="BC70"/>
  <c r="BE184" s="1"/>
  <c r="BA70"/>
  <c r="BD147" s="1"/>
  <c r="AZ70"/>
  <c r="BA128" s="1"/>
  <c r="BC398"/>
  <c r="BJ398"/>
  <c r="BC396"/>
  <c r="BJ396"/>
  <c r="BW164"/>
  <c r="CD164"/>
  <c r="GZ402"/>
  <c r="HG402"/>
  <c r="DJ369"/>
  <c r="AG636"/>
  <c r="AN636"/>
  <c r="AG632"/>
  <c r="AN632"/>
  <c r="AG629"/>
  <c r="AN629"/>
  <c r="AG630"/>
  <c r="AN630"/>
  <c r="AA437"/>
  <c r="AA457" s="1"/>
  <c r="AN363"/>
  <c r="AA438"/>
  <c r="AA458" s="1"/>
  <c r="AG364"/>
  <c r="AN364"/>
  <c r="AA439"/>
  <c r="AA459" s="1"/>
  <c r="AG365"/>
  <c r="AN365"/>
  <c r="AA436"/>
  <c r="AA456" s="1"/>
  <c r="AG362"/>
  <c r="AN362"/>
  <c r="GT150"/>
  <c r="AM374"/>
  <c r="AF375"/>
  <c r="AM375"/>
  <c r="AM385"/>
  <c r="DB406"/>
  <c r="CO407"/>
  <c r="DB392"/>
  <c r="GZ164"/>
  <c r="HG164"/>
  <c r="DW154"/>
  <c r="DJ169"/>
  <c r="K413"/>
  <c r="R413"/>
  <c r="K410"/>
  <c r="E425"/>
  <c r="R410"/>
  <c r="K421"/>
  <c r="R421"/>
  <c r="FB198"/>
  <c r="FB201"/>
  <c r="FB195"/>
  <c r="FB196"/>
  <c r="FY194"/>
  <c r="FY191"/>
  <c r="FY192"/>
  <c r="FY193"/>
  <c r="K166"/>
  <c r="R166"/>
  <c r="K168"/>
  <c r="R168"/>
  <c r="K165"/>
  <c r="R165"/>
  <c r="AO136"/>
  <c r="AH147"/>
  <c r="AO147"/>
  <c r="AH145"/>
  <c r="AO145"/>
  <c r="AH142"/>
  <c r="AO142"/>
  <c r="BE613"/>
  <c r="BL613"/>
  <c r="BE605"/>
  <c r="BL605"/>
  <c r="BE612"/>
  <c r="BL612"/>
  <c r="BE604"/>
  <c r="BL604"/>
  <c r="AY619"/>
  <c r="BE381"/>
  <c r="BL381"/>
  <c r="BE373"/>
  <c r="AY388"/>
  <c r="BL373"/>
  <c r="CA655"/>
  <c r="CH655"/>
  <c r="M384"/>
  <c r="T384"/>
  <c r="M375"/>
  <c r="T375"/>
  <c r="M382"/>
  <c r="T382"/>
  <c r="M374"/>
  <c r="T374"/>
  <c r="CW161"/>
  <c r="DD161"/>
  <c r="CW154"/>
  <c r="DD154"/>
  <c r="CQ169"/>
  <c r="CW162"/>
  <c r="DD162"/>
  <c r="M610"/>
  <c r="T610"/>
  <c r="M618"/>
  <c r="T618"/>
  <c r="M609"/>
  <c r="T609"/>
  <c r="HP150"/>
  <c r="CU154"/>
  <c r="CO169"/>
  <c r="DB154"/>
  <c r="GV187"/>
  <c r="FJ164"/>
  <c r="FQ164"/>
  <c r="BD614"/>
  <c r="BK614"/>
  <c r="BD606"/>
  <c r="BK606"/>
  <c r="BD613"/>
  <c r="BK613"/>
  <c r="BD605"/>
  <c r="BK605"/>
  <c r="HR195"/>
  <c r="HR196"/>
  <c r="HR197"/>
  <c r="HR194"/>
  <c r="GM182"/>
  <c r="GF182"/>
  <c r="AH614"/>
  <c r="AO614"/>
  <c r="AH606"/>
  <c r="AO606"/>
  <c r="AH613"/>
  <c r="AO613"/>
  <c r="AH605"/>
  <c r="AO605"/>
  <c r="L612"/>
  <c r="S612"/>
  <c r="L604"/>
  <c r="F619"/>
  <c r="S604"/>
  <c r="L611"/>
  <c r="S611"/>
  <c r="GW150"/>
  <c r="M654"/>
  <c r="T654"/>
  <c r="M649"/>
  <c r="T649"/>
  <c r="M645"/>
  <c r="T645"/>
  <c r="M641"/>
  <c r="T641"/>
  <c r="G656"/>
  <c r="CA593"/>
  <c r="CH593"/>
  <c r="CA595"/>
  <c r="CH595"/>
  <c r="CA597"/>
  <c r="CH597"/>
  <c r="CA585"/>
  <c r="BU600"/>
  <c r="CH585"/>
  <c r="CQ388"/>
  <c r="DD373"/>
  <c r="DD387"/>
  <c r="EI310"/>
  <c r="J379"/>
  <c r="Q379"/>
  <c r="J376"/>
  <c r="Q376"/>
  <c r="J373"/>
  <c r="Q373"/>
  <c r="D388"/>
  <c r="J374"/>
  <c r="Q374"/>
  <c r="BI394"/>
  <c r="BB405"/>
  <c r="BI405"/>
  <c r="C59" i="6"/>
  <c r="C20" s="1"/>
  <c r="C15"/>
  <c r="J146" i="1"/>
  <c r="Q146"/>
  <c r="J143"/>
  <c r="Q143"/>
  <c r="J144"/>
  <c r="Q144"/>
  <c r="GS201"/>
  <c r="GS202"/>
  <c r="GS195"/>
  <c r="GS196"/>
  <c r="BX174"/>
  <c r="CE174"/>
  <c r="CE184"/>
  <c r="HQ169"/>
  <c r="FQ145"/>
  <c r="FJ145"/>
  <c r="L158"/>
  <c r="S158"/>
  <c r="L168"/>
  <c r="S168"/>
  <c r="L156"/>
  <c r="S156"/>
  <c r="L157"/>
  <c r="S157"/>
  <c r="L652"/>
  <c r="S652"/>
  <c r="L647"/>
  <c r="S647"/>
  <c r="L642"/>
  <c r="S642"/>
  <c r="L641"/>
  <c r="F656"/>
  <c r="S641"/>
  <c r="CV180"/>
  <c r="DC180"/>
  <c r="BD386"/>
  <c r="BK386"/>
  <c r="AB581"/>
  <c r="AU202"/>
  <c r="AU222" s="1"/>
  <c r="BH128"/>
  <c r="AU198"/>
  <c r="AU218" s="1"/>
  <c r="BA124"/>
  <c r="BH124"/>
  <c r="AU200"/>
  <c r="AU220" s="1"/>
  <c r="BA126"/>
  <c r="BH126"/>
  <c r="AU201"/>
  <c r="DJ407"/>
  <c r="AZ282"/>
  <c r="AU303" s="1"/>
  <c r="BH417" s="1"/>
  <c r="BQ282"/>
  <c r="AF396"/>
  <c r="AM396"/>
  <c r="AM393"/>
  <c r="AF394"/>
  <c r="AM394"/>
  <c r="AM395"/>
  <c r="AA669"/>
  <c r="AA689" s="1"/>
  <c r="AG595"/>
  <c r="AN595"/>
  <c r="AA665"/>
  <c r="AA685" s="1"/>
  <c r="AG591"/>
  <c r="AN591"/>
  <c r="AA671"/>
  <c r="AA691" s="1"/>
  <c r="AG597"/>
  <c r="AN597"/>
  <c r="AA668"/>
  <c r="AA688" s="1"/>
  <c r="AG594"/>
  <c r="AN594"/>
  <c r="AL376"/>
  <c r="AE135"/>
  <c r="Y150"/>
  <c r="AL135"/>
  <c r="AL136"/>
  <c r="AL146"/>
  <c r="CN199"/>
  <c r="CN195"/>
  <c r="CN200"/>
  <c r="CN220" s="1"/>
  <c r="CT126"/>
  <c r="DA126"/>
  <c r="CN201"/>
  <c r="CE647"/>
  <c r="BX644"/>
  <c r="CE644"/>
  <c r="BX641"/>
  <c r="BR656"/>
  <c r="CE641"/>
  <c r="BX642"/>
  <c r="CE642"/>
  <c r="AF652"/>
  <c r="AM652"/>
  <c r="AF649"/>
  <c r="AM649"/>
  <c r="AF650"/>
  <c r="AM650"/>
  <c r="AG421"/>
  <c r="AN421"/>
  <c r="AG418"/>
  <c r="AN418"/>
  <c r="AG419"/>
  <c r="AN419"/>
  <c r="I184"/>
  <c r="P184"/>
  <c r="I180"/>
  <c r="P180"/>
  <c r="I177"/>
  <c r="P177"/>
  <c r="I174"/>
  <c r="P174"/>
  <c r="GD364"/>
  <c r="GK364"/>
  <c r="CT364"/>
  <c r="DA364"/>
  <c r="BY402"/>
  <c r="CF402"/>
  <c r="C201"/>
  <c r="C221" s="1"/>
  <c r="I127"/>
  <c r="P127"/>
  <c r="C202"/>
  <c r="C222" s="1"/>
  <c r="I128"/>
  <c r="P128"/>
  <c r="C198"/>
  <c r="C218" s="1"/>
  <c r="I124"/>
  <c r="P124"/>
  <c r="C195"/>
  <c r="C215" s="1"/>
  <c r="I121"/>
  <c r="P121"/>
  <c r="BY605"/>
  <c r="CF605"/>
  <c r="BY609"/>
  <c r="CF609"/>
  <c r="BY616"/>
  <c r="CF616"/>
  <c r="BY420"/>
  <c r="CF420"/>
  <c r="BY414"/>
  <c r="CF414"/>
  <c r="BA182"/>
  <c r="BH182"/>
  <c r="BA178"/>
  <c r="BH178"/>
  <c r="BH184"/>
  <c r="BR195"/>
  <c r="BR200"/>
  <c r="BR220" s="1"/>
  <c r="BX126"/>
  <c r="CE126"/>
  <c r="BR204"/>
  <c r="CU135"/>
  <c r="CO150"/>
  <c r="DB135"/>
  <c r="CU137"/>
  <c r="DB137"/>
  <c r="CT182"/>
  <c r="DA182"/>
  <c r="CT178"/>
  <c r="DA178"/>
  <c r="CT179"/>
  <c r="DA179"/>
  <c r="DA176"/>
  <c r="BC166"/>
  <c r="BJ166"/>
  <c r="BC162"/>
  <c r="BJ162"/>
  <c r="BC164"/>
  <c r="BJ164"/>
  <c r="BZ597"/>
  <c r="CG597"/>
  <c r="BZ599"/>
  <c r="CG599"/>
  <c r="BZ598"/>
  <c r="CG598"/>
  <c r="BK355"/>
  <c r="BK365"/>
  <c r="BD368"/>
  <c r="BK368"/>
  <c r="FZ191"/>
  <c r="FZ192"/>
  <c r="FZ193"/>
  <c r="AW577"/>
  <c r="BS549"/>
  <c r="BS577" s="1"/>
  <c r="BZ387"/>
  <c r="CG387"/>
  <c r="BZ373"/>
  <c r="CG373"/>
  <c r="BT388"/>
  <c r="L405"/>
  <c r="S405"/>
  <c r="L399"/>
  <c r="S399"/>
  <c r="L398"/>
  <c r="S398"/>
  <c r="L397"/>
  <c r="S397"/>
  <c r="AB644"/>
  <c r="AB648"/>
  <c r="AB652"/>
  <c r="AB641"/>
  <c r="AB645"/>
  <c r="AB649"/>
  <c r="AB653"/>
  <c r="AB642"/>
  <c r="AB650"/>
  <c r="AB647"/>
  <c r="AB646"/>
  <c r="AB654"/>
  <c r="AB643"/>
  <c r="AB651"/>
  <c r="AI423"/>
  <c r="AP423"/>
  <c r="AI412"/>
  <c r="AP412"/>
  <c r="AI417"/>
  <c r="AP417"/>
  <c r="AI422"/>
  <c r="AP422"/>
  <c r="M634"/>
  <c r="T634"/>
  <c r="M629"/>
  <c r="T629"/>
  <c r="M625"/>
  <c r="T625"/>
  <c r="L386"/>
  <c r="S386"/>
  <c r="L377"/>
  <c r="S377"/>
  <c r="L385"/>
  <c r="S385"/>
  <c r="L376"/>
  <c r="S376"/>
  <c r="BL366"/>
  <c r="BE362"/>
  <c r="BL362"/>
  <c r="BE358"/>
  <c r="BL358"/>
  <c r="BE368"/>
  <c r="BL368"/>
  <c r="E59" i="6"/>
  <c r="L149" i="1"/>
  <c r="S149"/>
  <c r="L147"/>
  <c r="S147"/>
  <c r="L143"/>
  <c r="S143"/>
  <c r="HJ164"/>
  <c r="HC164"/>
  <c r="HS201"/>
  <c r="HS193"/>
  <c r="HS200"/>
  <c r="HS220" s="1"/>
  <c r="HY126"/>
  <c r="HY200" s="1"/>
  <c r="IF126"/>
  <c r="IF200" s="1"/>
  <c r="HS194"/>
  <c r="M422"/>
  <c r="T422"/>
  <c r="M417"/>
  <c r="T417"/>
  <c r="M413"/>
  <c r="T413"/>
  <c r="GW198"/>
  <c r="GW204"/>
  <c r="GW195"/>
  <c r="BE147"/>
  <c r="BL147"/>
  <c r="BE141"/>
  <c r="BL141"/>
  <c r="BL140"/>
  <c r="CA180"/>
  <c r="CH180"/>
  <c r="CA172"/>
  <c r="CH172"/>
  <c r="BU187"/>
  <c r="CA179"/>
  <c r="CH179"/>
  <c r="GA199"/>
  <c r="GA191"/>
  <c r="GA196"/>
  <c r="BL175"/>
  <c r="BE185"/>
  <c r="BL185"/>
  <c r="BE174"/>
  <c r="BL174"/>
  <c r="BC387"/>
  <c r="BJ387"/>
  <c r="BJ384"/>
  <c r="BC381"/>
  <c r="BJ381"/>
  <c r="BB614"/>
  <c r="BI614"/>
  <c r="BB611"/>
  <c r="BI611"/>
  <c r="BB608"/>
  <c r="BI608"/>
  <c r="BB609"/>
  <c r="BI609"/>
  <c r="HU182"/>
  <c r="IB182"/>
  <c r="CM50"/>
  <c r="BV50"/>
  <c r="BQ71" s="1"/>
  <c r="CG185" s="1"/>
  <c r="DK407"/>
  <c r="CS174"/>
  <c r="CZ174"/>
  <c r="CS172"/>
  <c r="CM187"/>
  <c r="CZ172"/>
  <c r="AF635"/>
  <c r="AM635"/>
  <c r="AF632"/>
  <c r="AM632"/>
  <c r="AF633"/>
  <c r="AM633"/>
  <c r="AZ284"/>
  <c r="AU305" s="1"/>
  <c r="BQ284"/>
  <c r="BQ46"/>
  <c r="AZ46"/>
  <c r="AU67" s="1"/>
  <c r="BK144" s="1"/>
  <c r="HO150"/>
  <c r="BJ401"/>
  <c r="BC402"/>
  <c r="BJ402"/>
  <c r="BJ403"/>
  <c r="BC400"/>
  <c r="BJ400"/>
  <c r="BW158"/>
  <c r="CD158"/>
  <c r="BW162"/>
  <c r="CD162"/>
  <c r="CD167"/>
  <c r="BW154"/>
  <c r="CD154"/>
  <c r="BQ169"/>
  <c r="GT407"/>
  <c r="AG631"/>
  <c r="AN631"/>
  <c r="AG627"/>
  <c r="AN627"/>
  <c r="AG633"/>
  <c r="AN633"/>
  <c r="AG634"/>
  <c r="AN634"/>
  <c r="AA441"/>
  <c r="AA461" s="1"/>
  <c r="AG367"/>
  <c r="AN367"/>
  <c r="AA442"/>
  <c r="AA462" s="1"/>
  <c r="AG368"/>
  <c r="AN368"/>
  <c r="AA428"/>
  <c r="AG354"/>
  <c r="AN354"/>
  <c r="AA369"/>
  <c r="AA440"/>
  <c r="AA460" s="1"/>
  <c r="AG366"/>
  <c r="AN366"/>
  <c r="GZ145"/>
  <c r="HG145"/>
  <c r="AM378"/>
  <c r="AF379"/>
  <c r="AM379"/>
  <c r="AM376"/>
  <c r="AF373"/>
  <c r="Z388"/>
  <c r="AM373"/>
  <c r="GT169"/>
  <c r="DP161"/>
  <c r="DW161"/>
  <c r="K417"/>
  <c r="R417"/>
  <c r="K414"/>
  <c r="R414"/>
  <c r="K411"/>
  <c r="R411"/>
  <c r="FB194"/>
  <c r="FB199"/>
  <c r="FB200"/>
  <c r="FB220" s="1"/>
  <c r="FH126"/>
  <c r="FO126"/>
  <c r="FY198"/>
  <c r="FY195"/>
  <c r="FY196"/>
  <c r="FY197"/>
  <c r="K158"/>
  <c r="R158"/>
  <c r="K161"/>
  <c r="R161"/>
  <c r="E94" i="6"/>
  <c r="E99" s="1"/>
  <c r="K155" i="1"/>
  <c r="R155"/>
  <c r="K154"/>
  <c r="R154"/>
  <c r="E169"/>
  <c r="E103" i="6" s="1"/>
  <c r="E108" s="1"/>
  <c r="BK380" i="1"/>
  <c r="BD387"/>
  <c r="BK387"/>
  <c r="AU191"/>
  <c r="AU204"/>
  <c r="AU190"/>
  <c r="BA116"/>
  <c r="BH116"/>
  <c r="AU131"/>
  <c r="AF400"/>
  <c r="AM400"/>
  <c r="AM397"/>
  <c r="AF398"/>
  <c r="AM398"/>
  <c r="AF399"/>
  <c r="AM399"/>
  <c r="AA673"/>
  <c r="AA693" s="1"/>
  <c r="AG599"/>
  <c r="AN599"/>
  <c r="AA659"/>
  <c r="AG585"/>
  <c r="AA600"/>
  <c r="AN585"/>
  <c r="AA672"/>
  <c r="AA692" s="1"/>
  <c r="AG598"/>
  <c r="AN598"/>
  <c r="AL149"/>
  <c r="AE139"/>
  <c r="AL139"/>
  <c r="AE140"/>
  <c r="AL140"/>
  <c r="AE137"/>
  <c r="AL137"/>
  <c r="CN203"/>
  <c r="CN204"/>
  <c r="CN190"/>
  <c r="CT116"/>
  <c r="DA116"/>
  <c r="CN131"/>
  <c r="BX651"/>
  <c r="CE651"/>
  <c r="BX648"/>
  <c r="CE648"/>
  <c r="BX645"/>
  <c r="CE645"/>
  <c r="BX646"/>
  <c r="CE646"/>
  <c r="AF643"/>
  <c r="AM643"/>
  <c r="AF653"/>
  <c r="AM653"/>
  <c r="AF654"/>
  <c r="AM654"/>
  <c r="AG412"/>
  <c r="AN412"/>
  <c r="AG422"/>
  <c r="AN422"/>
  <c r="AG423"/>
  <c r="AN423"/>
  <c r="B77" i="6"/>
  <c r="B38" s="1"/>
  <c r="B33"/>
  <c r="I185" i="1"/>
  <c r="P185"/>
  <c r="I181"/>
  <c r="P181"/>
  <c r="I178"/>
  <c r="P178"/>
  <c r="FX369"/>
  <c r="DA368"/>
  <c r="DA354"/>
  <c r="CN369"/>
  <c r="CF405"/>
  <c r="BY406"/>
  <c r="CF406"/>
  <c r="BY392"/>
  <c r="BS407"/>
  <c r="CF392"/>
  <c r="E7" i="4"/>
  <c r="C190" i="1"/>
  <c r="I116"/>
  <c r="P116"/>
  <c r="C131"/>
  <c r="C203"/>
  <c r="C223" s="1"/>
  <c r="I129"/>
  <c r="P129"/>
  <c r="C199"/>
  <c r="C219" s="1"/>
  <c r="I125"/>
  <c r="P125"/>
  <c r="ES161"/>
  <c r="BY613"/>
  <c r="CF613"/>
  <c r="BY617"/>
  <c r="CF617"/>
  <c r="BY607"/>
  <c r="CF607"/>
  <c r="BY604"/>
  <c r="CF604"/>
  <c r="CF619" s="1"/>
  <c r="BS619"/>
  <c r="BY418"/>
  <c r="CF418"/>
  <c r="BH177"/>
  <c r="BH175"/>
  <c r="BA172"/>
  <c r="BH172"/>
  <c r="AU187"/>
  <c r="BR198"/>
  <c r="BR218" s="1"/>
  <c r="BX124"/>
  <c r="CE124"/>
  <c r="BR203"/>
  <c r="BR223" s="1"/>
  <c r="CE129"/>
  <c r="BR190"/>
  <c r="BX116"/>
  <c r="CE116"/>
  <c r="BR131"/>
  <c r="BR193"/>
  <c r="CU142"/>
  <c r="DB142"/>
  <c r="DB139"/>
  <c r="CU141"/>
  <c r="DB141"/>
  <c r="CT180"/>
  <c r="DA180"/>
  <c r="BC154"/>
  <c r="AW169"/>
  <c r="BJ154"/>
  <c r="ET161"/>
  <c r="BZ588"/>
  <c r="CG588"/>
  <c r="BZ585"/>
  <c r="CG585"/>
  <c r="BT600"/>
  <c r="BZ587"/>
  <c r="CG587"/>
  <c r="BZ586"/>
  <c r="CG586"/>
  <c r="BD358"/>
  <c r="BK358"/>
  <c r="BD354"/>
  <c r="BK354"/>
  <c r="AX369"/>
  <c r="BD356"/>
  <c r="BK356"/>
  <c r="FZ195"/>
  <c r="FZ196"/>
  <c r="FZ197"/>
  <c r="FZ194"/>
  <c r="CG386"/>
  <c r="L404"/>
  <c r="S404"/>
  <c r="L403"/>
  <c r="E309" i="6" s="1"/>
  <c r="S403" i="1"/>
  <c r="E310" i="6" s="1"/>
  <c r="L401" i="1"/>
  <c r="S401"/>
  <c r="IE145"/>
  <c r="HX145"/>
  <c r="DY160"/>
  <c r="DR161"/>
  <c r="DY161"/>
  <c r="AI414"/>
  <c r="AP414"/>
  <c r="AI419"/>
  <c r="AP419"/>
  <c r="AP411"/>
  <c r="AB392"/>
  <c r="AB393"/>
  <c r="AB397"/>
  <c r="AB401"/>
  <c r="AB405"/>
  <c r="AB396"/>
  <c r="AB400"/>
  <c r="AB404"/>
  <c r="AB395"/>
  <c r="AB399"/>
  <c r="AB403"/>
  <c r="AB394"/>
  <c r="AB398"/>
  <c r="AB402"/>
  <c r="AB406"/>
  <c r="AA349"/>
  <c r="M635"/>
  <c r="T635"/>
  <c r="M630"/>
  <c r="T630"/>
  <c r="M626"/>
  <c r="T626"/>
  <c r="L379"/>
  <c r="S379"/>
  <c r="L387"/>
  <c r="S387"/>
  <c r="L378"/>
  <c r="S378"/>
  <c r="BE367"/>
  <c r="BL367"/>
  <c r="BL363"/>
  <c r="BL355"/>
  <c r="FD320"/>
  <c r="EH348"/>
  <c r="EI424" s="1"/>
  <c r="L141"/>
  <c r="S141"/>
  <c r="L137"/>
  <c r="S137"/>
  <c r="L148"/>
  <c r="S148"/>
  <c r="HS204"/>
  <c r="HS195"/>
  <c r="HS202"/>
  <c r="HS196"/>
  <c r="M423"/>
  <c r="T423"/>
  <c r="M418"/>
  <c r="T418"/>
  <c r="M414"/>
  <c r="T414"/>
  <c r="M410"/>
  <c r="G425"/>
  <c r="T410"/>
  <c r="BU643"/>
  <c r="BU647"/>
  <c r="BU651"/>
  <c r="BU644"/>
  <c r="BU648"/>
  <c r="BU652"/>
  <c r="BU641"/>
  <c r="BU645"/>
  <c r="BU649"/>
  <c r="BU653"/>
  <c r="BU642"/>
  <c r="BU646"/>
  <c r="BU650"/>
  <c r="BU654"/>
  <c r="GW203"/>
  <c r="GW192"/>
  <c r="GW197"/>
  <c r="GW190"/>
  <c r="GW131"/>
  <c r="BE143"/>
  <c r="BL143"/>
  <c r="BE135"/>
  <c r="AY150"/>
  <c r="BL135"/>
  <c r="BE142"/>
  <c r="BL142"/>
  <c r="HY383"/>
  <c r="IF383"/>
  <c r="CA182"/>
  <c r="CH182"/>
  <c r="CA174"/>
  <c r="CH174"/>
  <c r="GA204"/>
  <c r="GA193"/>
  <c r="GA198"/>
  <c r="GA201"/>
  <c r="BL177"/>
  <c r="BE182"/>
  <c r="BL182"/>
  <c r="BE176"/>
  <c r="BL176"/>
  <c r="BJ375"/>
  <c r="BJ385"/>
  <c r="BC386"/>
  <c r="BJ386"/>
  <c r="BB618"/>
  <c r="BI618"/>
  <c r="BB615"/>
  <c r="BI615"/>
  <c r="BB612"/>
  <c r="BI612"/>
  <c r="BB613"/>
  <c r="BI613"/>
  <c r="HO187"/>
  <c r="EE39"/>
  <c r="DN39"/>
  <c r="DI60" s="1"/>
  <c r="DW137" s="1"/>
  <c r="EI302"/>
  <c r="CS182"/>
  <c r="CZ182"/>
  <c r="CZ176"/>
  <c r="AF626"/>
  <c r="AM626"/>
  <c r="AF636"/>
  <c r="AM636"/>
  <c r="AF637"/>
  <c r="AM637"/>
  <c r="AF623"/>
  <c r="AM623"/>
  <c r="Z638"/>
  <c r="AE297"/>
  <c r="AF374" s="1"/>
  <c r="AF297"/>
  <c r="AI393" s="1"/>
  <c r="AG297"/>
  <c r="AI411" s="1"/>
  <c r="AD297"/>
  <c r="AI355" s="1"/>
  <c r="BC405"/>
  <c r="BJ405"/>
  <c r="BC406"/>
  <c r="BJ406"/>
  <c r="BC392"/>
  <c r="AW407"/>
  <c r="BJ392"/>
  <c r="BJ404"/>
  <c r="CD166"/>
  <c r="BW156"/>
  <c r="CD156"/>
  <c r="D59" i="6"/>
  <c r="K149" i="1"/>
  <c r="R149"/>
  <c r="K135"/>
  <c r="E150"/>
  <c r="R135"/>
  <c r="K147"/>
  <c r="R147"/>
  <c r="BT202"/>
  <c r="BT222" s="1"/>
  <c r="CG128"/>
  <c r="BT195"/>
  <c r="BT196"/>
  <c r="BT216" s="1"/>
  <c r="BZ122"/>
  <c r="CG122"/>
  <c r="BT201"/>
  <c r="CA615"/>
  <c r="CH615"/>
  <c r="CA614"/>
  <c r="CH614"/>
  <c r="CA613"/>
  <c r="CH613"/>
  <c r="AW347"/>
  <c r="BS319"/>
  <c r="AX112"/>
  <c r="AH655"/>
  <c r="AG655"/>
  <c r="AG635"/>
  <c r="AN635"/>
  <c r="AG637"/>
  <c r="AN637"/>
  <c r="AG623"/>
  <c r="AA638"/>
  <c r="AN623"/>
  <c r="AA429"/>
  <c r="AA449" s="1"/>
  <c r="AG355"/>
  <c r="AN355"/>
  <c r="AA430"/>
  <c r="AA450" s="1"/>
  <c r="AG356"/>
  <c r="AN356"/>
  <c r="AA431"/>
  <c r="AA451" s="1"/>
  <c r="AN357"/>
  <c r="AF382"/>
  <c r="AM382"/>
  <c r="AF383"/>
  <c r="AM383"/>
  <c r="AF380"/>
  <c r="AM380"/>
  <c r="AF377"/>
  <c r="AM377"/>
  <c r="CU398"/>
  <c r="DB398"/>
  <c r="DB396"/>
  <c r="DW162"/>
  <c r="DW160"/>
  <c r="K422"/>
  <c r="R422"/>
  <c r="K418"/>
  <c r="R418"/>
  <c r="K415"/>
  <c r="R415"/>
  <c r="K412"/>
  <c r="R412"/>
  <c r="FB202"/>
  <c r="FB203"/>
  <c r="FB204"/>
  <c r="FB190"/>
  <c r="FB131"/>
  <c r="FY202"/>
  <c r="FY199"/>
  <c r="FY200"/>
  <c r="FY220" s="1"/>
  <c r="GL126"/>
  <c r="GE126"/>
  <c r="FY201"/>
  <c r="K167"/>
  <c r="R167"/>
  <c r="K162"/>
  <c r="R162"/>
  <c r="K159"/>
  <c r="R159"/>
  <c r="K156"/>
  <c r="R156"/>
  <c r="K136"/>
  <c r="R136"/>
  <c r="K148"/>
  <c r="R148"/>
  <c r="K141"/>
  <c r="R141"/>
  <c r="K138"/>
  <c r="R138"/>
  <c r="BT194"/>
  <c r="BT214" s="1"/>
  <c r="BZ120"/>
  <c r="CG120"/>
  <c r="BT203"/>
  <c r="BT223" s="1"/>
  <c r="CG129"/>
  <c r="BT190"/>
  <c r="BZ116"/>
  <c r="CG116"/>
  <c r="BT131"/>
  <c r="BT193"/>
  <c r="CA612"/>
  <c r="CH612"/>
  <c r="CA607"/>
  <c r="CH607"/>
  <c r="CA606"/>
  <c r="CH606"/>
  <c r="CA605"/>
  <c r="CH605"/>
  <c r="CO344"/>
  <c r="DK316"/>
  <c r="AH144"/>
  <c r="AO144"/>
  <c r="AH140"/>
  <c r="AO140"/>
  <c r="AO149"/>
  <c r="AO146"/>
  <c r="BE615"/>
  <c r="BL615"/>
  <c r="BE607"/>
  <c r="BL607"/>
  <c r="BE614"/>
  <c r="BL614"/>
  <c r="BE606"/>
  <c r="BL606"/>
  <c r="BE383"/>
  <c r="BL383"/>
  <c r="BL375"/>
  <c r="BL382"/>
  <c r="BL374"/>
  <c r="M386"/>
  <c r="T386"/>
  <c r="M377"/>
  <c r="T377"/>
  <c r="M385"/>
  <c r="T385"/>
  <c r="M376"/>
  <c r="T376"/>
  <c r="CW156"/>
  <c r="DD156"/>
  <c r="M612"/>
  <c r="T612"/>
  <c r="M604"/>
  <c r="T604"/>
  <c r="G619"/>
  <c r="M611"/>
  <c r="T611"/>
  <c r="CU156"/>
  <c r="DB156"/>
  <c r="FD169"/>
  <c r="BD616"/>
  <c r="BK616"/>
  <c r="BD608"/>
  <c r="BK608"/>
  <c r="BD615"/>
  <c r="BK615"/>
  <c r="BD607"/>
  <c r="BK607"/>
  <c r="HR199"/>
  <c r="HR200"/>
  <c r="HR220" s="1"/>
  <c r="HX126"/>
  <c r="IE126"/>
  <c r="HR201"/>
  <c r="HR198"/>
  <c r="DY141"/>
  <c r="DY135"/>
  <c r="DL150"/>
  <c r="AH616"/>
  <c r="AO616"/>
  <c r="AH608"/>
  <c r="AO608"/>
  <c r="AH615"/>
  <c r="AO615"/>
  <c r="AH607"/>
  <c r="AO607"/>
  <c r="L615"/>
  <c r="S615"/>
  <c r="L606"/>
  <c r="S606"/>
  <c r="L613"/>
  <c r="S613"/>
  <c r="L605"/>
  <c r="S605"/>
  <c r="M650"/>
  <c r="T650"/>
  <c r="M646"/>
  <c r="T646"/>
  <c r="M642"/>
  <c r="T642"/>
  <c r="CA588"/>
  <c r="CH588"/>
  <c r="CA596"/>
  <c r="CH596"/>
  <c r="CA599"/>
  <c r="CH599"/>
  <c r="CA586"/>
  <c r="CH586"/>
  <c r="DD377"/>
  <c r="J384"/>
  <c r="Q384"/>
  <c r="J380"/>
  <c r="C291" i="6" s="1"/>
  <c r="C293" s="1"/>
  <c r="Q380" i="1"/>
  <c r="C292" i="6" s="1"/>
  <c r="J377" i="1"/>
  <c r="Q377"/>
  <c r="J378"/>
  <c r="Q378"/>
  <c r="BB398"/>
  <c r="BI398"/>
  <c r="BI399"/>
  <c r="BB396"/>
  <c r="BI396"/>
  <c r="BI393"/>
  <c r="J138"/>
  <c r="Q138"/>
  <c r="J148"/>
  <c r="Q148"/>
  <c r="J149"/>
  <c r="Q149"/>
  <c r="GS197"/>
  <c r="GS199"/>
  <c r="GS200"/>
  <c r="GS220" s="1"/>
  <c r="GY126"/>
  <c r="HF126"/>
  <c r="GE145"/>
  <c r="GL145"/>
  <c r="BX182"/>
  <c r="CE182"/>
  <c r="BX178"/>
  <c r="CE178"/>
  <c r="BX172"/>
  <c r="CE172"/>
  <c r="BR187"/>
  <c r="L167"/>
  <c r="S167"/>
  <c r="L162"/>
  <c r="S162"/>
  <c r="L160"/>
  <c r="S160"/>
  <c r="F84" i="6"/>
  <c r="F90" s="1"/>
  <c r="L161" i="1"/>
  <c r="S161"/>
  <c r="F94" i="6"/>
  <c r="F99" s="1"/>
  <c r="L644" i="1"/>
  <c r="S644"/>
  <c r="L646"/>
  <c r="S646"/>
  <c r="L645"/>
  <c r="S645"/>
  <c r="CV174"/>
  <c r="DC174"/>
  <c r="BK382"/>
  <c r="BK374"/>
  <c r="BD381"/>
  <c r="BK381"/>
  <c r="BD373"/>
  <c r="BK373"/>
  <c r="AX388"/>
  <c r="CW143"/>
  <c r="DD143"/>
  <c r="CW135"/>
  <c r="CQ150"/>
  <c r="DD135"/>
  <c r="CS137"/>
  <c r="CZ137"/>
  <c r="FA257"/>
  <c r="ED275"/>
  <c r="ED296" s="1"/>
  <c r="ED324" s="1"/>
  <c r="BX161"/>
  <c r="CE161"/>
  <c r="BX156"/>
  <c r="CE156"/>
  <c r="AC668"/>
  <c r="AC688" s="1"/>
  <c r="AI594"/>
  <c r="AP594"/>
  <c r="AC664"/>
  <c r="AC684" s="1"/>
  <c r="AI590"/>
  <c r="AP590"/>
  <c r="AC660"/>
  <c r="AC680" s="1"/>
  <c r="AI586"/>
  <c r="AP586"/>
  <c r="AC671"/>
  <c r="AC691" s="1"/>
  <c r="AI597"/>
  <c r="AP597"/>
  <c r="AH380"/>
  <c r="AO380"/>
  <c r="AH377"/>
  <c r="AO377"/>
  <c r="AH374"/>
  <c r="AO374"/>
  <c r="AH375"/>
  <c r="AO375"/>
  <c r="AG143"/>
  <c r="AN143"/>
  <c r="AG139"/>
  <c r="AN139"/>
  <c r="AN136"/>
  <c r="AG137"/>
  <c r="AN137"/>
  <c r="AE178"/>
  <c r="AL178"/>
  <c r="AE175"/>
  <c r="AL175"/>
  <c r="AE181"/>
  <c r="AL181"/>
  <c r="BW424"/>
  <c r="CD424"/>
  <c r="B247" i="9"/>
  <c r="M18" i="3"/>
  <c r="BP284" i="1"/>
  <c r="BP305" s="1"/>
  <c r="BP333" s="1"/>
  <c r="BP363" s="1"/>
  <c r="BP382" s="1"/>
  <c r="BP401" s="1"/>
  <c r="BP419" s="1"/>
  <c r="BP437" s="1"/>
  <c r="BP457" s="1"/>
  <c r="CM266"/>
  <c r="BD176"/>
  <c r="BK176"/>
  <c r="BD182"/>
  <c r="BK182"/>
  <c r="BD179"/>
  <c r="BK179"/>
  <c r="BA142"/>
  <c r="BH142"/>
  <c r="BH144"/>
  <c r="BA145"/>
  <c r="BH145"/>
  <c r="AV204"/>
  <c r="AV194"/>
  <c r="AV214" s="1"/>
  <c r="BB120"/>
  <c r="BI120"/>
  <c r="AV202"/>
  <c r="AV222" s="1"/>
  <c r="BB128"/>
  <c r="BI128"/>
  <c r="AV196"/>
  <c r="AV216" s="1"/>
  <c r="BB122"/>
  <c r="BI122"/>
  <c r="F202"/>
  <c r="F222" s="1"/>
  <c r="L128"/>
  <c r="S128"/>
  <c r="F192"/>
  <c r="F212" s="1"/>
  <c r="L118"/>
  <c r="S118"/>
  <c r="F194"/>
  <c r="F214" s="1"/>
  <c r="L120"/>
  <c r="L194" s="1"/>
  <c r="S120"/>
  <c r="S194" s="1"/>
  <c r="F191"/>
  <c r="F211" s="1"/>
  <c r="L117"/>
  <c r="L191" s="1"/>
  <c r="S117"/>
  <c r="K654"/>
  <c r="R654"/>
  <c r="K647"/>
  <c r="R647"/>
  <c r="K644"/>
  <c r="R644"/>
  <c r="K642"/>
  <c r="R642"/>
  <c r="J154"/>
  <c r="Q154"/>
  <c r="D169"/>
  <c r="D103" i="6" s="1"/>
  <c r="D108" s="1"/>
  <c r="J165" i="1"/>
  <c r="Q165"/>
  <c r="J157"/>
  <c r="Q157"/>
  <c r="B59" i="6"/>
  <c r="B20" s="1"/>
  <c r="B15"/>
  <c r="I136" i="1"/>
  <c r="P136"/>
  <c r="I147"/>
  <c r="P147"/>
  <c r="I143"/>
  <c r="P143"/>
  <c r="C672"/>
  <c r="C692" s="1"/>
  <c r="I598"/>
  <c r="P598"/>
  <c r="C668"/>
  <c r="C688" s="1"/>
  <c r="I594"/>
  <c r="P594"/>
  <c r="C665"/>
  <c r="C685" s="1"/>
  <c r="I591"/>
  <c r="P591"/>
  <c r="DZ143"/>
  <c r="DZ135"/>
  <c r="DM150"/>
  <c r="DS142"/>
  <c r="DZ142"/>
  <c r="DX141"/>
  <c r="DK150"/>
  <c r="DX135"/>
  <c r="DI201"/>
  <c r="DI192"/>
  <c r="DI194"/>
  <c r="DI191"/>
  <c r="FD201"/>
  <c r="FD198"/>
  <c r="FD195"/>
  <c r="FD196"/>
  <c r="HR187"/>
  <c r="FX150"/>
  <c r="GD145"/>
  <c r="GK145"/>
  <c r="HO200"/>
  <c r="HO220" s="1"/>
  <c r="IB126"/>
  <c r="HU126"/>
  <c r="HO204"/>
  <c r="HO190"/>
  <c r="HO131"/>
  <c r="HO202"/>
  <c r="AE385"/>
  <c r="AL385"/>
  <c r="AL378"/>
  <c r="AE384"/>
  <c r="AL384"/>
  <c r="J418"/>
  <c r="Q418"/>
  <c r="J415"/>
  <c r="Q415"/>
  <c r="J412"/>
  <c r="Q412"/>
  <c r="F284" i="9"/>
  <c r="F320"/>
  <c r="F340" s="1"/>
  <c r="BW594" i="1"/>
  <c r="CD594"/>
  <c r="BW595"/>
  <c r="CD595"/>
  <c r="BW596"/>
  <c r="CD596"/>
  <c r="BW593"/>
  <c r="CD593"/>
  <c r="BQ623"/>
  <c r="BQ625"/>
  <c r="BQ629"/>
  <c r="BQ633"/>
  <c r="BQ637"/>
  <c r="BQ624"/>
  <c r="BQ628"/>
  <c r="BQ632"/>
  <c r="BQ636"/>
  <c r="BQ627"/>
  <c r="BQ631"/>
  <c r="BQ667" s="1"/>
  <c r="BQ687" s="1"/>
  <c r="BQ635"/>
  <c r="BQ626"/>
  <c r="BQ630"/>
  <c r="BQ634"/>
  <c r="AV666"/>
  <c r="AV686" s="1"/>
  <c r="BB592"/>
  <c r="BI592"/>
  <c r="AV663"/>
  <c r="AV683" s="1"/>
  <c r="BB589"/>
  <c r="BI589"/>
  <c r="AV660"/>
  <c r="AV680" s="1"/>
  <c r="BB586"/>
  <c r="BI586"/>
  <c r="AV661"/>
  <c r="AV681" s="1"/>
  <c r="BB587"/>
  <c r="BI587"/>
  <c r="BV286"/>
  <c r="BQ307" s="1"/>
  <c r="CO286"/>
  <c r="BB373"/>
  <c r="AV388"/>
  <c r="BI373"/>
  <c r="BI374"/>
  <c r="BI375"/>
  <c r="AZ533"/>
  <c r="BC591" s="1"/>
  <c r="BC533"/>
  <c r="BC647" s="1"/>
  <c r="BB533"/>
  <c r="BA533"/>
  <c r="BA610" s="1"/>
  <c r="AI635"/>
  <c r="AP635"/>
  <c r="AI631"/>
  <c r="AP631"/>
  <c r="AI627"/>
  <c r="AP627"/>
  <c r="AI637"/>
  <c r="AP637"/>
  <c r="CH386"/>
  <c r="DZ162"/>
  <c r="AC199"/>
  <c r="AC219" s="1"/>
  <c r="AI125"/>
  <c r="AP125"/>
  <c r="AC200"/>
  <c r="AC220" s="1"/>
  <c r="AI126"/>
  <c r="AP126"/>
  <c r="AC196"/>
  <c r="AC216" s="1"/>
  <c r="AI122"/>
  <c r="AP122"/>
  <c r="AC191"/>
  <c r="AC211" s="1"/>
  <c r="AP117"/>
  <c r="M167"/>
  <c r="T167"/>
  <c r="M159"/>
  <c r="T159"/>
  <c r="M165"/>
  <c r="T165"/>
  <c r="M156"/>
  <c r="T156"/>
  <c r="CZ158"/>
  <c r="CS154"/>
  <c r="CZ154"/>
  <c r="CM169"/>
  <c r="CQ170" s="1"/>
  <c r="BC607"/>
  <c r="BJ607"/>
  <c r="BC617"/>
  <c r="BJ617"/>
  <c r="BC618"/>
  <c r="BJ618"/>
  <c r="HP203"/>
  <c r="HP204"/>
  <c r="HP190"/>
  <c r="HP131"/>
  <c r="HP202"/>
  <c r="AG644"/>
  <c r="AN644"/>
  <c r="AG653"/>
  <c r="AN653"/>
  <c r="AG646"/>
  <c r="AN646"/>
  <c r="AG643"/>
  <c r="AN643"/>
  <c r="EG150"/>
  <c r="AA195"/>
  <c r="AA215" s="1"/>
  <c r="AG121"/>
  <c r="AN121"/>
  <c r="AA191"/>
  <c r="AA211" s="1"/>
  <c r="AN117"/>
  <c r="AA192"/>
  <c r="AA212" s="1"/>
  <c r="AG118"/>
  <c r="AN118"/>
  <c r="AA193"/>
  <c r="AA213" s="1"/>
  <c r="AG119"/>
  <c r="AN119"/>
  <c r="BE590"/>
  <c r="BL590"/>
  <c r="BE591"/>
  <c r="BL591"/>
  <c r="BE593"/>
  <c r="BL593"/>
  <c r="BE596"/>
  <c r="BL596"/>
  <c r="FE169"/>
  <c r="AI615"/>
  <c r="AP615"/>
  <c r="AI607"/>
  <c r="AP607"/>
  <c r="AI614"/>
  <c r="AP614"/>
  <c r="AI606"/>
  <c r="AP606"/>
  <c r="BR442"/>
  <c r="BR462" s="1"/>
  <c r="BX368"/>
  <c r="CE368"/>
  <c r="BR428"/>
  <c r="BX354"/>
  <c r="CE354"/>
  <c r="BR369"/>
  <c r="BR440"/>
  <c r="BR437"/>
  <c r="C432"/>
  <c r="C452" s="1"/>
  <c r="I358"/>
  <c r="P358"/>
  <c r="C437"/>
  <c r="C457" s="1"/>
  <c r="I363"/>
  <c r="P363"/>
  <c r="C434"/>
  <c r="C454" s="1"/>
  <c r="I360"/>
  <c r="P360"/>
  <c r="BC637"/>
  <c r="BJ637"/>
  <c r="BC626"/>
  <c r="BJ626"/>
  <c r="BC631"/>
  <c r="BJ631"/>
  <c r="BC628"/>
  <c r="BJ628"/>
  <c r="Y199"/>
  <c r="Y219" s="1"/>
  <c r="AE125"/>
  <c r="AL125"/>
  <c r="Y200"/>
  <c r="Y220" s="1"/>
  <c r="AE126"/>
  <c r="AL126"/>
  <c r="Y201"/>
  <c r="Y221" s="1"/>
  <c r="AL127"/>
  <c r="Y198"/>
  <c r="Y218" s="1"/>
  <c r="AE124"/>
  <c r="AL124"/>
  <c r="EF150"/>
  <c r="FC196"/>
  <c r="FC197"/>
  <c r="FC194"/>
  <c r="FC191"/>
  <c r="DQ182"/>
  <c r="DX182"/>
  <c r="L419"/>
  <c r="E330" i="6" s="1"/>
  <c r="E332" s="1"/>
  <c r="S419" i="1"/>
  <c r="E331" i="6" s="1"/>
  <c r="L418" i="1"/>
  <c r="S418"/>
  <c r="L417"/>
  <c r="S417"/>
  <c r="L412"/>
  <c r="S412"/>
  <c r="FZ150"/>
  <c r="DK345"/>
  <c r="EG317"/>
  <c r="HC383"/>
  <c r="HJ383"/>
  <c r="AI652"/>
  <c r="AP652"/>
  <c r="AI648"/>
  <c r="AP648"/>
  <c r="AI644"/>
  <c r="AP644"/>
  <c r="M401"/>
  <c r="T401"/>
  <c r="M397"/>
  <c r="T397"/>
  <c r="M393"/>
  <c r="T393"/>
  <c r="GV112"/>
  <c r="AG628"/>
  <c r="AN628"/>
  <c r="AG624"/>
  <c r="AN624"/>
  <c r="AG625"/>
  <c r="AN625"/>
  <c r="AG626"/>
  <c r="AN626"/>
  <c r="AA433"/>
  <c r="AN359"/>
  <c r="AA434"/>
  <c r="AA454" s="1"/>
  <c r="AG360"/>
  <c r="AN360"/>
  <c r="AA435"/>
  <c r="AA455" s="1"/>
  <c r="AG361"/>
  <c r="AN361"/>
  <c r="AA432"/>
  <c r="AA452" s="1"/>
  <c r="AG358"/>
  <c r="AN358"/>
  <c r="AF386"/>
  <c r="AM386"/>
  <c r="AF387"/>
  <c r="AM387"/>
  <c r="AF384"/>
  <c r="AM384"/>
  <c r="AF381"/>
  <c r="AM381"/>
  <c r="CU402"/>
  <c r="DB402"/>
  <c r="CU400"/>
  <c r="DB400"/>
  <c r="DP164"/>
  <c r="DW164"/>
  <c r="K423"/>
  <c r="R423"/>
  <c r="K419"/>
  <c r="D330" i="6" s="1"/>
  <c r="R419" i="1"/>
  <c r="D331" i="6" s="1"/>
  <c r="K416" i="1"/>
  <c r="R416"/>
  <c r="FB197"/>
  <c r="FB193"/>
  <c r="FB191"/>
  <c r="FB192"/>
  <c r="FY203"/>
  <c r="FY204"/>
  <c r="FY190"/>
  <c r="FY131"/>
  <c r="D68" i="6"/>
  <c r="K157" i="1"/>
  <c r="R157"/>
  <c r="K163"/>
  <c r="R163"/>
  <c r="K160"/>
  <c r="R160"/>
  <c r="E84" i="6"/>
  <c r="E90" s="1"/>
  <c r="K144" i="1"/>
  <c r="R144"/>
  <c r="K140"/>
  <c r="R140"/>
  <c r="K146"/>
  <c r="R146"/>
  <c r="K142"/>
  <c r="R142"/>
  <c r="BT198"/>
  <c r="BT218" s="1"/>
  <c r="BZ124"/>
  <c r="CG124"/>
  <c r="BT191"/>
  <c r="BT192"/>
  <c r="BT212" s="1"/>
  <c r="BZ118"/>
  <c r="CG118"/>
  <c r="BT197"/>
  <c r="BT217" s="1"/>
  <c r="BZ123"/>
  <c r="CG123"/>
  <c r="CA616"/>
  <c r="CH616"/>
  <c r="CA611"/>
  <c r="CH611"/>
  <c r="CH610"/>
  <c r="CA609"/>
  <c r="CH609"/>
  <c r="AB410"/>
  <c r="AB414"/>
  <c r="AB418"/>
  <c r="AB422"/>
  <c r="AB413"/>
  <c r="AB417"/>
  <c r="AB421"/>
  <c r="AB412"/>
  <c r="AB416"/>
  <c r="AB420"/>
  <c r="AB411"/>
  <c r="AB415"/>
  <c r="AB419"/>
  <c r="AB423"/>
  <c r="AH148"/>
  <c r="AO148"/>
  <c r="AH135"/>
  <c r="AO135"/>
  <c r="AB150"/>
  <c r="AH137"/>
  <c r="AO137"/>
  <c r="BE617"/>
  <c r="BL617"/>
  <c r="BE609"/>
  <c r="BL609"/>
  <c r="BE616"/>
  <c r="BL616"/>
  <c r="BE608"/>
  <c r="BL608"/>
  <c r="BL385"/>
  <c r="BE377"/>
  <c r="BL377"/>
  <c r="BL384"/>
  <c r="M379"/>
  <c r="T379"/>
  <c r="M387"/>
  <c r="T387"/>
  <c r="M378"/>
  <c r="T378"/>
  <c r="CW164"/>
  <c r="DD164"/>
  <c r="DD158"/>
  <c r="M615"/>
  <c r="T615"/>
  <c r="M606"/>
  <c r="T606"/>
  <c r="M613"/>
  <c r="T613"/>
  <c r="M605"/>
  <c r="T605"/>
  <c r="GN182"/>
  <c r="GG182"/>
  <c r="GA187"/>
  <c r="EL364"/>
  <c r="ES364"/>
  <c r="HV145"/>
  <c r="IC145"/>
  <c r="CU160"/>
  <c r="DB160"/>
  <c r="CU161"/>
  <c r="DB161"/>
  <c r="DB158"/>
  <c r="HH182"/>
  <c r="HA182"/>
  <c r="BD618"/>
  <c r="BK618"/>
  <c r="BD610"/>
  <c r="BK610"/>
  <c r="BD617"/>
  <c r="BK617"/>
  <c r="BD609"/>
  <c r="BK609"/>
  <c r="HR203"/>
  <c r="HR204"/>
  <c r="HR190"/>
  <c r="HR131"/>
  <c r="HR202"/>
  <c r="DR145"/>
  <c r="DY145"/>
  <c r="DR142"/>
  <c r="DY142"/>
  <c r="AH618"/>
  <c r="AO618"/>
  <c r="AH610"/>
  <c r="AO610"/>
  <c r="AH617"/>
  <c r="AO617"/>
  <c r="AH609"/>
  <c r="AO609"/>
  <c r="L617"/>
  <c r="S617"/>
  <c r="L608"/>
  <c r="S608"/>
  <c r="L616"/>
  <c r="S616"/>
  <c r="L607"/>
  <c r="S607"/>
  <c r="HC145"/>
  <c r="HJ145"/>
  <c r="M652"/>
  <c r="T652"/>
  <c r="M647"/>
  <c r="T647"/>
  <c r="M643"/>
  <c r="T643"/>
  <c r="CA589"/>
  <c r="CH589"/>
  <c r="CA598"/>
  <c r="CH598"/>
  <c r="CA587"/>
  <c r="CH587"/>
  <c r="CA590"/>
  <c r="CH590"/>
  <c r="DD381"/>
  <c r="DD379"/>
  <c r="J385"/>
  <c r="Q385"/>
  <c r="J381"/>
  <c r="Q381"/>
  <c r="J382"/>
  <c r="Q382"/>
  <c r="BB402"/>
  <c r="BI402"/>
  <c r="BI403"/>
  <c r="BB400"/>
  <c r="BI400"/>
  <c r="FH364"/>
  <c r="FO364"/>
  <c r="J147"/>
  <c r="Q147"/>
  <c r="J142"/>
  <c r="Q142"/>
  <c r="J135"/>
  <c r="Q135"/>
  <c r="D150"/>
  <c r="J136"/>
  <c r="Q136"/>
  <c r="GS198"/>
  <c r="GS203"/>
  <c r="GS204"/>
  <c r="GS190"/>
  <c r="GS131"/>
  <c r="GW132" s="1"/>
  <c r="CE185"/>
  <c r="BX179"/>
  <c r="CE179"/>
  <c r="BX176"/>
  <c r="CE176"/>
  <c r="E68" i="6"/>
  <c r="E29" s="1"/>
  <c r="E24"/>
  <c r="L155" i="1"/>
  <c r="S155"/>
  <c r="L165"/>
  <c r="S165"/>
  <c r="L166"/>
  <c r="S166"/>
  <c r="BD655"/>
  <c r="BK655"/>
  <c r="L653"/>
  <c r="S653"/>
  <c r="L650"/>
  <c r="S650"/>
  <c r="L649"/>
  <c r="S649"/>
  <c r="CV178"/>
  <c r="DC178"/>
  <c r="CV172"/>
  <c r="DC172"/>
  <c r="CP187"/>
  <c r="BK384"/>
  <c r="BD383"/>
  <c r="BK383"/>
  <c r="BK375"/>
  <c r="H4" i="5"/>
  <c r="H12" s="1"/>
  <c r="H15" s="1"/>
  <c r="G12"/>
  <c r="G15" s="1"/>
  <c r="CW137" i="1"/>
  <c r="DD137"/>
  <c r="CS135"/>
  <c r="CM150"/>
  <c r="CZ135"/>
  <c r="CS141"/>
  <c r="CZ141"/>
  <c r="BQ393"/>
  <c r="BQ397"/>
  <c r="BQ401"/>
  <c r="BQ404"/>
  <c r="BQ396"/>
  <c r="BQ400"/>
  <c r="BQ403"/>
  <c r="BQ392"/>
  <c r="BQ398"/>
  <c r="BQ402"/>
  <c r="BQ399"/>
  <c r="BQ405"/>
  <c r="BQ394"/>
  <c r="BQ406"/>
  <c r="BQ395"/>
  <c r="BX164"/>
  <c r="CE164"/>
  <c r="BX158"/>
  <c r="CE158"/>
  <c r="AC665"/>
  <c r="AC685" s="1"/>
  <c r="AI591"/>
  <c r="AP591"/>
  <c r="AC661"/>
  <c r="AC681" s="1"/>
  <c r="AI587"/>
  <c r="AP587"/>
  <c r="AC672"/>
  <c r="AC692" s="1"/>
  <c r="AI598"/>
  <c r="AP598"/>
  <c r="AH384"/>
  <c r="AO384"/>
  <c r="AH381"/>
  <c r="AO381"/>
  <c r="AO378"/>
  <c r="AH379"/>
  <c r="AO379"/>
  <c r="AG138"/>
  <c r="AN138"/>
  <c r="AG147"/>
  <c r="AN147"/>
  <c r="AG140"/>
  <c r="AN140"/>
  <c r="AG141"/>
  <c r="AN141"/>
  <c r="AE182"/>
  <c r="AL182"/>
  <c r="AE179"/>
  <c r="AL179"/>
  <c r="AE172"/>
  <c r="AL172"/>
  <c r="Y187"/>
  <c r="CL348"/>
  <c r="CM424" s="1"/>
  <c r="DH320"/>
  <c r="EN145"/>
  <c r="EU145"/>
  <c r="EU142"/>
  <c r="B25"/>
  <c r="X24"/>
  <c r="BD180"/>
  <c r="BK180"/>
  <c r="BD174"/>
  <c r="BK174"/>
  <c r="BA139"/>
  <c r="BH139"/>
  <c r="BA148"/>
  <c r="BH148"/>
  <c r="AV201"/>
  <c r="AV197"/>
  <c r="AV217" s="1"/>
  <c r="BB123"/>
  <c r="BI123"/>
  <c r="AV191"/>
  <c r="F196"/>
  <c r="F216" s="1"/>
  <c r="L122"/>
  <c r="L196" s="1"/>
  <c r="S122"/>
  <c r="S196" s="1"/>
  <c r="F201"/>
  <c r="F221" s="1"/>
  <c r="L127"/>
  <c r="S127"/>
  <c r="S201" s="1"/>
  <c r="F198"/>
  <c r="F218" s="1"/>
  <c r="L124"/>
  <c r="L198" s="1"/>
  <c r="S124"/>
  <c r="S198" s="1"/>
  <c r="F195"/>
  <c r="F215" s="1"/>
  <c r="L121"/>
  <c r="L195" s="1"/>
  <c r="S121"/>
  <c r="S195" s="1"/>
  <c r="K652"/>
  <c r="R652"/>
  <c r="K648"/>
  <c r="R648"/>
  <c r="K646"/>
  <c r="R646"/>
  <c r="J155"/>
  <c r="Q155"/>
  <c r="J159"/>
  <c r="Q159"/>
  <c r="J161"/>
  <c r="Q161"/>
  <c r="D94" i="6"/>
  <c r="D99" s="1"/>
  <c r="J158" i="1"/>
  <c r="Q158"/>
  <c r="I140"/>
  <c r="P140"/>
  <c r="I137"/>
  <c r="P137"/>
  <c r="I148"/>
  <c r="P148"/>
  <c r="C662"/>
  <c r="C682" s="1"/>
  <c r="I588"/>
  <c r="P588"/>
  <c r="C673"/>
  <c r="C693" s="1"/>
  <c r="I599"/>
  <c r="I673" s="1"/>
  <c r="P599"/>
  <c r="P673" s="1"/>
  <c r="C670"/>
  <c r="C690" s="1"/>
  <c r="I596"/>
  <c r="P596"/>
  <c r="DZ137"/>
  <c r="DQ145"/>
  <c r="DX145"/>
  <c r="DQ142"/>
  <c r="DX142"/>
  <c r="DI196"/>
  <c r="DI216" s="1"/>
  <c r="DV122"/>
  <c r="DI200"/>
  <c r="DI220" s="1"/>
  <c r="DO126"/>
  <c r="DV126"/>
  <c r="DI198"/>
  <c r="DI218" s="1"/>
  <c r="DV124"/>
  <c r="DI195"/>
  <c r="FD202"/>
  <c r="FD199"/>
  <c r="FD200"/>
  <c r="FD220" s="1"/>
  <c r="FQ126"/>
  <c r="FJ126"/>
  <c r="HX182"/>
  <c r="IE182"/>
  <c r="FI164"/>
  <c r="FP164"/>
  <c r="FA169"/>
  <c r="HO191"/>
  <c r="HO195"/>
  <c r="HO193"/>
  <c r="GY145"/>
  <c r="HF145"/>
  <c r="AE375"/>
  <c r="AL375"/>
  <c r="AE379"/>
  <c r="AL379"/>
  <c r="AE380"/>
  <c r="AL380"/>
  <c r="AE373"/>
  <c r="Y388"/>
  <c r="AL373"/>
  <c r="J423"/>
  <c r="Q423"/>
  <c r="J419"/>
  <c r="C330" i="6" s="1"/>
  <c r="Q419" i="1"/>
  <c r="C331" i="6" s="1"/>
  <c r="J416" i="1"/>
  <c r="Q416"/>
  <c r="J413"/>
  <c r="Q413"/>
  <c r="AU374"/>
  <c r="AU378"/>
  <c r="AU382"/>
  <c r="AU437" s="1"/>
  <c r="AU457" s="1"/>
  <c r="AU385"/>
  <c r="AU373"/>
  <c r="AU428" s="1"/>
  <c r="AU377"/>
  <c r="AU381"/>
  <c r="AU436" s="1"/>
  <c r="AU456" s="1"/>
  <c r="AU384"/>
  <c r="AU439" s="1"/>
  <c r="AU459" s="1"/>
  <c r="AU379"/>
  <c r="AU383"/>
  <c r="AU380"/>
  <c r="AU386"/>
  <c r="AU441" s="1"/>
  <c r="AU461" s="1"/>
  <c r="AU375"/>
  <c r="AU430" s="1"/>
  <c r="AU450" s="1"/>
  <c r="AU387"/>
  <c r="AU376"/>
  <c r="AU431" s="1"/>
  <c r="BQ672"/>
  <c r="BQ692" s="1"/>
  <c r="BW598"/>
  <c r="CD598"/>
  <c r="BQ673"/>
  <c r="BQ693" s="1"/>
  <c r="BW599"/>
  <c r="CD599"/>
  <c r="BQ659"/>
  <c r="BW585"/>
  <c r="BQ600"/>
  <c r="BU601" s="1"/>
  <c r="CD585"/>
  <c r="BQ671"/>
  <c r="BQ691" s="1"/>
  <c r="BW597"/>
  <c r="CD597"/>
  <c r="AV670"/>
  <c r="AV690" s="1"/>
  <c r="BB596"/>
  <c r="BI596"/>
  <c r="AV667"/>
  <c r="AV687" s="1"/>
  <c r="BB593"/>
  <c r="BI593"/>
  <c r="AV664"/>
  <c r="AV684" s="1"/>
  <c r="BB590"/>
  <c r="BI590"/>
  <c r="AV665"/>
  <c r="AV685" s="1"/>
  <c r="BB591"/>
  <c r="BI591"/>
  <c r="BI380"/>
  <c r="BB377"/>
  <c r="BI377"/>
  <c r="BB379"/>
  <c r="BI379"/>
  <c r="BV533"/>
  <c r="BZ591" s="1"/>
  <c r="BW533"/>
  <c r="BY610" s="1"/>
  <c r="BX533"/>
  <c r="BY533"/>
  <c r="BW647" s="1"/>
  <c r="HV182"/>
  <c r="IC182"/>
  <c r="Z438"/>
  <c r="Z458" s="1"/>
  <c r="AF364"/>
  <c r="AM364"/>
  <c r="Z439"/>
  <c r="Z459" s="1"/>
  <c r="AF365"/>
  <c r="AM365"/>
  <c r="Z436"/>
  <c r="Z456" s="1"/>
  <c r="AF362"/>
  <c r="AM362"/>
  <c r="Z433"/>
  <c r="AM359"/>
  <c r="DO145"/>
  <c r="DV145"/>
  <c r="DV135"/>
  <c r="DI150"/>
  <c r="DM151" s="1"/>
  <c r="AG373"/>
  <c r="AA388"/>
  <c r="AN373"/>
  <c r="AG374"/>
  <c r="AN374"/>
  <c r="AG375"/>
  <c r="AN375"/>
  <c r="EE197"/>
  <c r="EE217" s="1"/>
  <c r="ER123"/>
  <c r="EE199"/>
  <c r="EE200"/>
  <c r="EE220" s="1"/>
  <c r="EK126"/>
  <c r="ER126"/>
  <c r="DK192"/>
  <c r="DK212" s="1"/>
  <c r="DX118"/>
  <c r="DK193"/>
  <c r="DK203"/>
  <c r="ID145"/>
  <c r="HW145"/>
  <c r="D197"/>
  <c r="D217" s="1"/>
  <c r="J123"/>
  <c r="Q123"/>
  <c r="D199"/>
  <c r="D219" s="1"/>
  <c r="J125"/>
  <c r="Q125"/>
  <c r="D196"/>
  <c r="D216" s="1"/>
  <c r="J122"/>
  <c r="Q122"/>
  <c r="BD599"/>
  <c r="BK599"/>
  <c r="BD595"/>
  <c r="BK595"/>
  <c r="BD597"/>
  <c r="BK597"/>
  <c r="BD592"/>
  <c r="BK592"/>
  <c r="CP203"/>
  <c r="CP204"/>
  <c r="CP190"/>
  <c r="CV116"/>
  <c r="DC116"/>
  <c r="CP131"/>
  <c r="CP202"/>
  <c r="AN173"/>
  <c r="AG182"/>
  <c r="AN182"/>
  <c r="AG175"/>
  <c r="AN175"/>
  <c r="AG172"/>
  <c r="AA187"/>
  <c r="AN172"/>
  <c r="BZ613"/>
  <c r="CG613"/>
  <c r="BZ608"/>
  <c r="CG608"/>
  <c r="BZ618"/>
  <c r="CG618"/>
  <c r="GV150"/>
  <c r="ET142"/>
  <c r="AA203"/>
  <c r="AA223" s="1"/>
  <c r="AG129"/>
  <c r="AN129"/>
  <c r="AA199"/>
  <c r="AA219" s="1"/>
  <c r="AG125"/>
  <c r="AN125"/>
  <c r="AA196"/>
  <c r="AA216" s="1"/>
  <c r="AG122"/>
  <c r="AN122"/>
  <c r="AA197"/>
  <c r="AA217" s="1"/>
  <c r="AG123"/>
  <c r="AN123"/>
  <c r="BX634"/>
  <c r="CE634"/>
  <c r="BX631"/>
  <c r="CE631"/>
  <c r="BX628"/>
  <c r="CE628"/>
  <c r="BX629"/>
  <c r="CE629"/>
  <c r="CT402"/>
  <c r="DA402"/>
  <c r="CT400"/>
  <c r="DA400"/>
  <c r="CQ203"/>
  <c r="F581"/>
  <c r="HR112"/>
  <c r="EH112"/>
  <c r="BK385"/>
  <c r="BD377"/>
  <c r="BK377"/>
  <c r="F85" i="5"/>
  <c r="D408" i="3" s="1"/>
  <c r="C213" i="9" s="1"/>
  <c r="F94" i="5"/>
  <c r="D642" i="3" s="1"/>
  <c r="L213" i="9" s="1"/>
  <c r="F90" i="5"/>
  <c r="D538" i="3" s="1"/>
  <c r="H213" i="9" s="1"/>
  <c r="F86" i="5"/>
  <c r="D434" i="3" s="1"/>
  <c r="D213" i="9" s="1"/>
  <c r="F87" i="5"/>
  <c r="D460" i="3" s="1"/>
  <c r="E213" i="9" s="1"/>
  <c r="F77" i="5"/>
  <c r="D200" i="3" s="1"/>
  <c r="H184" i="9" s="1"/>
  <c r="F75" i="5"/>
  <c r="D148" i="3" s="1"/>
  <c r="F184" i="9" s="1"/>
  <c r="F82" i="5"/>
  <c r="D330" i="3" s="1"/>
  <c r="M184" i="9" s="1"/>
  <c r="F81" i="5"/>
  <c r="D304" i="3" s="1"/>
  <c r="L184" i="9" s="1"/>
  <c r="F80" i="5"/>
  <c r="D278" i="3" s="1"/>
  <c r="K184" i="9" s="1"/>
  <c r="F79" i="5"/>
  <c r="D252" i="3" s="1"/>
  <c r="J184" i="9" s="1"/>
  <c r="F72" i="5"/>
  <c r="D70" i="3" s="1"/>
  <c r="C184" i="9" s="1"/>
  <c r="F76" i="5"/>
  <c r="D174" i="3" s="1"/>
  <c r="G184" i="9" s="1"/>
  <c r="F19" i="5"/>
  <c r="F74"/>
  <c r="D122" i="3" s="1"/>
  <c r="E184" i="9" s="1"/>
  <c r="F83" i="5"/>
  <c r="D356" i="3" s="1"/>
  <c r="N184" i="9" s="1"/>
  <c r="F73" i="5"/>
  <c r="D96" i="3" s="1"/>
  <c r="D184" i="9" s="1"/>
  <c r="F78" i="5"/>
  <c r="D226" i="3" s="1"/>
  <c r="I184" i="9" s="1"/>
  <c r="F89" i="5"/>
  <c r="D512" i="3" s="1"/>
  <c r="G213" i="9" s="1"/>
  <c r="F93" i="5"/>
  <c r="D616" i="3" s="1"/>
  <c r="K213" i="9" s="1"/>
  <c r="F84" i="5"/>
  <c r="D382" i="3" s="1"/>
  <c r="B213" i="9" s="1"/>
  <c r="F88" i="5"/>
  <c r="D486" i="3" s="1"/>
  <c r="F213" i="9" s="1"/>
  <c r="F71" i="5"/>
  <c r="F92"/>
  <c r="D590" i="3" s="1"/>
  <c r="J213" i="9" s="1"/>
  <c r="F96" i="5"/>
  <c r="D694" i="3" s="1"/>
  <c r="N213" i="9" s="1"/>
  <c r="F91" i="5"/>
  <c r="D564" i="3" s="1"/>
  <c r="I213" i="9" s="1"/>
  <c r="F95" i="5"/>
  <c r="D668" i="3" s="1"/>
  <c r="M213" i="9" s="1"/>
  <c r="CW145" i="1"/>
  <c r="DD145"/>
  <c r="DD139"/>
  <c r="CZ139"/>
  <c r="CS143"/>
  <c r="CZ143"/>
  <c r="CS145"/>
  <c r="CZ145"/>
  <c r="CS142"/>
  <c r="CZ142"/>
  <c r="CL346"/>
  <c r="DH318"/>
  <c r="BX154"/>
  <c r="BR169"/>
  <c r="CE154"/>
  <c r="CE167"/>
  <c r="BX162"/>
  <c r="CE162"/>
  <c r="CM411"/>
  <c r="CM415"/>
  <c r="CM419"/>
  <c r="CM422"/>
  <c r="CM410"/>
  <c r="CM414"/>
  <c r="CM418"/>
  <c r="CM421"/>
  <c r="CM416"/>
  <c r="CM417"/>
  <c r="CM420"/>
  <c r="CM412"/>
  <c r="CM423"/>
  <c r="CM413"/>
  <c r="AC666"/>
  <c r="AC686" s="1"/>
  <c r="AI592"/>
  <c r="AP592"/>
  <c r="AC662"/>
  <c r="AC682" s="1"/>
  <c r="AI588"/>
  <c r="AP588"/>
  <c r="AP662" s="1"/>
  <c r="AC659"/>
  <c r="AI585"/>
  <c r="AC600"/>
  <c r="AP585"/>
  <c r="AC669"/>
  <c r="AC689" s="1"/>
  <c r="AI595"/>
  <c r="AP595"/>
  <c r="AH385"/>
  <c r="AO385"/>
  <c r="AH382"/>
  <c r="AO382"/>
  <c r="AH383"/>
  <c r="AO383"/>
  <c r="AN146"/>
  <c r="AG135"/>
  <c r="AA150"/>
  <c r="AN135"/>
  <c r="AG144"/>
  <c r="AN144"/>
  <c r="AG145"/>
  <c r="AN145"/>
  <c r="AE184"/>
  <c r="AL184"/>
  <c r="AL183"/>
  <c r="AE176"/>
  <c r="AL176"/>
  <c r="AL173"/>
  <c r="AT45"/>
  <c r="AT66" s="1"/>
  <c r="AT94" s="1"/>
  <c r="AT124" s="1"/>
  <c r="AT143" s="1"/>
  <c r="AT162" s="1"/>
  <c r="AT180" s="1"/>
  <c r="AT198" s="1"/>
  <c r="AT218" s="1"/>
  <c r="BQ27"/>
  <c r="EK164"/>
  <c r="ER164"/>
  <c r="BD184"/>
  <c r="BK184"/>
  <c r="BK181"/>
  <c r="BD178"/>
  <c r="BK178"/>
  <c r="BA147"/>
  <c r="BH147"/>
  <c r="BA143"/>
  <c r="BH143"/>
  <c r="BA137"/>
  <c r="BH137"/>
  <c r="AV200"/>
  <c r="AV220" s="1"/>
  <c r="BB126"/>
  <c r="BI126"/>
  <c r="AV198"/>
  <c r="AV218" s="1"/>
  <c r="BB124"/>
  <c r="BI124"/>
  <c r="AV195"/>
  <c r="AV215" s="1"/>
  <c r="BI121"/>
  <c r="AV190"/>
  <c r="BB116"/>
  <c r="BI116"/>
  <c r="AV131"/>
  <c r="F190"/>
  <c r="L116"/>
  <c r="S116"/>
  <c r="F131"/>
  <c r="F203"/>
  <c r="F223" s="1"/>
  <c r="L129"/>
  <c r="L203" s="1"/>
  <c r="S129"/>
  <c r="S203" s="1"/>
  <c r="F199"/>
  <c r="F219" s="1"/>
  <c r="L125"/>
  <c r="L199" s="1"/>
  <c r="S125"/>
  <c r="S199" s="1"/>
  <c r="K649"/>
  <c r="R649"/>
  <c r="K653"/>
  <c r="R653"/>
  <c r="K641"/>
  <c r="R641"/>
  <c r="E656"/>
  <c r="J163"/>
  <c r="Q163"/>
  <c r="J168"/>
  <c r="Q168"/>
  <c r="J166"/>
  <c r="Q166"/>
  <c r="J162"/>
  <c r="Q162"/>
  <c r="I144"/>
  <c r="P144"/>
  <c r="I141"/>
  <c r="P141"/>
  <c r="I138"/>
  <c r="P138"/>
  <c r="I135"/>
  <c r="C150"/>
  <c r="P135"/>
  <c r="C666"/>
  <c r="C686" s="1"/>
  <c r="I592"/>
  <c r="P592"/>
  <c r="C663"/>
  <c r="C683" s="1"/>
  <c r="I589"/>
  <c r="P589"/>
  <c r="C660"/>
  <c r="C680" s="1"/>
  <c r="I586"/>
  <c r="P586"/>
  <c r="C659"/>
  <c r="I585"/>
  <c r="C600"/>
  <c r="P585"/>
  <c r="DX143"/>
  <c r="DI204"/>
  <c r="DI190"/>
  <c r="DI131"/>
  <c r="DV116"/>
  <c r="DI202"/>
  <c r="DI199"/>
  <c r="FD193"/>
  <c r="FD203"/>
  <c r="FD204"/>
  <c r="FD190"/>
  <c r="FD131"/>
  <c r="FC169"/>
  <c r="FH164"/>
  <c r="FO164"/>
  <c r="FB169"/>
  <c r="FG164"/>
  <c r="FN164"/>
  <c r="HO199"/>
  <c r="HO203"/>
  <c r="HO197"/>
  <c r="HO194"/>
  <c r="AE386"/>
  <c r="AL386"/>
  <c r="AE374"/>
  <c r="AL374"/>
  <c r="AE383"/>
  <c r="AL383"/>
  <c r="AE377"/>
  <c r="AL377"/>
  <c r="J410"/>
  <c r="Q410"/>
  <c r="D425"/>
  <c r="J421"/>
  <c r="Q421"/>
  <c r="J417"/>
  <c r="Q417"/>
  <c r="BP345"/>
  <c r="CL317"/>
  <c r="BQ660"/>
  <c r="BQ680" s="1"/>
  <c r="BW586"/>
  <c r="CD586"/>
  <c r="BQ661"/>
  <c r="BQ681" s="1"/>
  <c r="BW587"/>
  <c r="CD587"/>
  <c r="BQ662"/>
  <c r="BQ682" s="1"/>
  <c r="BW588"/>
  <c r="CD588"/>
  <c r="AV671"/>
  <c r="AV691" s="1"/>
  <c r="BB597"/>
  <c r="BI597"/>
  <c r="AV668"/>
  <c r="AV688" s="1"/>
  <c r="BB594"/>
  <c r="BI594"/>
  <c r="AV669"/>
  <c r="AV689" s="1"/>
  <c r="BB595"/>
  <c r="BI595"/>
  <c r="BI384"/>
  <c r="BB381"/>
  <c r="BI381"/>
  <c r="Z442"/>
  <c r="Z462" s="1"/>
  <c r="AF368"/>
  <c r="AF442" s="1"/>
  <c r="AM368"/>
  <c r="AM442" s="1"/>
  <c r="Z428"/>
  <c r="AF354"/>
  <c r="AM354"/>
  <c r="Z369"/>
  <c r="Z440"/>
  <c r="Z460" s="1"/>
  <c r="AF366"/>
  <c r="AM366"/>
  <c r="Z437"/>
  <c r="Z457" s="1"/>
  <c r="AF363"/>
  <c r="AM363"/>
  <c r="DO142"/>
  <c r="DV142"/>
  <c r="AG377"/>
  <c r="AN377"/>
  <c r="AN378"/>
  <c r="AG379"/>
  <c r="AN379"/>
  <c r="AN376"/>
  <c r="EE198"/>
  <c r="EE203"/>
  <c r="EE204"/>
  <c r="EE190"/>
  <c r="EE131"/>
  <c r="EI132" s="1"/>
  <c r="DK196"/>
  <c r="DK216" s="1"/>
  <c r="DX122"/>
  <c r="DK197"/>
  <c r="DK217" s="1"/>
  <c r="DQ123"/>
  <c r="DX123"/>
  <c r="DK194"/>
  <c r="DK191"/>
  <c r="C5" i="6"/>
  <c r="C50"/>
  <c r="C11" s="1"/>
  <c r="D198" i="1"/>
  <c r="D218" s="1"/>
  <c r="J124"/>
  <c r="J198" s="1"/>
  <c r="Q124"/>
  <c r="Q198" s="1"/>
  <c r="D204"/>
  <c r="D224" s="1"/>
  <c r="J130"/>
  <c r="Q130"/>
  <c r="D201"/>
  <c r="D221" s="1"/>
  <c r="J127"/>
  <c r="J201" s="1"/>
  <c r="Q127"/>
  <c r="Q201" s="1"/>
  <c r="BD586"/>
  <c r="BK586"/>
  <c r="BD590"/>
  <c r="BK590"/>
  <c r="BD596"/>
  <c r="BK596"/>
  <c r="CP191"/>
  <c r="CP192"/>
  <c r="CP212" s="1"/>
  <c r="CV118"/>
  <c r="DC118"/>
  <c r="DC192" s="1"/>
  <c r="CP193"/>
  <c r="AG181"/>
  <c r="AN181"/>
  <c r="AG177"/>
  <c r="AN177"/>
  <c r="AG179"/>
  <c r="AN179"/>
  <c r="AG176"/>
  <c r="AN176"/>
  <c r="BZ612"/>
  <c r="CG612"/>
  <c r="BZ616"/>
  <c r="CG616"/>
  <c r="BZ607"/>
  <c r="CG607"/>
  <c r="BZ606"/>
  <c r="CG606"/>
  <c r="HB145"/>
  <c r="HI145"/>
  <c r="BJ140"/>
  <c r="BC142"/>
  <c r="BJ142"/>
  <c r="BC139"/>
  <c r="BJ139"/>
  <c r="AH166"/>
  <c r="AO166"/>
  <c r="AH162"/>
  <c r="AO162"/>
  <c r="AH159"/>
  <c r="AO159"/>
  <c r="AH160"/>
  <c r="AO160"/>
  <c r="AY393"/>
  <c r="AY394"/>
  <c r="AY395"/>
  <c r="AY396"/>
  <c r="AY397"/>
  <c r="AY398"/>
  <c r="AY399"/>
  <c r="AY400"/>
  <c r="AY401"/>
  <c r="AY402"/>
  <c r="AY403"/>
  <c r="AY404"/>
  <c r="AY405"/>
  <c r="AY392"/>
  <c r="AY406"/>
  <c r="BX635"/>
  <c r="CE635"/>
  <c r="BX632"/>
  <c r="CE632"/>
  <c r="BX633"/>
  <c r="CE633"/>
  <c r="DA406"/>
  <c r="CN407"/>
  <c r="DA392"/>
  <c r="AG59"/>
  <c r="AG173" s="1"/>
  <c r="AD59"/>
  <c r="AF117" s="1"/>
  <c r="AF59"/>
  <c r="AF155" s="1"/>
  <c r="AE59"/>
  <c r="AH136" s="1"/>
  <c r="J654"/>
  <c r="Q654"/>
  <c r="J650"/>
  <c r="Q650"/>
  <c r="J647"/>
  <c r="Q647"/>
  <c r="BD379"/>
  <c r="BK379"/>
  <c r="F59" i="2"/>
  <c r="G57"/>
  <c r="G59" s="1"/>
  <c r="CW142" i="1"/>
  <c r="DD142"/>
  <c r="CW141"/>
  <c r="DD141"/>
  <c r="DH322"/>
  <c r="DH354"/>
  <c r="DH373" s="1"/>
  <c r="DH392" s="1"/>
  <c r="DH410" s="1"/>
  <c r="DH428" s="1"/>
  <c r="DH448" s="1"/>
  <c r="BQ26"/>
  <c r="AT44"/>
  <c r="AT65" s="1"/>
  <c r="AT93" s="1"/>
  <c r="AT123" s="1"/>
  <c r="AT142" s="1"/>
  <c r="AT161" s="1"/>
  <c r="AT179" s="1"/>
  <c r="AT197" s="1"/>
  <c r="AT217" s="1"/>
  <c r="BX160"/>
  <c r="CE160"/>
  <c r="CE166"/>
  <c r="DH347"/>
  <c r="ED319"/>
  <c r="AC667"/>
  <c r="AC687" s="1"/>
  <c r="AI593"/>
  <c r="AP593"/>
  <c r="AC663"/>
  <c r="AC683" s="1"/>
  <c r="AI589"/>
  <c r="AP589"/>
  <c r="AC673"/>
  <c r="AC693" s="1"/>
  <c r="AI599"/>
  <c r="AP599"/>
  <c r="AC670"/>
  <c r="AC690" s="1"/>
  <c r="AI596"/>
  <c r="AP596"/>
  <c r="AO376"/>
  <c r="AH386"/>
  <c r="AO386"/>
  <c r="AH387"/>
  <c r="AO387"/>
  <c r="AH373"/>
  <c r="AO373"/>
  <c r="AB388"/>
  <c r="AG142"/>
  <c r="AN142"/>
  <c r="AG148"/>
  <c r="AN148"/>
  <c r="AN149"/>
  <c r="AE185"/>
  <c r="AL185"/>
  <c r="AE174"/>
  <c r="AL174"/>
  <c r="AE180"/>
  <c r="AL180"/>
  <c r="AE177"/>
  <c r="AL177"/>
  <c r="L8" i="13"/>
  <c r="F8"/>
  <c r="M8" s="1"/>
  <c r="EH150" i="1"/>
  <c r="EE169"/>
  <c r="EI170" s="1"/>
  <c r="ER161"/>
  <c r="BK177"/>
  <c r="BD185"/>
  <c r="BK185"/>
  <c r="BD172"/>
  <c r="BK172"/>
  <c r="AX187"/>
  <c r="BK175"/>
  <c r="BA135"/>
  <c r="AU150"/>
  <c r="BH135"/>
  <c r="BH138"/>
  <c r="BH140"/>
  <c r="BA141"/>
  <c r="BH141"/>
  <c r="AV203"/>
  <c r="AV223" s="1"/>
  <c r="BB129"/>
  <c r="BI129"/>
  <c r="AV193"/>
  <c r="AV213" s="1"/>
  <c r="BI119"/>
  <c r="AV199"/>
  <c r="AV219" s="1"/>
  <c r="BI125"/>
  <c r="AV192"/>
  <c r="AV212" s="1"/>
  <c r="BB118"/>
  <c r="BI118"/>
  <c r="E50" i="6"/>
  <c r="E11" s="1"/>
  <c r="E5"/>
  <c r="F193" i="1"/>
  <c r="F213" s="1"/>
  <c r="L119"/>
  <c r="L193" s="1"/>
  <c r="S119"/>
  <c r="S193" s="1"/>
  <c r="F197"/>
  <c r="F217" s="1"/>
  <c r="L123"/>
  <c r="L197" s="1"/>
  <c r="S123"/>
  <c r="S197" s="1"/>
  <c r="L130"/>
  <c r="S130"/>
  <c r="K650"/>
  <c r="R650"/>
  <c r="K643"/>
  <c r="R643"/>
  <c r="K645"/>
  <c r="R645"/>
  <c r="C68" i="6"/>
  <c r="J160" i="1"/>
  <c r="Q160"/>
  <c r="D84" i="6"/>
  <c r="D90" s="1"/>
  <c r="J156" i="1"/>
  <c r="Q156"/>
  <c r="J167"/>
  <c r="Q167"/>
  <c r="I149"/>
  <c r="P149"/>
  <c r="I146"/>
  <c r="P146"/>
  <c r="I142"/>
  <c r="P142"/>
  <c r="I139"/>
  <c r="P139"/>
  <c r="C671"/>
  <c r="C691" s="1"/>
  <c r="I597"/>
  <c r="P597"/>
  <c r="C667"/>
  <c r="C687" s="1"/>
  <c r="I593"/>
  <c r="P593"/>
  <c r="C664"/>
  <c r="C684" s="1"/>
  <c r="I590"/>
  <c r="P590"/>
  <c r="C661"/>
  <c r="C681" s="1"/>
  <c r="I587"/>
  <c r="P587"/>
  <c r="DZ141"/>
  <c r="DS145"/>
  <c r="DZ145"/>
  <c r="DX137"/>
  <c r="DI193"/>
  <c r="DI197"/>
  <c r="DI217" s="1"/>
  <c r="DO123"/>
  <c r="DV123"/>
  <c r="DV197" s="1"/>
  <c r="DI203"/>
  <c r="FD197"/>
  <c r="FD194"/>
  <c r="FD191"/>
  <c r="FD192"/>
  <c r="HO192"/>
  <c r="HO196"/>
  <c r="HO201"/>
  <c r="HO198"/>
  <c r="GS150"/>
  <c r="GW151" s="1"/>
  <c r="AE382"/>
  <c r="AL382"/>
  <c r="AE387"/>
  <c r="AL387"/>
  <c r="AE381"/>
  <c r="AL381"/>
  <c r="J414"/>
  <c r="Q414"/>
  <c r="J411"/>
  <c r="Q411"/>
  <c r="J422"/>
  <c r="Q422"/>
  <c r="BQ664"/>
  <c r="BQ684" s="1"/>
  <c r="BW590"/>
  <c r="CD590"/>
  <c r="BQ665"/>
  <c r="BQ685" s="1"/>
  <c r="BW591"/>
  <c r="CD591"/>
  <c r="BQ666"/>
  <c r="BQ686" s="1"/>
  <c r="BW592"/>
  <c r="CD592"/>
  <c r="BQ663"/>
  <c r="BQ683" s="1"/>
  <c r="BW589"/>
  <c r="CD589"/>
  <c r="I320" i="9"/>
  <c r="I340" s="1"/>
  <c r="I284"/>
  <c r="AU624" i="1"/>
  <c r="AU628"/>
  <c r="AU632"/>
  <c r="AU635"/>
  <c r="AU627"/>
  <c r="AU631"/>
  <c r="AU634"/>
  <c r="AU626"/>
  <c r="AU630"/>
  <c r="AU633"/>
  <c r="AU637"/>
  <c r="AU623"/>
  <c r="AU625"/>
  <c r="AU629"/>
  <c r="AU636"/>
  <c r="AT580"/>
  <c r="AV662"/>
  <c r="AV682" s="1"/>
  <c r="BB588"/>
  <c r="BI588"/>
  <c r="AV672"/>
  <c r="AV692" s="1"/>
  <c r="BB598"/>
  <c r="BI598"/>
  <c r="AV673"/>
  <c r="BB599"/>
  <c r="BI599"/>
  <c r="AV659"/>
  <c r="BB585"/>
  <c r="AV600"/>
  <c r="BI585"/>
  <c r="BC307"/>
  <c r="BA421" s="1"/>
  <c r="AZ307"/>
  <c r="BA365" s="1"/>
  <c r="BA307"/>
  <c r="BC384" s="1"/>
  <c r="BB307"/>
  <c r="BB403" s="1"/>
  <c r="BI385"/>
  <c r="AI634"/>
  <c r="AP634"/>
  <c r="AI630"/>
  <c r="AP630"/>
  <c r="AI626"/>
  <c r="AP626"/>
  <c r="AI623"/>
  <c r="AP623"/>
  <c r="AC638"/>
  <c r="EO383"/>
  <c r="EV383"/>
  <c r="CA373"/>
  <c r="BU388"/>
  <c r="CH373"/>
  <c r="CA381"/>
  <c r="CH381"/>
  <c r="DZ160"/>
  <c r="EO164"/>
  <c r="EV164"/>
  <c r="AC197"/>
  <c r="AC217" s="1"/>
  <c r="AI123"/>
  <c r="AP123"/>
  <c r="AC190"/>
  <c r="AI116"/>
  <c r="AP116"/>
  <c r="AC131"/>
  <c r="AC193"/>
  <c r="AC213" s="1"/>
  <c r="AI119"/>
  <c r="AP119"/>
  <c r="AC194"/>
  <c r="AC214" s="1"/>
  <c r="AI120"/>
  <c r="AP120"/>
  <c r="M166"/>
  <c r="T166"/>
  <c r="M157"/>
  <c r="T157"/>
  <c r="M162"/>
  <c r="T162"/>
  <c r="M154"/>
  <c r="G169"/>
  <c r="T154"/>
  <c r="CS164"/>
  <c r="CZ164"/>
  <c r="BC616"/>
  <c r="BJ616"/>
  <c r="BC612"/>
  <c r="BJ612"/>
  <c r="BC613"/>
  <c r="BJ613"/>
  <c r="BC614"/>
  <c r="BJ614"/>
  <c r="HP199"/>
  <c r="HP200"/>
  <c r="HP220" s="1"/>
  <c r="HV126"/>
  <c r="IC126"/>
  <c r="HP201"/>
  <c r="HP198"/>
  <c r="AG649"/>
  <c r="AN649"/>
  <c r="AG645"/>
  <c r="AN645"/>
  <c r="AG642"/>
  <c r="AN642"/>
  <c r="BJ144"/>
  <c r="BC148"/>
  <c r="BJ148"/>
  <c r="BC143"/>
  <c r="BJ143"/>
  <c r="AH157"/>
  <c r="AO157"/>
  <c r="AH163"/>
  <c r="AO163"/>
  <c r="AH164"/>
  <c r="AO164"/>
  <c r="CP318"/>
  <c r="BT346"/>
  <c r="BE586"/>
  <c r="BL586"/>
  <c r="BE587"/>
  <c r="BL587"/>
  <c r="BE589"/>
  <c r="BL589"/>
  <c r="BE595"/>
  <c r="BL595"/>
  <c r="CP344"/>
  <c r="DL316"/>
  <c r="AI613"/>
  <c r="AP613"/>
  <c r="AI605"/>
  <c r="AP605"/>
  <c r="AI612"/>
  <c r="AP612"/>
  <c r="AI604"/>
  <c r="AP604"/>
  <c r="AC619"/>
  <c r="J644"/>
  <c r="Q644"/>
  <c r="J641"/>
  <c r="D656"/>
  <c r="Q641"/>
  <c r="J652"/>
  <c r="Q652"/>
  <c r="BR438"/>
  <c r="BR458" s="1"/>
  <c r="BX364"/>
  <c r="CE364"/>
  <c r="BR439"/>
  <c r="BR459" s="1"/>
  <c r="CE365"/>
  <c r="BR436"/>
  <c r="BR456" s="1"/>
  <c r="BX362"/>
  <c r="CE362"/>
  <c r="BR433"/>
  <c r="C436"/>
  <c r="C456" s="1"/>
  <c r="I362"/>
  <c r="P362"/>
  <c r="C440"/>
  <c r="C460" s="1"/>
  <c r="I366"/>
  <c r="P366"/>
  <c r="C433"/>
  <c r="C453" s="1"/>
  <c r="I359"/>
  <c r="P359"/>
  <c r="C430"/>
  <c r="C450" s="1"/>
  <c r="I356"/>
  <c r="P356"/>
  <c r="BC629"/>
  <c r="BJ629"/>
  <c r="BC633"/>
  <c r="BJ633"/>
  <c r="BC627"/>
  <c r="BJ627"/>
  <c r="BC624"/>
  <c r="BJ624"/>
  <c r="Y195"/>
  <c r="Y215" s="1"/>
  <c r="AE121"/>
  <c r="AL121"/>
  <c r="Y196"/>
  <c r="Y216" s="1"/>
  <c r="AE122"/>
  <c r="AL122"/>
  <c r="Y197"/>
  <c r="Y217" s="1"/>
  <c r="AE123"/>
  <c r="AL123"/>
  <c r="Y194"/>
  <c r="Y214" s="1"/>
  <c r="AE120"/>
  <c r="AL120"/>
  <c r="FC192"/>
  <c r="FC193"/>
  <c r="FC203"/>
  <c r="DX180"/>
  <c r="DX178"/>
  <c r="L415"/>
  <c r="S415"/>
  <c r="L414"/>
  <c r="S414"/>
  <c r="L413"/>
  <c r="S413"/>
  <c r="CP374"/>
  <c r="CP376"/>
  <c r="CP378"/>
  <c r="CP380"/>
  <c r="CP382"/>
  <c r="CP384"/>
  <c r="CP386"/>
  <c r="CP373"/>
  <c r="CP375"/>
  <c r="CP377"/>
  <c r="CP379"/>
  <c r="CP381"/>
  <c r="CP383"/>
  <c r="CP385"/>
  <c r="CP387"/>
  <c r="CP319"/>
  <c r="BT347"/>
  <c r="BT349" s="1"/>
  <c r="AI651"/>
  <c r="AP651"/>
  <c r="AI647"/>
  <c r="AP647"/>
  <c r="AI643"/>
  <c r="AP643"/>
  <c r="M405"/>
  <c r="T405"/>
  <c r="M400"/>
  <c r="T400"/>
  <c r="M396"/>
  <c r="T396"/>
  <c r="M392"/>
  <c r="T392"/>
  <c r="G407"/>
  <c r="GA150"/>
  <c r="GA388"/>
  <c r="DL112"/>
  <c r="BI382"/>
  <c r="BB383"/>
  <c r="BI383"/>
  <c r="EL402"/>
  <c r="ES402"/>
  <c r="Z430"/>
  <c r="Z450" s="1"/>
  <c r="AF356"/>
  <c r="AM356"/>
  <c r="Z431"/>
  <c r="Z451" s="1"/>
  <c r="AM357"/>
  <c r="Z441"/>
  <c r="Z461" s="1"/>
  <c r="AF367"/>
  <c r="AM367"/>
  <c r="DV143"/>
  <c r="AG381"/>
  <c r="AN381"/>
  <c r="AG382"/>
  <c r="AN382"/>
  <c r="AG383"/>
  <c r="AN383"/>
  <c r="AG380"/>
  <c r="AN380"/>
  <c r="EE193"/>
  <c r="EE194"/>
  <c r="EE191"/>
  <c r="EE192"/>
  <c r="DK200"/>
  <c r="DK220" s="1"/>
  <c r="DQ126"/>
  <c r="DQ200" s="1"/>
  <c r="DX126"/>
  <c r="DX200" s="1"/>
  <c r="DK201"/>
  <c r="DK198"/>
  <c r="DK218" s="1"/>
  <c r="DX124"/>
  <c r="DK195"/>
  <c r="HQ150"/>
  <c r="D193"/>
  <c r="D213" s="1"/>
  <c r="J119"/>
  <c r="J193" s="1"/>
  <c r="Q119"/>
  <c r="Q193" s="1"/>
  <c r="D194"/>
  <c r="D214" s="1"/>
  <c r="J120"/>
  <c r="J194" s="1"/>
  <c r="Q120"/>
  <c r="Q194" s="1"/>
  <c r="D191"/>
  <c r="D211" s="1"/>
  <c r="J117"/>
  <c r="J191" s="1"/>
  <c r="Q117"/>
  <c r="Q191" s="1"/>
  <c r="D190"/>
  <c r="J116"/>
  <c r="D131"/>
  <c r="Q116"/>
  <c r="BD594"/>
  <c r="BK594"/>
  <c r="BD598"/>
  <c r="BK598"/>
  <c r="BD589"/>
  <c r="BK589"/>
  <c r="BD585"/>
  <c r="BK585"/>
  <c r="AX600"/>
  <c r="CP195"/>
  <c r="CP196"/>
  <c r="CP216" s="1"/>
  <c r="CV122"/>
  <c r="DC122"/>
  <c r="DC196" s="1"/>
  <c r="CP197"/>
  <c r="CP217" s="1"/>
  <c r="CV123"/>
  <c r="CV197" s="1"/>
  <c r="DC123"/>
  <c r="DC197" s="1"/>
  <c r="CP194"/>
  <c r="CP214" s="1"/>
  <c r="DC120"/>
  <c r="DC194" s="1"/>
  <c r="AG185"/>
  <c r="AN185"/>
  <c r="AN183"/>
  <c r="AG180"/>
  <c r="AN180"/>
  <c r="BZ609"/>
  <c r="CG609"/>
  <c r="BZ604"/>
  <c r="CG604"/>
  <c r="BT619"/>
  <c r="BZ611"/>
  <c r="CG611"/>
  <c r="BZ610"/>
  <c r="CG610"/>
  <c r="AI632"/>
  <c r="AP632"/>
  <c r="AI628"/>
  <c r="AP628"/>
  <c r="AI624"/>
  <c r="AP624"/>
  <c r="EI388"/>
  <c r="CH384"/>
  <c r="CA383"/>
  <c r="CH383"/>
  <c r="CA377"/>
  <c r="CH377"/>
  <c r="DZ156"/>
  <c r="DS161"/>
  <c r="DZ161"/>
  <c r="DZ154"/>
  <c r="DM169"/>
  <c r="EV161"/>
  <c r="EI169"/>
  <c r="AC202"/>
  <c r="AC222" s="1"/>
  <c r="AI128"/>
  <c r="AP128"/>
  <c r="AC198"/>
  <c r="AC218" s="1"/>
  <c r="AI124"/>
  <c r="AP124"/>
  <c r="AC201"/>
  <c r="AC221" s="1"/>
  <c r="AP127"/>
  <c r="F68" i="6"/>
  <c r="F29" s="1"/>
  <c r="F24"/>
  <c r="M161" i="1"/>
  <c r="T161"/>
  <c r="M168"/>
  <c r="T168"/>
  <c r="M158"/>
  <c r="T158"/>
  <c r="CS162"/>
  <c r="CZ162"/>
  <c r="CS156"/>
  <c r="CZ156"/>
  <c r="BC615"/>
  <c r="BJ615"/>
  <c r="BC604"/>
  <c r="AW619"/>
  <c r="BJ604"/>
  <c r="BC605"/>
  <c r="BJ605"/>
  <c r="BC606"/>
  <c r="BJ606"/>
  <c r="IB164"/>
  <c r="HU164"/>
  <c r="HP191"/>
  <c r="HP192"/>
  <c r="HP193"/>
  <c r="AG652"/>
  <c r="AN652"/>
  <c r="AG648"/>
  <c r="AN648"/>
  <c r="AG650"/>
  <c r="AN650"/>
  <c r="AG647"/>
  <c r="AN647"/>
  <c r="EM145"/>
  <c r="ET145"/>
  <c r="AA198"/>
  <c r="AA218" s="1"/>
  <c r="AG124"/>
  <c r="AG198" s="1"/>
  <c r="AN124"/>
  <c r="AA194"/>
  <c r="AA214" s="1"/>
  <c r="AG120"/>
  <c r="AG194" s="1"/>
  <c r="AN120"/>
  <c r="AA200"/>
  <c r="AA220" s="1"/>
  <c r="AG126"/>
  <c r="AG200" s="1"/>
  <c r="AN126"/>
  <c r="AN200" s="1"/>
  <c r="AA201"/>
  <c r="AA221" s="1"/>
  <c r="AN127"/>
  <c r="AN201" s="1"/>
  <c r="BC141"/>
  <c r="BJ141"/>
  <c r="BC137"/>
  <c r="BJ137"/>
  <c r="BC147"/>
  <c r="BJ147"/>
  <c r="AO165"/>
  <c r="AH167"/>
  <c r="AO167"/>
  <c r="AO168"/>
  <c r="AH154"/>
  <c r="AO154"/>
  <c r="AB169"/>
  <c r="BE594"/>
  <c r="BL594"/>
  <c r="BE599"/>
  <c r="BL599"/>
  <c r="BE588"/>
  <c r="BL588"/>
  <c r="BE597"/>
  <c r="BL597"/>
  <c r="FK164"/>
  <c r="FR164"/>
  <c r="AI617"/>
  <c r="AP617"/>
  <c r="AI609"/>
  <c r="AP609"/>
  <c r="AI616"/>
  <c r="AP616"/>
  <c r="AI608"/>
  <c r="AP608"/>
  <c r="DS383"/>
  <c r="DZ383"/>
  <c r="BX626"/>
  <c r="CE626"/>
  <c r="BX636"/>
  <c r="CE636"/>
  <c r="BX637"/>
  <c r="CE637"/>
  <c r="BX623"/>
  <c r="CE623"/>
  <c r="BR638"/>
  <c r="BQ38"/>
  <c r="AZ38"/>
  <c r="AU59" s="1"/>
  <c r="BI155" s="1"/>
  <c r="J648"/>
  <c r="Q648"/>
  <c r="J645"/>
  <c r="Q645"/>
  <c r="J642"/>
  <c r="Q642"/>
  <c r="BR430"/>
  <c r="BR431"/>
  <c r="BR441"/>
  <c r="BR461" s="1"/>
  <c r="CE367"/>
  <c r="C441"/>
  <c r="C461" s="1"/>
  <c r="I367"/>
  <c r="P367"/>
  <c r="C442"/>
  <c r="C462" s="1"/>
  <c r="I368"/>
  <c r="P368"/>
  <c r="C439"/>
  <c r="C459" s="1"/>
  <c r="I365"/>
  <c r="P365"/>
  <c r="BC630"/>
  <c r="BJ630"/>
  <c r="BC634"/>
  <c r="BJ634"/>
  <c r="BC635"/>
  <c r="BJ635"/>
  <c r="BC632"/>
  <c r="BJ632"/>
  <c r="Y203"/>
  <c r="Y223" s="1"/>
  <c r="AE129"/>
  <c r="AL129"/>
  <c r="Y204"/>
  <c r="Y224" s="1"/>
  <c r="AL130"/>
  <c r="Y190"/>
  <c r="AE116"/>
  <c r="AL116"/>
  <c r="Y131"/>
  <c r="Y202"/>
  <c r="Y222" s="1"/>
  <c r="AE128"/>
  <c r="AL128"/>
  <c r="ES142"/>
  <c r="FC200"/>
  <c r="FC220" s="1"/>
  <c r="FP126"/>
  <c r="FI126"/>
  <c r="FC201"/>
  <c r="FC198"/>
  <c r="FC195"/>
  <c r="DX172"/>
  <c r="DK187"/>
  <c r="L423"/>
  <c r="S423"/>
  <c r="L422"/>
  <c r="S422"/>
  <c r="L416"/>
  <c r="S416"/>
  <c r="HI164"/>
  <c r="HB164"/>
  <c r="AI653"/>
  <c r="AP653"/>
  <c r="AI649"/>
  <c r="AP649"/>
  <c r="AI645"/>
  <c r="AP645"/>
  <c r="AI641"/>
  <c r="AP641"/>
  <c r="AC656"/>
  <c r="M403"/>
  <c r="F309" i="6" s="1"/>
  <c r="F311" s="1"/>
  <c r="T403" i="1"/>
  <c r="F310" i="6" s="1"/>
  <c r="M398" i="1"/>
  <c r="T398"/>
  <c r="M394"/>
  <c r="T394"/>
  <c r="GG145"/>
  <c r="GN145"/>
  <c r="E85" i="5"/>
  <c r="C408" i="3" s="1"/>
  <c r="C156" i="9" s="1"/>
  <c r="E94" i="5"/>
  <c r="C642" i="3" s="1"/>
  <c r="L156" i="9" s="1"/>
  <c r="E90" i="5"/>
  <c r="C538" i="3" s="1"/>
  <c r="H156" i="9" s="1"/>
  <c r="E86" i="5"/>
  <c r="C434" i="3" s="1"/>
  <c r="D156" i="9" s="1"/>
  <c r="E87" i="5"/>
  <c r="C460" i="3" s="1"/>
  <c r="E156" i="9" s="1"/>
  <c r="E72" i="5"/>
  <c r="C70" i="3" s="1"/>
  <c r="C127" i="9" s="1"/>
  <c r="E82" i="5"/>
  <c r="C330" i="3" s="1"/>
  <c r="M127" i="9" s="1"/>
  <c r="E81" i="5"/>
  <c r="C304" i="3" s="1"/>
  <c r="L127" i="9" s="1"/>
  <c r="E80" i="5"/>
  <c r="C278" i="3" s="1"/>
  <c r="K127" i="9" s="1"/>
  <c r="E79" i="5"/>
  <c r="C252" i="3" s="1"/>
  <c r="J127" i="9" s="1"/>
  <c r="E73" i="5"/>
  <c r="C96" i="3" s="1"/>
  <c r="D127" i="9" s="1"/>
  <c r="E77" i="5"/>
  <c r="C200" i="3" s="1"/>
  <c r="H127" i="9" s="1"/>
  <c r="E19" i="5"/>
  <c r="E75"/>
  <c r="C148" i="3" s="1"/>
  <c r="F127" i="9" s="1"/>
  <c r="E83" i="5"/>
  <c r="C356" i="3" s="1"/>
  <c r="N127" i="9" s="1"/>
  <c r="E95" i="5"/>
  <c r="C668" i="3" s="1"/>
  <c r="M156" i="9" s="1"/>
  <c r="E74" i="5"/>
  <c r="C122" i="3" s="1"/>
  <c r="E127" i="9" s="1"/>
  <c r="E88" i="5"/>
  <c r="C486" i="3" s="1"/>
  <c r="F156" i="9" s="1"/>
  <c r="E92" i="5"/>
  <c r="C590" i="3" s="1"/>
  <c r="J156" i="9" s="1"/>
  <c r="E96" i="5"/>
  <c r="C694" i="3" s="1"/>
  <c r="N156" i="9" s="1"/>
  <c r="E78" i="5"/>
  <c r="C226" i="3" s="1"/>
  <c r="I127" i="9" s="1"/>
  <c r="E71" i="5"/>
  <c r="E76"/>
  <c r="C174" i="3" s="1"/>
  <c r="G127" i="9" s="1"/>
  <c r="E91" i="5"/>
  <c r="C564" i="3" s="1"/>
  <c r="I156" i="9" s="1"/>
  <c r="E89" i="5"/>
  <c r="C512" i="3" s="1"/>
  <c r="G156" i="9" s="1"/>
  <c r="E93" i="5"/>
  <c r="C616" i="3" s="1"/>
  <c r="K156" i="9" s="1"/>
  <c r="E84" i="5"/>
  <c r="C382" i="3" s="1"/>
  <c r="B156" i="9" s="1"/>
  <c r="CQ202" i="1"/>
  <c r="CQ196"/>
  <c r="CQ216" s="1"/>
  <c r="CW122"/>
  <c r="DD122"/>
  <c r="DD196" s="1"/>
  <c r="CQ201"/>
  <c r="CQ193"/>
  <c r="CU178"/>
  <c r="DB178"/>
  <c r="CU172"/>
  <c r="DB172"/>
  <c r="CO187"/>
  <c r="BH404"/>
  <c r="BA405"/>
  <c r="BH405"/>
  <c r="BA406"/>
  <c r="BH406"/>
  <c r="BA403"/>
  <c r="BH403"/>
  <c r="J12" i="10"/>
  <c r="B265" i="1"/>
  <c r="X265" s="1"/>
  <c r="AT265" s="1"/>
  <c r="BP265" s="1"/>
  <c r="CL265" s="1"/>
  <c r="DH265" s="1"/>
  <c r="ED265" s="1"/>
  <c r="EZ265" s="1"/>
  <c r="FV265" s="1"/>
  <c r="GR265" s="1"/>
  <c r="HN265" s="1"/>
  <c r="B496"/>
  <c r="X496" s="1"/>
  <c r="AT496" s="1"/>
  <c r="BP496" s="1"/>
  <c r="I4" i="4"/>
  <c r="BZ160" i="1"/>
  <c r="CG160"/>
  <c r="BZ162"/>
  <c r="CG162"/>
  <c r="BS197"/>
  <c r="BS217" s="1"/>
  <c r="BY123"/>
  <c r="CF123"/>
  <c r="BS199"/>
  <c r="BS200"/>
  <c r="BS220" s="1"/>
  <c r="BY126"/>
  <c r="CF126"/>
  <c r="BS193"/>
  <c r="CD148"/>
  <c r="CD423"/>
  <c r="BW414"/>
  <c r="CD414"/>
  <c r="AP378"/>
  <c r="AI385"/>
  <c r="AP385"/>
  <c r="AI379"/>
  <c r="AP379"/>
  <c r="AI384"/>
  <c r="AP384"/>
  <c r="AB432"/>
  <c r="AB452" s="1"/>
  <c r="AH358"/>
  <c r="AO358"/>
  <c r="AB429"/>
  <c r="AB449" s="1"/>
  <c r="AH355"/>
  <c r="AO355"/>
  <c r="AB430"/>
  <c r="AB450" s="1"/>
  <c r="AH356"/>
  <c r="AO356"/>
  <c r="AB428"/>
  <c r="AH354"/>
  <c r="AO354"/>
  <c r="AB369"/>
  <c r="F660"/>
  <c r="F680" s="1"/>
  <c r="L586"/>
  <c r="L660" s="1"/>
  <c r="S586"/>
  <c r="S660" s="1"/>
  <c r="F664"/>
  <c r="F684" s="1"/>
  <c r="L590"/>
  <c r="L664" s="1"/>
  <c r="S590"/>
  <c r="S664" s="1"/>
  <c r="F659"/>
  <c r="L585"/>
  <c r="S585"/>
  <c r="F600"/>
  <c r="K634"/>
  <c r="R634"/>
  <c r="K636"/>
  <c r="R636"/>
  <c r="K624"/>
  <c r="R624"/>
  <c r="E190"/>
  <c r="K116"/>
  <c r="E131"/>
  <c r="R116"/>
  <c r="E191"/>
  <c r="E211" s="1"/>
  <c r="K117"/>
  <c r="K191" s="1"/>
  <c r="R117"/>
  <c r="R191" s="1"/>
  <c r="E203"/>
  <c r="E223" s="1"/>
  <c r="K129"/>
  <c r="K203" s="1"/>
  <c r="R129"/>
  <c r="R203" s="1"/>
  <c r="J618"/>
  <c r="Q618"/>
  <c r="J615"/>
  <c r="Q615"/>
  <c r="J611"/>
  <c r="Q611"/>
  <c r="J608"/>
  <c r="Q608"/>
  <c r="I649"/>
  <c r="P649"/>
  <c r="I646"/>
  <c r="P646"/>
  <c r="I643"/>
  <c r="P643"/>
  <c r="DM197"/>
  <c r="DM217" s="1"/>
  <c r="DS123"/>
  <c r="DZ123"/>
  <c r="DZ197" s="1"/>
  <c r="DM190"/>
  <c r="DM131"/>
  <c r="DZ116"/>
  <c r="DM198"/>
  <c r="DM218" s="1"/>
  <c r="DZ124"/>
  <c r="DZ198" s="1"/>
  <c r="DL202"/>
  <c r="DL199"/>
  <c r="DL200"/>
  <c r="DL220" s="1"/>
  <c r="DR126"/>
  <c r="DR200" s="1"/>
  <c r="DY126"/>
  <c r="DY200" s="1"/>
  <c r="DP179"/>
  <c r="DW179"/>
  <c r="DP182"/>
  <c r="DW182"/>
  <c r="FJ182"/>
  <c r="FQ182"/>
  <c r="HR169"/>
  <c r="F435"/>
  <c r="F455" s="1"/>
  <c r="L361"/>
  <c r="L435" s="1"/>
  <c r="S361"/>
  <c r="S435" s="1"/>
  <c r="F434"/>
  <c r="F454" s="1"/>
  <c r="L360"/>
  <c r="S360"/>
  <c r="F433"/>
  <c r="F453" s="1"/>
  <c r="L359"/>
  <c r="S359"/>
  <c r="S433" s="1"/>
  <c r="F432"/>
  <c r="F452" s="1"/>
  <c r="L358"/>
  <c r="L432" s="1"/>
  <c r="S358"/>
  <c r="K396"/>
  <c r="R396"/>
  <c r="K393"/>
  <c r="R393"/>
  <c r="K392"/>
  <c r="R392"/>
  <c r="E407"/>
  <c r="E347" i="6"/>
  <c r="E352" s="1"/>
  <c r="I403" i="1"/>
  <c r="B309" i="6" s="1"/>
  <c r="P403" i="1"/>
  <c r="B310" i="6" s="1"/>
  <c r="I392" i="1"/>
  <c r="C347" i="6"/>
  <c r="C352" s="1"/>
  <c r="P392" i="1"/>
  <c r="C407"/>
  <c r="I405"/>
  <c r="P405"/>
  <c r="Y438"/>
  <c r="Y458" s="1"/>
  <c r="AE364"/>
  <c r="AL364"/>
  <c r="Y431"/>
  <c r="Y451" s="1"/>
  <c r="AL357"/>
  <c r="Y439"/>
  <c r="Y459" s="1"/>
  <c r="AE365"/>
  <c r="AL365"/>
  <c r="Y437"/>
  <c r="Y457" s="1"/>
  <c r="AE363"/>
  <c r="AL363"/>
  <c r="AE418"/>
  <c r="AL418"/>
  <c r="AE414"/>
  <c r="AL414"/>
  <c r="AL415"/>
  <c r="AE412"/>
  <c r="AL412"/>
  <c r="F350"/>
  <c r="F280" i="6" s="1"/>
  <c r="F286" s="1"/>
  <c r="BB386" i="1"/>
  <c r="BI386"/>
  <c r="BB387"/>
  <c r="BI387"/>
  <c r="FY310"/>
  <c r="EF407"/>
  <c r="HP187"/>
  <c r="Z434"/>
  <c r="Z454" s="1"/>
  <c r="AF360"/>
  <c r="AM360"/>
  <c r="Z435"/>
  <c r="Z455" s="1"/>
  <c r="AF361"/>
  <c r="AM361"/>
  <c r="Z432"/>
  <c r="Z452" s="1"/>
  <c r="AF358"/>
  <c r="AM358"/>
  <c r="Z429"/>
  <c r="Z449" s="1"/>
  <c r="AF355"/>
  <c r="AM355"/>
  <c r="DV141"/>
  <c r="DV137"/>
  <c r="AG385"/>
  <c r="AN385"/>
  <c r="AG386"/>
  <c r="AN386"/>
  <c r="AG387"/>
  <c r="AN387"/>
  <c r="AG384"/>
  <c r="AN384"/>
  <c r="EE201"/>
  <c r="EE202"/>
  <c r="EE195"/>
  <c r="EE196"/>
  <c r="DK204"/>
  <c r="DK190"/>
  <c r="DX116"/>
  <c r="DK131"/>
  <c r="DK202"/>
  <c r="DK199"/>
  <c r="D202"/>
  <c r="D222" s="1"/>
  <c r="J128"/>
  <c r="J202" s="1"/>
  <c r="Q128"/>
  <c r="Q202" s="1"/>
  <c r="D203"/>
  <c r="D223" s="1"/>
  <c r="J129"/>
  <c r="J203" s="1"/>
  <c r="Q129"/>
  <c r="Q203" s="1"/>
  <c r="D195"/>
  <c r="D215" s="1"/>
  <c r="J121"/>
  <c r="J195" s="1"/>
  <c r="Q121"/>
  <c r="Q195" s="1"/>
  <c r="D192"/>
  <c r="D212" s="1"/>
  <c r="J118"/>
  <c r="J192" s="1"/>
  <c r="C85" i="6" s="1"/>
  <c r="Q118" i="1"/>
  <c r="Q192" s="1"/>
  <c r="C86" i="6" s="1"/>
  <c r="BD591" i="1"/>
  <c r="BK591"/>
  <c r="BD587"/>
  <c r="BK587"/>
  <c r="BD593"/>
  <c r="BK593"/>
  <c r="BD588"/>
  <c r="BK588"/>
  <c r="CP199"/>
  <c r="CP200"/>
  <c r="CP220" s="1"/>
  <c r="CV126"/>
  <c r="CV200" s="1"/>
  <c r="DC126"/>
  <c r="DC200" s="1"/>
  <c r="CP201"/>
  <c r="CP198"/>
  <c r="CP218" s="1"/>
  <c r="CV124"/>
  <c r="DC124"/>
  <c r="DC198" s="1"/>
  <c r="AG178"/>
  <c r="AN178"/>
  <c r="AG174"/>
  <c r="AN174"/>
  <c r="AG184"/>
  <c r="AN184"/>
  <c r="BZ617"/>
  <c r="CG617"/>
  <c r="BZ605"/>
  <c r="CG605"/>
  <c r="BZ615"/>
  <c r="CG615"/>
  <c r="BZ614"/>
  <c r="CG614"/>
  <c r="FC320"/>
  <c r="EG348"/>
  <c r="EH424" s="1"/>
  <c r="AI633"/>
  <c r="AP633"/>
  <c r="AI629"/>
  <c r="AP629"/>
  <c r="AI625"/>
  <c r="AP625"/>
  <c r="AI636"/>
  <c r="AP636"/>
  <c r="CA387"/>
  <c r="CH387"/>
  <c r="CA379"/>
  <c r="CH379"/>
  <c r="DS164"/>
  <c r="DZ164"/>
  <c r="AC195"/>
  <c r="AC215" s="1"/>
  <c r="AI121"/>
  <c r="AP121"/>
  <c r="AC203"/>
  <c r="AC223" s="1"/>
  <c r="AI129"/>
  <c r="AP129"/>
  <c r="AC204"/>
  <c r="AC224" s="1"/>
  <c r="AP130"/>
  <c r="AC192"/>
  <c r="AC212" s="1"/>
  <c r="AI118"/>
  <c r="AP118"/>
  <c r="M163"/>
  <c r="T163"/>
  <c r="M155"/>
  <c r="T155"/>
  <c r="M160"/>
  <c r="T160"/>
  <c r="CS161"/>
  <c r="CZ161"/>
  <c r="CS160"/>
  <c r="CZ160"/>
  <c r="BC608"/>
  <c r="BJ608"/>
  <c r="BC611"/>
  <c r="BJ611"/>
  <c r="BC609"/>
  <c r="BJ609"/>
  <c r="BC610"/>
  <c r="BJ610"/>
  <c r="HO169"/>
  <c r="HP195"/>
  <c r="HP196"/>
  <c r="HP197"/>
  <c r="HP194"/>
  <c r="AG641"/>
  <c r="AN641"/>
  <c r="AN656" s="1"/>
  <c r="AA656"/>
  <c r="AG654"/>
  <c r="AN654"/>
  <c r="AG651"/>
  <c r="AN651"/>
  <c r="AA202"/>
  <c r="AA222" s="1"/>
  <c r="AG128"/>
  <c r="AN128"/>
  <c r="AN202" s="1"/>
  <c r="AA204"/>
  <c r="AA224" s="1"/>
  <c r="AN130"/>
  <c r="AN204" s="1"/>
  <c r="AA190"/>
  <c r="AG116"/>
  <c r="AN116"/>
  <c r="AA131"/>
  <c r="BC145"/>
  <c r="BJ145"/>
  <c r="BJ138"/>
  <c r="BC135"/>
  <c r="AW150"/>
  <c r="BJ135"/>
  <c r="AH158"/>
  <c r="AO158"/>
  <c r="AH161"/>
  <c r="AO161"/>
  <c r="AH155"/>
  <c r="AO155"/>
  <c r="AH156"/>
  <c r="AO156"/>
  <c r="BE585"/>
  <c r="AY600"/>
  <c r="BL585"/>
  <c r="BE592"/>
  <c r="BL592"/>
  <c r="BE598"/>
  <c r="BL598"/>
  <c r="BU365"/>
  <c r="BU368"/>
  <c r="BU356"/>
  <c r="BU358"/>
  <c r="BU360"/>
  <c r="BU362"/>
  <c r="BU367"/>
  <c r="BU354"/>
  <c r="BU364"/>
  <c r="BU366"/>
  <c r="BU355"/>
  <c r="BU357"/>
  <c r="BU359"/>
  <c r="BU361"/>
  <c r="BU363"/>
  <c r="AI611"/>
  <c r="AP611"/>
  <c r="AI618"/>
  <c r="AP618"/>
  <c r="AI610"/>
  <c r="AP610"/>
  <c r="DM388"/>
  <c r="BX630"/>
  <c r="CE630"/>
  <c r="BX627"/>
  <c r="CE627"/>
  <c r="BX624"/>
  <c r="CE624"/>
  <c r="BX625"/>
  <c r="CE625"/>
  <c r="CT398"/>
  <c r="DA398"/>
  <c r="DA396"/>
  <c r="J653"/>
  <c r="Q653"/>
  <c r="J649"/>
  <c r="Q649"/>
  <c r="J646"/>
  <c r="Q646"/>
  <c r="J643"/>
  <c r="Q643"/>
  <c r="BR434"/>
  <c r="BR454" s="1"/>
  <c r="BX360"/>
  <c r="CE360"/>
  <c r="BR435"/>
  <c r="BR432"/>
  <c r="BR452" s="1"/>
  <c r="BX358"/>
  <c r="CE358"/>
  <c r="BR429"/>
  <c r="C435"/>
  <c r="C455" s="1"/>
  <c r="I361"/>
  <c r="P361"/>
  <c r="C431"/>
  <c r="C451" s="1"/>
  <c r="I357"/>
  <c r="P357"/>
  <c r="C429"/>
  <c r="C449" s="1"/>
  <c r="I355"/>
  <c r="P355"/>
  <c r="C428"/>
  <c r="I354"/>
  <c r="P354"/>
  <c r="C369"/>
  <c r="BC623"/>
  <c r="AW638"/>
  <c r="BJ623"/>
  <c r="BC625"/>
  <c r="BJ625"/>
  <c r="BC636"/>
  <c r="BJ636"/>
  <c r="Y191"/>
  <c r="Y211" s="1"/>
  <c r="AE117"/>
  <c r="AL117"/>
  <c r="Y192"/>
  <c r="Y212" s="1"/>
  <c r="AE118"/>
  <c r="AL118"/>
  <c r="Y193"/>
  <c r="Y213" s="1"/>
  <c r="AE119"/>
  <c r="AL119"/>
  <c r="EL145"/>
  <c r="ES145"/>
  <c r="FC204"/>
  <c r="FC190"/>
  <c r="FC131"/>
  <c r="FC202"/>
  <c r="FC199"/>
  <c r="DQ179"/>
  <c r="DX179"/>
  <c r="DX174"/>
  <c r="L411"/>
  <c r="S411"/>
  <c r="L410"/>
  <c r="S410"/>
  <c r="F425"/>
  <c r="L421"/>
  <c r="S421"/>
  <c r="GF145"/>
  <c r="GM145"/>
  <c r="GV169"/>
  <c r="AY420"/>
  <c r="AY421"/>
  <c r="AY422"/>
  <c r="AY423"/>
  <c r="AY410"/>
  <c r="AY411"/>
  <c r="AY412"/>
  <c r="AY413"/>
  <c r="AY414"/>
  <c r="AY415"/>
  <c r="AY416"/>
  <c r="AY417"/>
  <c r="AY418"/>
  <c r="AY419"/>
  <c r="GW388"/>
  <c r="AI654"/>
  <c r="AP654"/>
  <c r="AI650"/>
  <c r="AP650"/>
  <c r="AI646"/>
  <c r="AP646"/>
  <c r="AI642"/>
  <c r="AP642"/>
  <c r="M404"/>
  <c r="T404"/>
  <c r="M399"/>
  <c r="T399"/>
  <c r="M395"/>
  <c r="T395"/>
  <c r="M406"/>
  <c r="T406"/>
  <c r="GG383"/>
  <c r="GN383"/>
  <c r="CQ198"/>
  <c r="CQ218" s="1"/>
  <c r="CW124"/>
  <c r="DD124"/>
  <c r="DD198" s="1"/>
  <c r="CQ204"/>
  <c r="CQ195"/>
  <c r="CU182"/>
  <c r="DB182"/>
  <c r="CU179"/>
  <c r="DB179"/>
  <c r="DB176"/>
  <c r="CT135"/>
  <c r="CN150"/>
  <c r="DA135"/>
  <c r="CT137"/>
  <c r="DA137"/>
  <c r="ED280"/>
  <c r="ED301" s="1"/>
  <c r="ED329" s="1"/>
  <c r="ED359" s="1"/>
  <c r="ED378" s="1"/>
  <c r="ED397" s="1"/>
  <c r="ED415" s="1"/>
  <c r="ED433" s="1"/>
  <c r="ED453" s="1"/>
  <c r="FA262"/>
  <c r="BH394"/>
  <c r="BA392"/>
  <c r="BH392"/>
  <c r="AU407"/>
  <c r="D29" i="13"/>
  <c r="B30" s="1"/>
  <c r="E29"/>
  <c r="E19" i="3" s="1"/>
  <c r="BZ164" i="1"/>
  <c r="CG164"/>
  <c r="CG166"/>
  <c r="BS201"/>
  <c r="BS194"/>
  <c r="BS214" s="1"/>
  <c r="BY120"/>
  <c r="CF120"/>
  <c r="BS203"/>
  <c r="BS223" s="1"/>
  <c r="CF129"/>
  <c r="BS190"/>
  <c r="BY116"/>
  <c r="CF116"/>
  <c r="BS131"/>
  <c r="BW135"/>
  <c r="BQ150"/>
  <c r="CD135"/>
  <c r="BW137"/>
  <c r="CD137"/>
  <c r="BW420"/>
  <c r="CD420"/>
  <c r="BW418"/>
  <c r="CD418"/>
  <c r="AI380"/>
  <c r="AP380"/>
  <c r="AI373"/>
  <c r="AC388"/>
  <c r="AP373"/>
  <c r="AI381"/>
  <c r="AP381"/>
  <c r="AI387"/>
  <c r="AP387"/>
  <c r="AB436"/>
  <c r="AB456" s="1"/>
  <c r="AH362"/>
  <c r="AO362"/>
  <c r="AB433"/>
  <c r="AO359"/>
  <c r="AB434"/>
  <c r="AB454" s="1"/>
  <c r="AH360"/>
  <c r="AO360"/>
  <c r="AB431"/>
  <c r="AB451" s="1"/>
  <c r="AO357"/>
  <c r="AB670"/>
  <c r="AB690" s="1"/>
  <c r="AH596"/>
  <c r="AO596"/>
  <c r="AB666"/>
  <c r="AB686" s="1"/>
  <c r="AH592"/>
  <c r="AO592"/>
  <c r="AB661"/>
  <c r="AB681" s="1"/>
  <c r="AH587"/>
  <c r="AO587"/>
  <c r="AB660"/>
  <c r="AB680" s="1"/>
  <c r="AH586"/>
  <c r="AO586"/>
  <c r="AE161"/>
  <c r="AL161"/>
  <c r="AE158"/>
  <c r="AL158"/>
  <c r="AE164"/>
  <c r="AL164"/>
  <c r="GD164"/>
  <c r="GK164"/>
  <c r="AB112"/>
  <c r="CQ192"/>
  <c r="CQ212" s="1"/>
  <c r="CW118"/>
  <c r="DD118"/>
  <c r="DD192" s="1"/>
  <c r="CQ197"/>
  <c r="CQ217" s="1"/>
  <c r="CW123"/>
  <c r="CW197" s="1"/>
  <c r="DD123"/>
  <c r="DD197" s="1"/>
  <c r="CQ190"/>
  <c r="CW116"/>
  <c r="DD116"/>
  <c r="CQ131"/>
  <c r="CU180"/>
  <c r="DB180"/>
  <c r="DA139"/>
  <c r="CT142"/>
  <c r="DA142"/>
  <c r="CT141"/>
  <c r="DA141"/>
  <c r="BH393"/>
  <c r="BH399"/>
  <c r="BA396"/>
  <c r="BH396"/>
  <c r="B191" i="9"/>
  <c r="L19" i="3"/>
  <c r="CG167" i="1"/>
  <c r="BZ154"/>
  <c r="CG154"/>
  <c r="BT169"/>
  <c r="BS204"/>
  <c r="BS198"/>
  <c r="BS218" s="1"/>
  <c r="BY124"/>
  <c r="CF124"/>
  <c r="BS191"/>
  <c r="BS192"/>
  <c r="BS212" s="1"/>
  <c r="BY118"/>
  <c r="CF118"/>
  <c r="BW139"/>
  <c r="CD139"/>
  <c r="BW143"/>
  <c r="CD143"/>
  <c r="BW141"/>
  <c r="CD141"/>
  <c r="BW142"/>
  <c r="CD142"/>
  <c r="CD421"/>
  <c r="CM271"/>
  <c r="BP289"/>
  <c r="BP310" s="1"/>
  <c r="BP338" s="1"/>
  <c r="BP368" s="1"/>
  <c r="BP387" s="1"/>
  <c r="BP406" s="1"/>
  <c r="BP424" s="1"/>
  <c r="BP442" s="1"/>
  <c r="BP462" s="1"/>
  <c r="AI382"/>
  <c r="AP382"/>
  <c r="AI374"/>
  <c r="AP374"/>
  <c r="AI386"/>
  <c r="AP386"/>
  <c r="AI375"/>
  <c r="AP375"/>
  <c r="AB440"/>
  <c r="AB460" s="1"/>
  <c r="AH366"/>
  <c r="AO366"/>
  <c r="AB437"/>
  <c r="AB457" s="1"/>
  <c r="AH363"/>
  <c r="AO363"/>
  <c r="AB438"/>
  <c r="AB458" s="1"/>
  <c r="AH364"/>
  <c r="AO364"/>
  <c r="AB435"/>
  <c r="AB455" s="1"/>
  <c r="AH361"/>
  <c r="AO361"/>
  <c r="AB659"/>
  <c r="AH585"/>
  <c r="AO585"/>
  <c r="AB600"/>
  <c r="AB663"/>
  <c r="AB683" s="1"/>
  <c r="AH589"/>
  <c r="AO589"/>
  <c r="AB665"/>
  <c r="AB685" s="1"/>
  <c r="AH591"/>
  <c r="AO591"/>
  <c r="AB664"/>
  <c r="AB684" s="1"/>
  <c r="AH590"/>
  <c r="AO590"/>
  <c r="AL165"/>
  <c r="AE162"/>
  <c r="AL162"/>
  <c r="AE155"/>
  <c r="AL155"/>
  <c r="AE154"/>
  <c r="AL154"/>
  <c r="Y169"/>
  <c r="D85" i="5"/>
  <c r="B408" i="3" s="1"/>
  <c r="D94" i="5"/>
  <c r="B642" i="3" s="1"/>
  <c r="D90" i="5"/>
  <c r="B538" i="3" s="1"/>
  <c r="D86" i="5"/>
  <c r="B434" i="3" s="1"/>
  <c r="D87" i="5"/>
  <c r="B460" i="3" s="1"/>
  <c r="D75" i="5"/>
  <c r="B148" i="3" s="1"/>
  <c r="D82" i="5"/>
  <c r="B330" i="3" s="1"/>
  <c r="D81" i="5"/>
  <c r="B304" i="3" s="1"/>
  <c r="D80" i="5"/>
  <c r="B278" i="3" s="1"/>
  <c r="D79" i="5"/>
  <c r="B252" i="3" s="1"/>
  <c r="D74" i="5"/>
  <c r="B122" i="3" s="1"/>
  <c r="D78" i="5"/>
  <c r="B226" i="3" s="1"/>
  <c r="D19" i="5"/>
  <c r="D72"/>
  <c r="B70" i="3" s="1"/>
  <c r="D89" i="5"/>
  <c r="B512" i="3" s="1"/>
  <c r="D93" i="5"/>
  <c r="B616" i="3" s="1"/>
  <c r="D84" i="5"/>
  <c r="B382" i="3" s="1"/>
  <c r="D88" i="5"/>
  <c r="B486" i="3" s="1"/>
  <c r="D92" i="5"/>
  <c r="B590" i="3" s="1"/>
  <c r="D96" i="5"/>
  <c r="B694" i="3" s="1"/>
  <c r="D83" i="5"/>
  <c r="B356" i="3" s="1"/>
  <c r="D71" i="5"/>
  <c r="D76"/>
  <c r="B174" i="3" s="1"/>
  <c r="D73" i="5"/>
  <c r="B96" i="3" s="1"/>
  <c r="D77" i="5"/>
  <c r="B200" i="3" s="1"/>
  <c r="D91" i="5"/>
  <c r="B564" i="3" s="1"/>
  <c r="D95" i="5"/>
  <c r="B668" i="3" s="1"/>
  <c r="EI150" i="1"/>
  <c r="EG187"/>
  <c r="BD167"/>
  <c r="BK167"/>
  <c r="BK159"/>
  <c r="BA164"/>
  <c r="BH164"/>
  <c r="BA160"/>
  <c r="BH160"/>
  <c r="BA166"/>
  <c r="BH166"/>
  <c r="BH163"/>
  <c r="BB164"/>
  <c r="BI164"/>
  <c r="BB161"/>
  <c r="BI161"/>
  <c r="BB158"/>
  <c r="BI158"/>
  <c r="M149"/>
  <c r="T149"/>
  <c r="M141"/>
  <c r="T141"/>
  <c r="M144"/>
  <c r="T144"/>
  <c r="M136"/>
  <c r="T136"/>
  <c r="FE187"/>
  <c r="CQ200"/>
  <c r="CQ220" s="1"/>
  <c r="CW126"/>
  <c r="CW200" s="1"/>
  <c r="DD126"/>
  <c r="DD200" s="1"/>
  <c r="CQ194"/>
  <c r="CQ214" s="1"/>
  <c r="DD120"/>
  <c r="DD194" s="1"/>
  <c r="CQ199"/>
  <c r="CQ191"/>
  <c r="CU174"/>
  <c r="DB174"/>
  <c r="CT143"/>
  <c r="DA143"/>
  <c r="CT145"/>
  <c r="DA145"/>
  <c r="BA398"/>
  <c r="BH398"/>
  <c r="BH401"/>
  <c r="BA402"/>
  <c r="BH402"/>
  <c r="BA400"/>
  <c r="BH400"/>
  <c r="BZ156"/>
  <c r="CG156"/>
  <c r="BZ161"/>
  <c r="CG161"/>
  <c r="BZ158"/>
  <c r="CG158"/>
  <c r="BS202"/>
  <c r="BS222" s="1"/>
  <c r="CF128"/>
  <c r="BS195"/>
  <c r="BS196"/>
  <c r="BS216" s="1"/>
  <c r="BY122"/>
  <c r="CF122"/>
  <c r="CD147"/>
  <c r="BW145"/>
  <c r="CD145"/>
  <c r="BW416"/>
  <c r="CD416"/>
  <c r="BW410"/>
  <c r="CD410"/>
  <c r="BQ425"/>
  <c r="DI32"/>
  <c r="CL50"/>
  <c r="CL71" s="1"/>
  <c r="CL99" s="1"/>
  <c r="CL129" s="1"/>
  <c r="CL148" s="1"/>
  <c r="CL167" s="1"/>
  <c r="CL185" s="1"/>
  <c r="CL203" s="1"/>
  <c r="CL223" s="1"/>
  <c r="AP376"/>
  <c r="AI383"/>
  <c r="AP383"/>
  <c r="AI377"/>
  <c r="AP377"/>
  <c r="AB667"/>
  <c r="AB687" s="1"/>
  <c r="AH593"/>
  <c r="AO593"/>
  <c r="AB671"/>
  <c r="AB691" s="1"/>
  <c r="AH597"/>
  <c r="AO597"/>
  <c r="AB669"/>
  <c r="AB689" s="1"/>
  <c r="AH595"/>
  <c r="AO595"/>
  <c r="AB668"/>
  <c r="AB688" s="1"/>
  <c r="AH594"/>
  <c r="AO594"/>
  <c r="AL168"/>
  <c r="AE166"/>
  <c r="AL166"/>
  <c r="AE159"/>
  <c r="AL159"/>
  <c r="AE156"/>
  <c r="AL156"/>
  <c r="EM182"/>
  <c r="ET182"/>
  <c r="ET179"/>
  <c r="BD156"/>
  <c r="BK156"/>
  <c r="BD154"/>
  <c r="BK154"/>
  <c r="AX169"/>
  <c r="BD158"/>
  <c r="BK158"/>
  <c r="BH157"/>
  <c r="BA167"/>
  <c r="BH167"/>
  <c r="BB167"/>
  <c r="BI167"/>
  <c r="BI163"/>
  <c r="BI159"/>
  <c r="BB162"/>
  <c r="BI162"/>
  <c r="M148"/>
  <c r="T148"/>
  <c r="M143"/>
  <c r="T143"/>
  <c r="M147"/>
  <c r="T147"/>
  <c r="M138"/>
  <c r="T138"/>
  <c r="F672"/>
  <c r="F692" s="1"/>
  <c r="L598"/>
  <c r="L672" s="1"/>
  <c r="S598"/>
  <c r="S672" s="1"/>
  <c r="F671"/>
  <c r="F691" s="1"/>
  <c r="L597"/>
  <c r="L671" s="1"/>
  <c r="S597"/>
  <c r="S671" s="1"/>
  <c r="F670"/>
  <c r="F690" s="1"/>
  <c r="L596"/>
  <c r="L670" s="1"/>
  <c r="S596"/>
  <c r="S670" s="1"/>
  <c r="K632"/>
  <c r="R632"/>
  <c r="K635"/>
  <c r="R635"/>
  <c r="K631"/>
  <c r="R631"/>
  <c r="K625"/>
  <c r="R625"/>
  <c r="E196"/>
  <c r="E216" s="1"/>
  <c r="K122"/>
  <c r="K196" s="1"/>
  <c r="R122"/>
  <c r="R196" s="1"/>
  <c r="E201"/>
  <c r="E221" s="1"/>
  <c r="K127"/>
  <c r="K201" s="1"/>
  <c r="R127"/>
  <c r="R201" s="1"/>
  <c r="E202"/>
  <c r="E222" s="1"/>
  <c r="K128"/>
  <c r="K202" s="1"/>
  <c r="R128"/>
  <c r="R202" s="1"/>
  <c r="E198"/>
  <c r="E218" s="1"/>
  <c r="K124"/>
  <c r="K198" s="1"/>
  <c r="R124"/>
  <c r="R198" s="1"/>
  <c r="J613"/>
  <c r="Q613"/>
  <c r="J610"/>
  <c r="Q610"/>
  <c r="J607"/>
  <c r="Q607"/>
  <c r="J604"/>
  <c r="D619"/>
  <c r="Q604"/>
  <c r="I645"/>
  <c r="P645"/>
  <c r="I642"/>
  <c r="P642"/>
  <c r="I653"/>
  <c r="P653"/>
  <c r="DM204"/>
  <c r="DM195"/>
  <c r="DM202"/>
  <c r="DM196"/>
  <c r="DM216" s="1"/>
  <c r="DZ122"/>
  <c r="DZ196" s="1"/>
  <c r="DL201"/>
  <c r="DL198"/>
  <c r="DL218" s="1"/>
  <c r="DY124"/>
  <c r="DL195"/>
  <c r="DL196"/>
  <c r="DL216" s="1"/>
  <c r="DY122"/>
  <c r="DW178"/>
  <c r="DW174"/>
  <c r="DW172"/>
  <c r="DJ187"/>
  <c r="IE164"/>
  <c r="HX164"/>
  <c r="GL182"/>
  <c r="GE182"/>
  <c r="F431"/>
  <c r="F451" s="1"/>
  <c r="L357"/>
  <c r="L431" s="1"/>
  <c r="E339" i="6" s="1"/>
  <c r="S357" i="1"/>
  <c r="S431" s="1"/>
  <c r="E340" i="6" s="1"/>
  <c r="F430" i="1"/>
  <c r="F450" s="1"/>
  <c r="L356"/>
  <c r="L430" s="1"/>
  <c r="S356"/>
  <c r="S430" s="1"/>
  <c r="F429"/>
  <c r="F449" s="1"/>
  <c r="L355"/>
  <c r="S355"/>
  <c r="K406"/>
  <c r="R406"/>
  <c r="K403"/>
  <c r="D309" i="6" s="1"/>
  <c r="R403" i="1"/>
  <c r="D310" i="6" s="1"/>
  <c r="K404" i="1"/>
  <c r="R404"/>
  <c r="I398"/>
  <c r="P398"/>
  <c r="I394"/>
  <c r="P394"/>
  <c r="I404"/>
  <c r="P404"/>
  <c r="I400"/>
  <c r="P400"/>
  <c r="Y435"/>
  <c r="Y455" s="1"/>
  <c r="AE361"/>
  <c r="AL361"/>
  <c r="Y428"/>
  <c r="AE354"/>
  <c r="AL354"/>
  <c r="Y369"/>
  <c r="Y436"/>
  <c r="Y456" s="1"/>
  <c r="AE362"/>
  <c r="AL362"/>
  <c r="Y433"/>
  <c r="AL359"/>
  <c r="AE410"/>
  <c r="AL410"/>
  <c r="Y425"/>
  <c r="AL413"/>
  <c r="AE411"/>
  <c r="AL411"/>
  <c r="AB441"/>
  <c r="AB461" s="1"/>
  <c r="AH367"/>
  <c r="AO367"/>
  <c r="AB442"/>
  <c r="AB462" s="1"/>
  <c r="AH368"/>
  <c r="AO368"/>
  <c r="AB439"/>
  <c r="AB459" s="1"/>
  <c r="AH365"/>
  <c r="AO365"/>
  <c r="AB662"/>
  <c r="AB682" s="1"/>
  <c r="AH588"/>
  <c r="AO588"/>
  <c r="AB673"/>
  <c r="AB693" s="1"/>
  <c r="AH599"/>
  <c r="AO599"/>
  <c r="AB672"/>
  <c r="AB692" s="1"/>
  <c r="AH598"/>
  <c r="AO598"/>
  <c r="AE167"/>
  <c r="AL167"/>
  <c r="AE157"/>
  <c r="AL157"/>
  <c r="AE163"/>
  <c r="AL163"/>
  <c r="AE160"/>
  <c r="AL160"/>
  <c r="ED279"/>
  <c r="ED300" s="1"/>
  <c r="ED328" s="1"/>
  <c r="ED358" s="1"/>
  <c r="ED377" s="1"/>
  <c r="ED396" s="1"/>
  <c r="ED414" s="1"/>
  <c r="ED432" s="1"/>
  <c r="ED452" s="1"/>
  <c r="FA261"/>
  <c r="EO145"/>
  <c r="EV145"/>
  <c r="EE187"/>
  <c r="BD162"/>
  <c r="BK162"/>
  <c r="BK155"/>
  <c r="BD160"/>
  <c r="BK160"/>
  <c r="BK157"/>
  <c r="BA161"/>
  <c r="BH161"/>
  <c r="BA158"/>
  <c r="BH158"/>
  <c r="BH155"/>
  <c r="BB156"/>
  <c r="BI156"/>
  <c r="BB166"/>
  <c r="BI166"/>
  <c r="F59" i="6"/>
  <c r="F20" s="1"/>
  <c r="F15"/>
  <c r="M146" i="1"/>
  <c r="T146"/>
  <c r="M137"/>
  <c r="T137"/>
  <c r="M140"/>
  <c r="T140"/>
  <c r="F668"/>
  <c r="F688" s="1"/>
  <c r="L594"/>
  <c r="L668" s="1"/>
  <c r="S594"/>
  <c r="S668" s="1"/>
  <c r="F673"/>
  <c r="F693" s="1"/>
  <c r="L599"/>
  <c r="L673" s="1"/>
  <c r="S599"/>
  <c r="S673" s="1"/>
  <c r="F662"/>
  <c r="F682" s="1"/>
  <c r="L588"/>
  <c r="L662" s="1"/>
  <c r="S588"/>
  <c r="S662" s="1"/>
  <c r="F661"/>
  <c r="F681" s="1"/>
  <c r="L587"/>
  <c r="L661" s="1"/>
  <c r="S587"/>
  <c r="S661" s="1"/>
  <c r="K637"/>
  <c r="R637"/>
  <c r="K626"/>
  <c r="R626"/>
  <c r="K628"/>
  <c r="R628"/>
  <c r="D50" i="6"/>
  <c r="D11" s="1"/>
  <c r="D5"/>
  <c r="E195" i="1"/>
  <c r="E215" s="1"/>
  <c r="K121"/>
  <c r="K195" s="1"/>
  <c r="R121"/>
  <c r="R195" s="1"/>
  <c r="E199"/>
  <c r="E219" s="1"/>
  <c r="K125"/>
  <c r="K199" s="1"/>
  <c r="R125"/>
  <c r="R199" s="1"/>
  <c r="E193"/>
  <c r="E213" s="1"/>
  <c r="K119"/>
  <c r="K193" s="1"/>
  <c r="R119"/>
  <c r="R193" s="1"/>
  <c r="J605"/>
  <c r="Q605"/>
  <c r="J616"/>
  <c r="Q616"/>
  <c r="J612"/>
  <c r="Q612"/>
  <c r="I654"/>
  <c r="P654"/>
  <c r="I650"/>
  <c r="P650"/>
  <c r="I647"/>
  <c r="P647"/>
  <c r="I644"/>
  <c r="P644"/>
  <c r="DM199"/>
  <c r="DM191"/>
  <c r="DM203"/>
  <c r="DM192"/>
  <c r="DM212" s="1"/>
  <c r="DZ118"/>
  <c r="DL193"/>
  <c r="DL203"/>
  <c r="DL204"/>
  <c r="DL190"/>
  <c r="DL131"/>
  <c r="DY116"/>
  <c r="DW180"/>
  <c r="FK182"/>
  <c r="FR182"/>
  <c r="FD187"/>
  <c r="HV164"/>
  <c r="IC164"/>
  <c r="F440"/>
  <c r="F460" s="1"/>
  <c r="L366"/>
  <c r="L440" s="1"/>
  <c r="S366"/>
  <c r="S440" s="1"/>
  <c r="F439"/>
  <c r="F459" s="1"/>
  <c r="L365"/>
  <c r="S365"/>
  <c r="S439" s="1"/>
  <c r="F437"/>
  <c r="F457" s="1"/>
  <c r="L363"/>
  <c r="L437" s="1"/>
  <c r="S363"/>
  <c r="S437" s="1"/>
  <c r="F436"/>
  <c r="F456" s="1"/>
  <c r="L362"/>
  <c r="L436" s="1"/>
  <c r="S362"/>
  <c r="S436" s="1"/>
  <c r="K400"/>
  <c r="R400"/>
  <c r="K397"/>
  <c r="R397"/>
  <c r="K394"/>
  <c r="R394"/>
  <c r="K395"/>
  <c r="R395"/>
  <c r="I397"/>
  <c r="P397"/>
  <c r="I393"/>
  <c r="P393"/>
  <c r="I395"/>
  <c r="P395"/>
  <c r="Y442"/>
  <c r="Y462" s="1"/>
  <c r="AE368"/>
  <c r="AL368"/>
  <c r="Y430"/>
  <c r="Y450" s="1"/>
  <c r="AE356"/>
  <c r="AL356"/>
  <c r="Y440"/>
  <c r="Y460" s="1"/>
  <c r="AE366"/>
  <c r="AL366"/>
  <c r="AE421"/>
  <c r="AL421"/>
  <c r="AE417"/>
  <c r="AL417"/>
  <c r="AE419"/>
  <c r="AL419"/>
  <c r="AE416"/>
  <c r="AL416"/>
  <c r="AE404"/>
  <c r="AL404"/>
  <c r="AE400"/>
  <c r="AL400"/>
  <c r="AE392"/>
  <c r="AL392"/>
  <c r="Y407"/>
  <c r="AL395"/>
  <c r="BW612"/>
  <c r="CD612"/>
  <c r="BW613"/>
  <c r="CD613"/>
  <c r="BW614"/>
  <c r="CD614"/>
  <c r="BW611"/>
  <c r="CD611"/>
  <c r="AE627"/>
  <c r="AL627"/>
  <c r="AE624"/>
  <c r="AL624"/>
  <c r="AE625"/>
  <c r="AL625"/>
  <c r="AE626"/>
  <c r="AL626"/>
  <c r="AU663"/>
  <c r="AU683" s="1"/>
  <c r="BA589"/>
  <c r="BH589"/>
  <c r="AU660"/>
  <c r="AU680" s="1"/>
  <c r="BA586"/>
  <c r="BH586"/>
  <c r="AU659"/>
  <c r="BA585"/>
  <c r="AU600"/>
  <c r="BH585"/>
  <c r="AU662"/>
  <c r="AU682" s="1"/>
  <c r="BA588"/>
  <c r="BH588"/>
  <c r="AE653"/>
  <c r="AL653"/>
  <c r="AE654"/>
  <c r="AL654"/>
  <c r="AE651"/>
  <c r="AL651"/>
  <c r="FA198"/>
  <c r="FA194"/>
  <c r="FA200"/>
  <c r="FA220" s="1"/>
  <c r="FG126"/>
  <c r="FN126"/>
  <c r="FA201"/>
  <c r="FF44"/>
  <c r="FA65" s="1"/>
  <c r="FW44"/>
  <c r="CO354"/>
  <c r="CO356"/>
  <c r="CO360"/>
  <c r="CO364"/>
  <c r="CO368"/>
  <c r="CO355"/>
  <c r="CO359"/>
  <c r="CO363"/>
  <c r="CO367"/>
  <c r="CO358"/>
  <c r="CO362"/>
  <c r="CO366"/>
  <c r="CO357"/>
  <c r="CO361"/>
  <c r="CO365"/>
  <c r="CN349"/>
  <c r="Z664"/>
  <c r="Z684" s="1"/>
  <c r="AF590"/>
  <c r="AM590"/>
  <c r="Z665"/>
  <c r="Z685" s="1"/>
  <c r="AF591"/>
  <c r="AM591"/>
  <c r="Z666"/>
  <c r="Z686" s="1"/>
  <c r="AF592"/>
  <c r="AM592"/>
  <c r="Z663"/>
  <c r="Z683" s="1"/>
  <c r="AF589"/>
  <c r="AM589"/>
  <c r="BW179"/>
  <c r="CD179"/>
  <c r="CD184"/>
  <c r="BY641"/>
  <c r="BS656"/>
  <c r="CF641"/>
  <c r="BY652"/>
  <c r="CF652"/>
  <c r="BY646"/>
  <c r="CF646"/>
  <c r="BY643"/>
  <c r="CF643"/>
  <c r="BX604"/>
  <c r="BR619"/>
  <c r="CE604"/>
  <c r="BX605"/>
  <c r="CE605"/>
  <c r="BX606"/>
  <c r="CE606"/>
  <c r="AF616"/>
  <c r="AM616"/>
  <c r="AF617"/>
  <c r="AM617"/>
  <c r="AF618"/>
  <c r="AM618"/>
  <c r="AF615"/>
  <c r="AM615"/>
  <c r="BY628"/>
  <c r="CF628"/>
  <c r="BY624"/>
  <c r="CF624"/>
  <c r="BY629"/>
  <c r="CF629"/>
  <c r="BY630"/>
  <c r="CF630"/>
  <c r="BB628"/>
  <c r="BI628"/>
  <c r="BB629"/>
  <c r="BI629"/>
  <c r="BB630"/>
  <c r="BI630"/>
  <c r="BB627"/>
  <c r="BI627"/>
  <c r="FB407"/>
  <c r="BX402"/>
  <c r="CE402"/>
  <c r="CE403"/>
  <c r="AG299"/>
  <c r="AG413" s="1"/>
  <c r="AD299"/>
  <c r="AG357" s="1"/>
  <c r="AE299"/>
  <c r="AE376" s="1"/>
  <c r="AF299"/>
  <c r="AG395" s="1"/>
  <c r="I419"/>
  <c r="B330" i="6" s="1"/>
  <c r="P419" i="1"/>
  <c r="B331" i="6" s="1"/>
  <c r="I415" i="1"/>
  <c r="P415"/>
  <c r="I416"/>
  <c r="P416"/>
  <c r="I413"/>
  <c r="P413"/>
  <c r="GT187"/>
  <c r="BB641"/>
  <c r="BI641"/>
  <c r="AV656"/>
  <c r="BB642"/>
  <c r="BI642"/>
  <c r="BB652"/>
  <c r="BI652"/>
  <c r="AF417"/>
  <c r="AM417"/>
  <c r="AF414"/>
  <c r="AM414"/>
  <c r="AM415"/>
  <c r="AF412"/>
  <c r="AM412"/>
  <c r="AG606"/>
  <c r="AN606"/>
  <c r="AG610"/>
  <c r="AN610"/>
  <c r="AG616"/>
  <c r="AN616"/>
  <c r="J393"/>
  <c r="Q393"/>
  <c r="J392"/>
  <c r="D407"/>
  <c r="Q392"/>
  <c r="D347" i="6"/>
  <c r="D352" s="1"/>
  <c r="J405" i="1"/>
  <c r="Q405"/>
  <c r="BI411"/>
  <c r="BB421"/>
  <c r="BI421"/>
  <c r="BB418"/>
  <c r="BI418"/>
  <c r="AV432"/>
  <c r="AV452" s="1"/>
  <c r="BB358"/>
  <c r="BI358"/>
  <c r="AV429"/>
  <c r="AV449" s="1"/>
  <c r="BI355"/>
  <c r="BI429" s="1"/>
  <c r="AV430"/>
  <c r="AV450" s="1"/>
  <c r="BB356"/>
  <c r="BI356"/>
  <c r="AV431"/>
  <c r="AW431"/>
  <c r="AW441"/>
  <c r="AW461" s="1"/>
  <c r="BC367"/>
  <c r="BJ367"/>
  <c r="AW442"/>
  <c r="AW462" s="1"/>
  <c r="BC368"/>
  <c r="BC442" s="1"/>
  <c r="BJ368"/>
  <c r="BJ442" s="1"/>
  <c r="AW428"/>
  <c r="BC354"/>
  <c r="BJ354"/>
  <c r="AW369"/>
  <c r="GC164"/>
  <c r="GJ164"/>
  <c r="FH182"/>
  <c r="FO182"/>
  <c r="E671"/>
  <c r="E691" s="1"/>
  <c r="K597"/>
  <c r="R597"/>
  <c r="R671" s="1"/>
  <c r="E673"/>
  <c r="E693" s="1"/>
  <c r="K599"/>
  <c r="K673" s="1"/>
  <c r="R599"/>
  <c r="E670"/>
  <c r="E690" s="1"/>
  <c r="K596"/>
  <c r="K670" s="1"/>
  <c r="R596"/>
  <c r="R670" s="1"/>
  <c r="E662"/>
  <c r="E682" s="1"/>
  <c r="K588"/>
  <c r="K662" s="1"/>
  <c r="R588"/>
  <c r="R662" s="1"/>
  <c r="AF182"/>
  <c r="AM182"/>
  <c r="AF173"/>
  <c r="AM173"/>
  <c r="AF184"/>
  <c r="AM184"/>
  <c r="AF176"/>
  <c r="AM176"/>
  <c r="AW196"/>
  <c r="AW216" s="1"/>
  <c r="BC122"/>
  <c r="BC196" s="1"/>
  <c r="BJ122"/>
  <c r="BJ196" s="1"/>
  <c r="AW200"/>
  <c r="AW220" s="1"/>
  <c r="BC126"/>
  <c r="BC200" s="1"/>
  <c r="BJ126"/>
  <c r="BJ200" s="1"/>
  <c r="AW198"/>
  <c r="AW218" s="1"/>
  <c r="BC124"/>
  <c r="BC198" s="1"/>
  <c r="BJ124"/>
  <c r="BJ198" s="1"/>
  <c r="AW195"/>
  <c r="AW215" s="1"/>
  <c r="BJ121"/>
  <c r="BZ142"/>
  <c r="CG142"/>
  <c r="BZ139"/>
  <c r="CG139"/>
  <c r="BZ137"/>
  <c r="CG137"/>
  <c r="FE388"/>
  <c r="M181"/>
  <c r="T181"/>
  <c r="M173"/>
  <c r="T173"/>
  <c r="M178"/>
  <c r="T178"/>
  <c r="FX407"/>
  <c r="AE301"/>
  <c r="AF378" s="1"/>
  <c r="AF301"/>
  <c r="AG397" s="1"/>
  <c r="AG301"/>
  <c r="AG415" s="1"/>
  <c r="AD301"/>
  <c r="AI359" s="1"/>
  <c r="E82"/>
  <c r="D110"/>
  <c r="FG182"/>
  <c r="FN182"/>
  <c r="FA187"/>
  <c r="BJ422"/>
  <c r="BC423"/>
  <c r="BJ423"/>
  <c r="BC420"/>
  <c r="BJ420"/>
  <c r="BJ417"/>
  <c r="BY176"/>
  <c r="CF176"/>
  <c r="BY182"/>
  <c r="CF182"/>
  <c r="BY179"/>
  <c r="CF179"/>
  <c r="BU625"/>
  <c r="BU629"/>
  <c r="BU665" s="1"/>
  <c r="BU685" s="1"/>
  <c r="BU626"/>
  <c r="BU662" s="1"/>
  <c r="BU682" s="1"/>
  <c r="BU630"/>
  <c r="BU633"/>
  <c r="BU636"/>
  <c r="BU637"/>
  <c r="BU673" s="1"/>
  <c r="BU693" s="1"/>
  <c r="BU628"/>
  <c r="BU631"/>
  <c r="BU632"/>
  <c r="BU624"/>
  <c r="BU627"/>
  <c r="BU635"/>
  <c r="BU623"/>
  <c r="BU659" s="1"/>
  <c r="BU634"/>
  <c r="BU670" s="1"/>
  <c r="BU690" s="1"/>
  <c r="BU199"/>
  <c r="BU191"/>
  <c r="BU198"/>
  <c r="BU218" s="1"/>
  <c r="CA124"/>
  <c r="CH124"/>
  <c r="CH198" s="1"/>
  <c r="BU203"/>
  <c r="BU223" s="1"/>
  <c r="CH129"/>
  <c r="AI136"/>
  <c r="AP136"/>
  <c r="AI147"/>
  <c r="AP147"/>
  <c r="AI141"/>
  <c r="AP141"/>
  <c r="AI135"/>
  <c r="AC150"/>
  <c r="AP135"/>
  <c r="AB350"/>
  <c r="B304" i="9"/>
  <c r="N18" i="3"/>
  <c r="EV142" i="1"/>
  <c r="EK182"/>
  <c r="ER182"/>
  <c r="ER179"/>
  <c r="BD166"/>
  <c r="BK166"/>
  <c r="BK163"/>
  <c r="BD164"/>
  <c r="BK164"/>
  <c r="BD161"/>
  <c r="BK161"/>
  <c r="BA156"/>
  <c r="BH156"/>
  <c r="BA154"/>
  <c r="BH154"/>
  <c r="AU169"/>
  <c r="BA162"/>
  <c r="BH162"/>
  <c r="BH159"/>
  <c r="BB160"/>
  <c r="BI160"/>
  <c r="BI157"/>
  <c r="BB154"/>
  <c r="AV169"/>
  <c r="BI154"/>
  <c r="M135"/>
  <c r="G150"/>
  <c r="T135"/>
  <c r="M139"/>
  <c r="T139"/>
  <c r="M142"/>
  <c r="T142"/>
  <c r="F667"/>
  <c r="F687" s="1"/>
  <c r="L593"/>
  <c r="L667" s="1"/>
  <c r="S593"/>
  <c r="S667" s="1"/>
  <c r="F663"/>
  <c r="F683" s="1"/>
  <c r="L589"/>
  <c r="L663" s="1"/>
  <c r="S589"/>
  <c r="S663" s="1"/>
  <c r="F666"/>
  <c r="F686" s="1"/>
  <c r="L592"/>
  <c r="L666" s="1"/>
  <c r="S592"/>
  <c r="S666" s="1"/>
  <c r="F665"/>
  <c r="F685" s="1"/>
  <c r="L591"/>
  <c r="L665" s="1"/>
  <c r="S591"/>
  <c r="S665" s="1"/>
  <c r="K629"/>
  <c r="R629"/>
  <c r="K630"/>
  <c r="R630"/>
  <c r="K627"/>
  <c r="R627"/>
  <c r="K623"/>
  <c r="K638" s="1"/>
  <c r="E638"/>
  <c r="R623"/>
  <c r="K130"/>
  <c r="R130"/>
  <c r="E192"/>
  <c r="E212" s="1"/>
  <c r="K118"/>
  <c r="K192" s="1"/>
  <c r="D85" i="6" s="1"/>
  <c r="R118" i="1"/>
  <c r="R192" s="1"/>
  <c r="D86" i="6" s="1"/>
  <c r="E197" i="1"/>
  <c r="E217" s="1"/>
  <c r="K123"/>
  <c r="K197" s="1"/>
  <c r="R123"/>
  <c r="R197" s="1"/>
  <c r="E194"/>
  <c r="E214" s="1"/>
  <c r="K120"/>
  <c r="K194" s="1"/>
  <c r="R120"/>
  <c r="R194" s="1"/>
  <c r="J609"/>
  <c r="Q609"/>
  <c r="J606"/>
  <c r="Q606"/>
  <c r="J617"/>
  <c r="Q617"/>
  <c r="I641"/>
  <c r="P641"/>
  <c r="C656"/>
  <c r="G657" s="1"/>
  <c r="I652"/>
  <c r="P652"/>
  <c r="I648"/>
  <c r="P648"/>
  <c r="DM201"/>
  <c r="DM193"/>
  <c r="DM200"/>
  <c r="DM220" s="1"/>
  <c r="DS126"/>
  <c r="DS200" s="1"/>
  <c r="DZ126"/>
  <c r="DZ200" s="1"/>
  <c r="DM194"/>
  <c r="DL197"/>
  <c r="DL217" s="1"/>
  <c r="DR123"/>
  <c r="DR197" s="1"/>
  <c r="DY123"/>
  <c r="DY197" s="1"/>
  <c r="DL194"/>
  <c r="DL191"/>
  <c r="DL192"/>
  <c r="DL212" s="1"/>
  <c r="DY118"/>
  <c r="FR179"/>
  <c r="FY187"/>
  <c r="FX169"/>
  <c r="HP169"/>
  <c r="F428"/>
  <c r="L354"/>
  <c r="S354"/>
  <c r="F369"/>
  <c r="F442"/>
  <c r="F462" s="1"/>
  <c r="L368"/>
  <c r="S368"/>
  <c r="F441"/>
  <c r="F461" s="1"/>
  <c r="L367"/>
  <c r="L441" s="1"/>
  <c r="S367"/>
  <c r="S441" s="1"/>
  <c r="K405"/>
  <c r="R405"/>
  <c r="K401"/>
  <c r="R401"/>
  <c r="K398"/>
  <c r="R398"/>
  <c r="K399"/>
  <c r="R399"/>
  <c r="I406"/>
  <c r="P406"/>
  <c r="I401"/>
  <c r="P401"/>
  <c r="I399"/>
  <c r="P399"/>
  <c r="I396"/>
  <c r="P396"/>
  <c r="Y434"/>
  <c r="Y454" s="1"/>
  <c r="AE360"/>
  <c r="AE434" s="1"/>
  <c r="AL360"/>
  <c r="Y441"/>
  <c r="Y461" s="1"/>
  <c r="AE367"/>
  <c r="AL367"/>
  <c r="Y432"/>
  <c r="Y452" s="1"/>
  <c r="AE358"/>
  <c r="AL358"/>
  <c r="Y429"/>
  <c r="Y449" s="1"/>
  <c r="AE355"/>
  <c r="AL355"/>
  <c r="AE420"/>
  <c r="AL420"/>
  <c r="AE422"/>
  <c r="AL422"/>
  <c r="AE423"/>
  <c r="AL423"/>
  <c r="AE396"/>
  <c r="AL396"/>
  <c r="AE403"/>
  <c r="AL403"/>
  <c r="AE394"/>
  <c r="AL394"/>
  <c r="AE399"/>
  <c r="AL399"/>
  <c r="BW616"/>
  <c r="CD616"/>
  <c r="BW617"/>
  <c r="CD617"/>
  <c r="BW618"/>
  <c r="CD618"/>
  <c r="BW615"/>
  <c r="CD615"/>
  <c r="AE631"/>
  <c r="AL631"/>
  <c r="AE628"/>
  <c r="AL628"/>
  <c r="AE629"/>
  <c r="AL629"/>
  <c r="AE630"/>
  <c r="AL630"/>
  <c r="AU667"/>
  <c r="AU687" s="1"/>
  <c r="BA593"/>
  <c r="BH593"/>
  <c r="AU664"/>
  <c r="AU684" s="1"/>
  <c r="BA590"/>
  <c r="BH590"/>
  <c r="AU661"/>
  <c r="AU681" s="1"/>
  <c r="BA587"/>
  <c r="BH587"/>
  <c r="AU666"/>
  <c r="AU686" s="1"/>
  <c r="BA592"/>
  <c r="BH592"/>
  <c r="AE644"/>
  <c r="AL644"/>
  <c r="AE641"/>
  <c r="AL641"/>
  <c r="Y656"/>
  <c r="AE642"/>
  <c r="AL642"/>
  <c r="CT296"/>
  <c r="CU392" s="1"/>
  <c r="DL296"/>
  <c r="FA202"/>
  <c r="FA204"/>
  <c r="FA190"/>
  <c r="FA131"/>
  <c r="FE132" s="1"/>
  <c r="EJ65"/>
  <c r="EM123" s="1"/>
  <c r="EK65"/>
  <c r="EN142" s="1"/>
  <c r="EL65"/>
  <c r="EM161" s="1"/>
  <c r="EM65"/>
  <c r="EN179" s="1"/>
  <c r="DJ344"/>
  <c r="EF316"/>
  <c r="Z668"/>
  <c r="Z688" s="1"/>
  <c r="AF594"/>
  <c r="AM594"/>
  <c r="Z669"/>
  <c r="Z689" s="1"/>
  <c r="AF595"/>
  <c r="AF669" s="1"/>
  <c r="AM595"/>
  <c r="Z670"/>
  <c r="Z690" s="1"/>
  <c r="AF596"/>
  <c r="AM596"/>
  <c r="AM670" s="1"/>
  <c r="Z667"/>
  <c r="Z687" s="1"/>
  <c r="AF593"/>
  <c r="AM593"/>
  <c r="BW174"/>
  <c r="CD174"/>
  <c r="BW172"/>
  <c r="CD172"/>
  <c r="BQ187"/>
  <c r="BY649"/>
  <c r="CF649"/>
  <c r="BY645"/>
  <c r="CF645"/>
  <c r="BY650"/>
  <c r="CF650"/>
  <c r="BY647"/>
  <c r="CF647"/>
  <c r="EG304"/>
  <c r="CR296"/>
  <c r="CT354" s="1"/>
  <c r="DJ296"/>
  <c r="BX608"/>
  <c r="CE608"/>
  <c r="BX609"/>
  <c r="CE609"/>
  <c r="BX610"/>
  <c r="CE610"/>
  <c r="BX607"/>
  <c r="CE607"/>
  <c r="AF604"/>
  <c r="Z619"/>
  <c r="AM604"/>
  <c r="AF605"/>
  <c r="AM605"/>
  <c r="AF606"/>
  <c r="AM606"/>
  <c r="BY636"/>
  <c r="CF636"/>
  <c r="BY632"/>
  <c r="CF632"/>
  <c r="BY633"/>
  <c r="CF633"/>
  <c r="BY634"/>
  <c r="CF634"/>
  <c r="BB632"/>
  <c r="BI632"/>
  <c r="BB633"/>
  <c r="BI633"/>
  <c r="BB634"/>
  <c r="BI634"/>
  <c r="BB631"/>
  <c r="BI631"/>
  <c r="CE405"/>
  <c r="BX406"/>
  <c r="CE406"/>
  <c r="BX392"/>
  <c r="BR407"/>
  <c r="CE392"/>
  <c r="AZ278"/>
  <c r="AU299" s="1"/>
  <c r="BH413" s="1"/>
  <c r="BQ278"/>
  <c r="I410"/>
  <c r="C425"/>
  <c r="G426" s="1"/>
  <c r="P410"/>
  <c r="I421"/>
  <c r="P421"/>
  <c r="I417"/>
  <c r="P417"/>
  <c r="BB645"/>
  <c r="BI645"/>
  <c r="BB646"/>
  <c r="BI646"/>
  <c r="BB643"/>
  <c r="BI643"/>
  <c r="AF421"/>
  <c r="AM421"/>
  <c r="AF418"/>
  <c r="AM418"/>
  <c r="AF419"/>
  <c r="AM419"/>
  <c r="AF416"/>
  <c r="AM416"/>
  <c r="AG614"/>
  <c r="AN614"/>
  <c r="AG618"/>
  <c r="AN618"/>
  <c r="AG607"/>
  <c r="AN607"/>
  <c r="AG604"/>
  <c r="AA619"/>
  <c r="AN604"/>
  <c r="J397"/>
  <c r="Q397"/>
  <c r="J394"/>
  <c r="Q394"/>
  <c r="J395"/>
  <c r="Q395"/>
  <c r="BI412"/>
  <c r="BI422"/>
  <c r="AV436"/>
  <c r="AV456" s="1"/>
  <c r="BB362"/>
  <c r="BB436" s="1"/>
  <c r="BI362"/>
  <c r="AV433"/>
  <c r="AV434"/>
  <c r="AV454" s="1"/>
  <c r="BB360"/>
  <c r="BI360"/>
  <c r="AV435"/>
  <c r="AV455" s="1"/>
  <c r="BI361"/>
  <c r="AW435"/>
  <c r="AW455" s="1"/>
  <c r="BJ361"/>
  <c r="AW432"/>
  <c r="AW452" s="1"/>
  <c r="BC358"/>
  <c r="BJ358"/>
  <c r="BJ432" s="1"/>
  <c r="AW429"/>
  <c r="AW449" s="1"/>
  <c r="BJ355"/>
  <c r="AW430"/>
  <c r="AW450" s="1"/>
  <c r="BC356"/>
  <c r="BJ356"/>
  <c r="FW169"/>
  <c r="GA170" s="1"/>
  <c r="FB187"/>
  <c r="E672"/>
  <c r="E692" s="1"/>
  <c r="K598"/>
  <c r="K672" s="1"/>
  <c r="R598"/>
  <c r="R672" s="1"/>
  <c r="E660"/>
  <c r="E680" s="1"/>
  <c r="K586"/>
  <c r="K660" s="1"/>
  <c r="R586"/>
  <c r="R660" s="1"/>
  <c r="E659"/>
  <c r="K585"/>
  <c r="R585"/>
  <c r="E600"/>
  <c r="AF181"/>
  <c r="AM181"/>
  <c r="AF185"/>
  <c r="AM185"/>
  <c r="AF180"/>
  <c r="AM180"/>
  <c r="AW204"/>
  <c r="AW190"/>
  <c r="BC116"/>
  <c r="BJ116"/>
  <c r="AW131"/>
  <c r="AW202"/>
  <c r="AW222" s="1"/>
  <c r="BC128"/>
  <c r="BJ128"/>
  <c r="BJ202" s="1"/>
  <c r="AW199"/>
  <c r="AW219" s="1"/>
  <c r="BJ125"/>
  <c r="BZ143"/>
  <c r="CG143"/>
  <c r="BZ141"/>
  <c r="CG141"/>
  <c r="M184"/>
  <c r="T184"/>
  <c r="M175"/>
  <c r="T175"/>
  <c r="M180"/>
  <c r="T180"/>
  <c r="M172"/>
  <c r="T172"/>
  <c r="AZ280"/>
  <c r="AU301" s="1"/>
  <c r="BJ397" s="1"/>
  <c r="BQ280"/>
  <c r="J186"/>
  <c r="Q186"/>
  <c r="FN179"/>
  <c r="FH145"/>
  <c r="FO145"/>
  <c r="FB150"/>
  <c r="BC410"/>
  <c r="AW425"/>
  <c r="BJ410"/>
  <c r="BJ411"/>
  <c r="BC421"/>
  <c r="BJ421"/>
  <c r="FI182"/>
  <c r="FP182"/>
  <c r="BY180"/>
  <c r="CF180"/>
  <c r="CF185"/>
  <c r="BY172"/>
  <c r="BS187"/>
  <c r="CF172"/>
  <c r="BU204"/>
  <c r="BU193"/>
  <c r="BU200"/>
  <c r="BU220" s="1"/>
  <c r="CA126"/>
  <c r="CA200" s="1"/>
  <c r="CH126"/>
  <c r="CH200" s="1"/>
  <c r="BU192"/>
  <c r="BU212" s="1"/>
  <c r="CA118"/>
  <c r="CA192" s="1"/>
  <c r="CH118"/>
  <c r="CH192" s="1"/>
  <c r="AP146"/>
  <c r="AI140"/>
  <c r="AP140"/>
  <c r="AI143"/>
  <c r="AP143"/>
  <c r="AI137"/>
  <c r="AP137"/>
  <c r="FD112"/>
  <c r="AE397"/>
  <c r="AL397"/>
  <c r="AE393"/>
  <c r="AL393"/>
  <c r="AE398"/>
  <c r="AL398"/>
  <c r="AE402"/>
  <c r="AL402"/>
  <c r="BW604"/>
  <c r="CD604"/>
  <c r="BQ619"/>
  <c r="BW605"/>
  <c r="CD605"/>
  <c r="BW606"/>
  <c r="CD606"/>
  <c r="AE635"/>
  <c r="AL635"/>
  <c r="AE632"/>
  <c r="AL632"/>
  <c r="AE633"/>
  <c r="AL633"/>
  <c r="AE634"/>
  <c r="AL634"/>
  <c r="AU670"/>
  <c r="AU690" s="1"/>
  <c r="BA596"/>
  <c r="BH596"/>
  <c r="AU668"/>
  <c r="AU688" s="1"/>
  <c r="BA594"/>
  <c r="BH594"/>
  <c r="AU665"/>
  <c r="AU685" s="1"/>
  <c r="BA591"/>
  <c r="BH591"/>
  <c r="AU669"/>
  <c r="AU689" s="1"/>
  <c r="BA595"/>
  <c r="BH595"/>
  <c r="AE648"/>
  <c r="AL648"/>
  <c r="AE645"/>
  <c r="AL645"/>
  <c r="AE646"/>
  <c r="AL646"/>
  <c r="AE643"/>
  <c r="AL643"/>
  <c r="FA195"/>
  <c r="FA191"/>
  <c r="FA192"/>
  <c r="FA193"/>
  <c r="EE41"/>
  <c r="DN41"/>
  <c r="DI62" s="1"/>
  <c r="DV158" s="1"/>
  <c r="Z672"/>
  <c r="Z692" s="1"/>
  <c r="AF598"/>
  <c r="AM598"/>
  <c r="AM672" s="1"/>
  <c r="Z673"/>
  <c r="Z693" s="1"/>
  <c r="AF599"/>
  <c r="AF673" s="1"/>
  <c r="AM599"/>
  <c r="Z659"/>
  <c r="AF585"/>
  <c r="Z600"/>
  <c r="AM585"/>
  <c r="Z671"/>
  <c r="Z691" s="1"/>
  <c r="AF597"/>
  <c r="AM597"/>
  <c r="AM671" s="1"/>
  <c r="BW182"/>
  <c r="CD182"/>
  <c r="BW176"/>
  <c r="CD176"/>
  <c r="BY653"/>
  <c r="CF653"/>
  <c r="BY654"/>
  <c r="CF654"/>
  <c r="BY651"/>
  <c r="CF651"/>
  <c r="BX612"/>
  <c r="CE612"/>
  <c r="BX613"/>
  <c r="CE613"/>
  <c r="BX614"/>
  <c r="CE614"/>
  <c r="BX611"/>
  <c r="CE611"/>
  <c r="AF608"/>
  <c r="AM608"/>
  <c r="AF609"/>
  <c r="AM609"/>
  <c r="AF610"/>
  <c r="AM610"/>
  <c r="AF607"/>
  <c r="AM607"/>
  <c r="BY627"/>
  <c r="CF627"/>
  <c r="BY637"/>
  <c r="CF637"/>
  <c r="BY623"/>
  <c r="CF623"/>
  <c r="BS638"/>
  <c r="BB636"/>
  <c r="BI636"/>
  <c r="BB637"/>
  <c r="BI637"/>
  <c r="BB623"/>
  <c r="BI623"/>
  <c r="AV638"/>
  <c r="BB635"/>
  <c r="BI635"/>
  <c r="BX396"/>
  <c r="CE396"/>
  <c r="AE69"/>
  <c r="AF146" s="1"/>
  <c r="AF69"/>
  <c r="AH165" s="1"/>
  <c r="AD69"/>
  <c r="AH127" s="1"/>
  <c r="AG69"/>
  <c r="AH183" s="1"/>
  <c r="I418"/>
  <c r="P418"/>
  <c r="I414"/>
  <c r="P414"/>
  <c r="I422"/>
  <c r="P422"/>
  <c r="BB649"/>
  <c r="BI649"/>
  <c r="BB650"/>
  <c r="BI650"/>
  <c r="BB647"/>
  <c r="BI647"/>
  <c r="BB644"/>
  <c r="BI644"/>
  <c r="AF422"/>
  <c r="AM422"/>
  <c r="AF423"/>
  <c r="AM423"/>
  <c r="AF420"/>
  <c r="AM420"/>
  <c r="AG609"/>
  <c r="AN609"/>
  <c r="AG605"/>
  <c r="AN605"/>
  <c r="AG611"/>
  <c r="AN611"/>
  <c r="AG608"/>
  <c r="AN608"/>
  <c r="J401"/>
  <c r="Q401"/>
  <c r="J398"/>
  <c r="Q398"/>
  <c r="J399"/>
  <c r="Q399"/>
  <c r="J396"/>
  <c r="Q396"/>
  <c r="BI419"/>
  <c r="BB416"/>
  <c r="BI416"/>
  <c r="BB410"/>
  <c r="BI410"/>
  <c r="AV425"/>
  <c r="AV440"/>
  <c r="AV460" s="1"/>
  <c r="BI366"/>
  <c r="AV437"/>
  <c r="AV457" s="1"/>
  <c r="BI363"/>
  <c r="AV438"/>
  <c r="AV458" s="1"/>
  <c r="BB364"/>
  <c r="BI364"/>
  <c r="BI438" s="1"/>
  <c r="AV439"/>
  <c r="AV459" s="1"/>
  <c r="BB365"/>
  <c r="BI365"/>
  <c r="AW439"/>
  <c r="AW459" s="1"/>
  <c r="BC365"/>
  <c r="BJ365"/>
  <c r="BJ439" s="1"/>
  <c r="AW436"/>
  <c r="AW456" s="1"/>
  <c r="BC362"/>
  <c r="BC436" s="1"/>
  <c r="BJ362"/>
  <c r="AW433"/>
  <c r="BJ359"/>
  <c r="AW434"/>
  <c r="AW454" s="1"/>
  <c r="BC360"/>
  <c r="BJ360"/>
  <c r="E666"/>
  <c r="E686" s="1"/>
  <c r="K592"/>
  <c r="R592"/>
  <c r="R666" s="1"/>
  <c r="E664"/>
  <c r="E684" s="1"/>
  <c r="K590"/>
  <c r="K664" s="1"/>
  <c r="R590"/>
  <c r="R664" s="1"/>
  <c r="E661"/>
  <c r="E681" s="1"/>
  <c r="K587"/>
  <c r="K661" s="1"/>
  <c r="R587"/>
  <c r="R661" s="1"/>
  <c r="AF174"/>
  <c r="AM174"/>
  <c r="AF178"/>
  <c r="AM178"/>
  <c r="AF175"/>
  <c r="AM175"/>
  <c r="AW193"/>
  <c r="AW213" s="1"/>
  <c r="BJ119"/>
  <c r="BJ193" s="1"/>
  <c r="AW197"/>
  <c r="AW217" s="1"/>
  <c r="BC123"/>
  <c r="BC197" s="1"/>
  <c r="BJ123"/>
  <c r="BJ197" s="1"/>
  <c r="AW203"/>
  <c r="AW223" s="1"/>
  <c r="BC129"/>
  <c r="BJ129"/>
  <c r="BJ203" s="1"/>
  <c r="CG147"/>
  <c r="BZ145"/>
  <c r="CG145"/>
  <c r="FK383"/>
  <c r="FR383"/>
  <c r="F77" i="6"/>
  <c r="F38" s="1"/>
  <c r="F33"/>
  <c r="M177" i="1"/>
  <c r="T177"/>
  <c r="M183"/>
  <c r="T183"/>
  <c r="M174"/>
  <c r="T174"/>
  <c r="AD72"/>
  <c r="AH130" s="1"/>
  <c r="AE72"/>
  <c r="AH149" s="1"/>
  <c r="AG72"/>
  <c r="AF72"/>
  <c r="AI168" s="1"/>
  <c r="BC414"/>
  <c r="BJ414"/>
  <c r="BJ415"/>
  <c r="BJ412"/>
  <c r="FC187"/>
  <c r="CF184"/>
  <c r="BY174"/>
  <c r="CF174"/>
  <c r="BU195"/>
  <c r="BU202"/>
  <c r="BU222" s="1"/>
  <c r="CH128"/>
  <c r="BU194"/>
  <c r="BU214" s="1"/>
  <c r="CA120"/>
  <c r="CA194" s="1"/>
  <c r="CH120"/>
  <c r="CH194" s="1"/>
  <c r="AP149"/>
  <c r="AI142"/>
  <c r="AP142"/>
  <c r="AI148"/>
  <c r="AP148"/>
  <c r="AI139"/>
  <c r="AP139"/>
  <c r="AE401"/>
  <c r="AL401"/>
  <c r="AE405"/>
  <c r="AL405"/>
  <c r="AE406"/>
  <c r="AL406"/>
  <c r="B284" i="9"/>
  <c r="B320"/>
  <c r="B340" s="1"/>
  <c r="BW608" i="1"/>
  <c r="CD608"/>
  <c r="BW609"/>
  <c r="CD609"/>
  <c r="BW610"/>
  <c r="CD610"/>
  <c r="BW607"/>
  <c r="CD607"/>
  <c r="AE636"/>
  <c r="AL636"/>
  <c r="AE637"/>
  <c r="AL637"/>
  <c r="AE623"/>
  <c r="AL623"/>
  <c r="Y638"/>
  <c r="AU671"/>
  <c r="AU691" s="1"/>
  <c r="BA597"/>
  <c r="BH597"/>
  <c r="AU672"/>
  <c r="AU692" s="1"/>
  <c r="BA598"/>
  <c r="BH598"/>
  <c r="AU673"/>
  <c r="BA599"/>
  <c r="BH599"/>
  <c r="AE652"/>
  <c r="AL652"/>
  <c r="AE649"/>
  <c r="AL649"/>
  <c r="AE650"/>
  <c r="AL650"/>
  <c r="AE647"/>
  <c r="AL647"/>
  <c r="CR302"/>
  <c r="CT360" s="1"/>
  <c r="DJ302"/>
  <c r="FA203"/>
  <c r="FA199"/>
  <c r="FA196"/>
  <c r="FA197"/>
  <c r="FA217" s="1"/>
  <c r="FN123"/>
  <c r="CT62"/>
  <c r="CV158" s="1"/>
  <c r="CU62"/>
  <c r="CW176" s="1"/>
  <c r="CR62"/>
  <c r="CU120" s="1"/>
  <c r="CS62"/>
  <c r="CU139" s="1"/>
  <c r="Z660"/>
  <c r="Z680" s="1"/>
  <c r="AF586"/>
  <c r="AM586"/>
  <c r="AM660" s="1"/>
  <c r="Z661"/>
  <c r="Z681" s="1"/>
  <c r="AF587"/>
  <c r="AM587"/>
  <c r="AM661" s="1"/>
  <c r="Z662"/>
  <c r="Z682" s="1"/>
  <c r="AF588"/>
  <c r="AF662" s="1"/>
  <c r="AM588"/>
  <c r="AM662" s="1"/>
  <c r="CD185"/>
  <c r="BW178"/>
  <c r="CD178"/>
  <c r="BW180"/>
  <c r="CD180"/>
  <c r="BY648"/>
  <c r="CF648"/>
  <c r="BY644"/>
  <c r="CF644"/>
  <c r="BY642"/>
  <c r="CF642"/>
  <c r="GA300"/>
  <c r="CT310"/>
  <c r="CU406" s="1"/>
  <c r="DL310"/>
  <c r="BX616"/>
  <c r="CE616"/>
  <c r="BX617"/>
  <c r="CE617"/>
  <c r="BX618"/>
  <c r="CE618"/>
  <c r="BX615"/>
  <c r="CE615"/>
  <c r="AF612"/>
  <c r="AM612"/>
  <c r="AF613"/>
  <c r="AM613"/>
  <c r="AF614"/>
  <c r="AM614"/>
  <c r="AF611"/>
  <c r="AM611"/>
  <c r="BY635"/>
  <c r="CF635"/>
  <c r="BY631"/>
  <c r="CF631"/>
  <c r="BY625"/>
  <c r="CF625"/>
  <c r="BY626"/>
  <c r="CF626"/>
  <c r="BB624"/>
  <c r="BI624"/>
  <c r="BB625"/>
  <c r="BI625"/>
  <c r="BB626"/>
  <c r="BI626"/>
  <c r="FH402"/>
  <c r="FO402"/>
  <c r="BX400"/>
  <c r="CE400"/>
  <c r="BX398"/>
  <c r="CE398"/>
  <c r="AZ48"/>
  <c r="AU69" s="1"/>
  <c r="BI183" s="1"/>
  <c r="BQ48"/>
  <c r="I411"/>
  <c r="P411"/>
  <c r="I423"/>
  <c r="P423"/>
  <c r="I412"/>
  <c r="P412"/>
  <c r="GZ182"/>
  <c r="HG182"/>
  <c r="HG179"/>
  <c r="BB653"/>
  <c r="BI653"/>
  <c r="BB654"/>
  <c r="BI654"/>
  <c r="BB651"/>
  <c r="BI651"/>
  <c r="BB648"/>
  <c r="BI648"/>
  <c r="AF413"/>
  <c r="AM413"/>
  <c r="AF410"/>
  <c r="AM410"/>
  <c r="Z425"/>
  <c r="AF411"/>
  <c r="AM411"/>
  <c r="AG617"/>
  <c r="AN617"/>
  <c r="AG613"/>
  <c r="AN613"/>
  <c r="AG615"/>
  <c r="AN615"/>
  <c r="AG612"/>
  <c r="AN612"/>
  <c r="J406"/>
  <c r="Q406"/>
  <c r="J403"/>
  <c r="C309" i="6" s="1"/>
  <c r="Q403" i="1"/>
  <c r="C310" i="6" s="1"/>
  <c r="J404" i="1"/>
  <c r="Q404"/>
  <c r="J400"/>
  <c r="Q400"/>
  <c r="BB423"/>
  <c r="BI423"/>
  <c r="BB420"/>
  <c r="BI420"/>
  <c r="BI417"/>
  <c r="BB414"/>
  <c r="BI414"/>
  <c r="AV441"/>
  <c r="AV461" s="1"/>
  <c r="BB367"/>
  <c r="BI367"/>
  <c r="BI441" s="1"/>
  <c r="AV442"/>
  <c r="AV462" s="1"/>
  <c r="BB368"/>
  <c r="BB442" s="1"/>
  <c r="BI368"/>
  <c r="BI442" s="1"/>
  <c r="AV428"/>
  <c r="BB354"/>
  <c r="BI354"/>
  <c r="AV369"/>
  <c r="AW440"/>
  <c r="AW460" s="1"/>
  <c r="BJ366"/>
  <c r="AW437"/>
  <c r="AW457" s="1"/>
  <c r="BJ363"/>
  <c r="AW438"/>
  <c r="AW458" s="1"/>
  <c r="BC364"/>
  <c r="BC438" s="1"/>
  <c r="BJ364"/>
  <c r="E667"/>
  <c r="E687" s="1"/>
  <c r="K593"/>
  <c r="K667" s="1"/>
  <c r="R593"/>
  <c r="R667" s="1"/>
  <c r="E668"/>
  <c r="E688" s="1"/>
  <c r="K594"/>
  <c r="K668" s="1"/>
  <c r="R594"/>
  <c r="R668" s="1"/>
  <c r="E665"/>
  <c r="E685" s="1"/>
  <c r="K591"/>
  <c r="K665" s="1"/>
  <c r="R591"/>
  <c r="R665" s="1"/>
  <c r="E663"/>
  <c r="E683" s="1"/>
  <c r="K589"/>
  <c r="R589"/>
  <c r="R663" s="1"/>
  <c r="AF177"/>
  <c r="AM177"/>
  <c r="AM183"/>
  <c r="AF179"/>
  <c r="AM179"/>
  <c r="AF172"/>
  <c r="AM172"/>
  <c r="Z187"/>
  <c r="AW201"/>
  <c r="AW221" s="1"/>
  <c r="BJ127"/>
  <c r="AW192"/>
  <c r="AW212" s="1"/>
  <c r="BC118"/>
  <c r="BC192" s="1"/>
  <c r="BJ118"/>
  <c r="BJ192" s="1"/>
  <c r="AW194"/>
  <c r="AW214" s="1"/>
  <c r="BC120"/>
  <c r="BC194" s="1"/>
  <c r="BJ120"/>
  <c r="BJ194" s="1"/>
  <c r="AW191"/>
  <c r="AW211" s="1"/>
  <c r="BJ117"/>
  <c r="BZ135"/>
  <c r="CG135"/>
  <c r="BT150"/>
  <c r="CG148"/>
  <c r="M179"/>
  <c r="T179"/>
  <c r="M185"/>
  <c r="T185"/>
  <c r="M176"/>
  <c r="T176"/>
  <c r="GD402"/>
  <c r="GK402"/>
  <c r="AZ51"/>
  <c r="AU72" s="1"/>
  <c r="BK149" s="1"/>
  <c r="BQ51"/>
  <c r="FO142"/>
  <c r="BC418"/>
  <c r="BJ418"/>
  <c r="BJ419"/>
  <c r="BC416"/>
  <c r="BJ416"/>
  <c r="FP179"/>
  <c r="BY178"/>
  <c r="CF178"/>
  <c r="AY636"/>
  <c r="AY672" s="1"/>
  <c r="AY692" s="1"/>
  <c r="AY623"/>
  <c r="AY637"/>
  <c r="AY626"/>
  <c r="AY662" s="1"/>
  <c r="AY682" s="1"/>
  <c r="AY630"/>
  <c r="AY666" s="1"/>
  <c r="AY686" s="1"/>
  <c r="AY625"/>
  <c r="AY629"/>
  <c r="AY633"/>
  <c r="AY635"/>
  <c r="AY671" s="1"/>
  <c r="AY691" s="1"/>
  <c r="AY624"/>
  <c r="AY628"/>
  <c r="AY664" s="1"/>
  <c r="AY684" s="1"/>
  <c r="AY632"/>
  <c r="AY668" s="1"/>
  <c r="AY688" s="1"/>
  <c r="AY627"/>
  <c r="AY663" s="1"/>
  <c r="AY683" s="1"/>
  <c r="AY631"/>
  <c r="AY634"/>
  <c r="BU197"/>
  <c r="BU217" s="1"/>
  <c r="CA123"/>
  <c r="CA197" s="1"/>
  <c r="CH123"/>
  <c r="CH197" s="1"/>
  <c r="BU190"/>
  <c r="CA116"/>
  <c r="CH116"/>
  <c r="BU131"/>
  <c r="BU196"/>
  <c r="BU216" s="1"/>
  <c r="CA122"/>
  <c r="CA196" s="1"/>
  <c r="CH122"/>
  <c r="CH196" s="1"/>
  <c r="BU201"/>
  <c r="AI144"/>
  <c r="AP144"/>
  <c r="AI145"/>
  <c r="AP145"/>
  <c r="AI138"/>
  <c r="AP138"/>
  <c r="BX424" l="1"/>
  <c r="CA424"/>
  <c r="BY424"/>
  <c r="BZ424"/>
  <c r="DN279"/>
  <c r="DI300" s="1"/>
  <c r="EE279"/>
  <c r="CM40"/>
  <c r="BV40"/>
  <c r="BQ61" s="1"/>
  <c r="CU304"/>
  <c r="CU418" s="1"/>
  <c r="CS304"/>
  <c r="CW381" s="1"/>
  <c r="CS302"/>
  <c r="CW379" s="1"/>
  <c r="CU302"/>
  <c r="CU416" s="1"/>
  <c r="CD619"/>
  <c r="BB434"/>
  <c r="AV451"/>
  <c r="AE359"/>
  <c r="AY441"/>
  <c r="AY461" s="1"/>
  <c r="AY437"/>
  <c r="AY457" s="1"/>
  <c r="AY429"/>
  <c r="AY449" s="1"/>
  <c r="AI429"/>
  <c r="BY662"/>
  <c r="CM277"/>
  <c r="BV277"/>
  <c r="BQ298" s="1"/>
  <c r="BR450" s="1"/>
  <c r="AZ61"/>
  <c r="BB61"/>
  <c r="BA61"/>
  <c r="BC61"/>
  <c r="DN283"/>
  <c r="DI304" s="1"/>
  <c r="EE283"/>
  <c r="DN281"/>
  <c r="DI302" s="1"/>
  <c r="EE281"/>
  <c r="BI357"/>
  <c r="AF665"/>
  <c r="FN200"/>
  <c r="J619"/>
  <c r="AU451"/>
  <c r="AG193"/>
  <c r="BC662"/>
  <c r="CU196"/>
  <c r="CU198"/>
  <c r="BA298"/>
  <c r="BC298"/>
  <c r="BB298"/>
  <c r="CU296"/>
  <c r="CU410" s="1"/>
  <c r="CS296"/>
  <c r="CW373" s="1"/>
  <c r="CS310"/>
  <c r="CW387" s="1"/>
  <c r="CR310"/>
  <c r="CT368" s="1"/>
  <c r="CU310"/>
  <c r="DA424"/>
  <c r="DC424"/>
  <c r="DD424"/>
  <c r="BC434"/>
  <c r="BJ413"/>
  <c r="BJ440"/>
  <c r="C311" i="6"/>
  <c r="AF661" i="1"/>
  <c r="BI413"/>
  <c r="AM673"/>
  <c r="AI146"/>
  <c r="BI359"/>
  <c r="BI415"/>
  <c r="P656"/>
  <c r="R673"/>
  <c r="AY601"/>
  <c r="EI188"/>
  <c r="AL436"/>
  <c r="S429"/>
  <c r="L425"/>
  <c r="L433"/>
  <c r="AC132"/>
  <c r="AN194"/>
  <c r="AY435"/>
  <c r="AY455" s="1"/>
  <c r="D29" i="6"/>
  <c r="L192" i="1"/>
  <c r="E85" i="6" s="1"/>
  <c r="BT213" i="1"/>
  <c r="M425"/>
  <c r="BB607"/>
  <c r="BL361"/>
  <c r="BD367"/>
  <c r="BS450"/>
  <c r="CS192"/>
  <c r="BX588"/>
  <c r="CU300"/>
  <c r="CU414" s="1"/>
  <c r="CS300"/>
  <c r="CW377" s="1"/>
  <c r="DN275"/>
  <c r="DI296" s="1"/>
  <c r="EE275"/>
  <c r="DN289"/>
  <c r="DI310" s="1"/>
  <c r="EE289"/>
  <c r="BU213"/>
  <c r="BJ430"/>
  <c r="AL656"/>
  <c r="AM187"/>
  <c r="BJ438"/>
  <c r="AE638"/>
  <c r="AI149"/>
  <c r="BI440"/>
  <c r="BI435"/>
  <c r="AF667"/>
  <c r="AE432"/>
  <c r="R638"/>
  <c r="AF663"/>
  <c r="L439"/>
  <c r="AC370"/>
  <c r="AI376"/>
  <c r="AC170"/>
  <c r="C88" i="6"/>
  <c r="B311"/>
  <c r="L434" i="1"/>
  <c r="BS213"/>
  <c r="AN198"/>
  <c r="AO388"/>
  <c r="AY440"/>
  <c r="AY460" s="1"/>
  <c r="AY436"/>
  <c r="AY456" s="1"/>
  <c r="J197"/>
  <c r="FE170"/>
  <c r="L201"/>
  <c r="Q150"/>
  <c r="C56" i="6" s="1"/>
  <c r="AM638" i="1"/>
  <c r="BR213"/>
  <c r="BJ399"/>
  <c r="BC167"/>
  <c r="P638"/>
  <c r="F293" i="6"/>
  <c r="BQ213" i="1"/>
  <c r="AI159"/>
  <c r="CS124"/>
  <c r="D293" i="6"/>
  <c r="B18" i="9"/>
  <c r="O18" i="3"/>
  <c r="P18" s="1"/>
  <c r="BS448" i="1"/>
  <c r="BC665"/>
  <c r="AI437"/>
  <c r="AI435"/>
  <c r="BU679"/>
  <c r="AU448"/>
  <c r="CS190"/>
  <c r="BE624"/>
  <c r="BL624"/>
  <c r="L442"/>
  <c r="E348" i="6" s="1"/>
  <c r="E281"/>
  <c r="L428" i="1"/>
  <c r="L369"/>
  <c r="CA627"/>
  <c r="CH627"/>
  <c r="CA628"/>
  <c r="CH628"/>
  <c r="CA630"/>
  <c r="CH630"/>
  <c r="BJ428"/>
  <c r="CU362"/>
  <c r="DB362"/>
  <c r="CU360"/>
  <c r="DB360"/>
  <c r="FF65"/>
  <c r="GB65"/>
  <c r="GX65"/>
  <c r="HT65"/>
  <c r="FG65"/>
  <c r="GC65"/>
  <c r="GY65"/>
  <c r="HU65"/>
  <c r="FH65"/>
  <c r="GD65"/>
  <c r="GZ65"/>
  <c r="HV65"/>
  <c r="FI65"/>
  <c r="GE65"/>
  <c r="HA65"/>
  <c r="HW65"/>
  <c r="BA600"/>
  <c r="FW261"/>
  <c r="EZ279"/>
  <c r="EZ300" s="1"/>
  <c r="EZ328" s="1"/>
  <c r="EZ358" s="1"/>
  <c r="EZ377" s="1"/>
  <c r="EZ396" s="1"/>
  <c r="EZ414" s="1"/>
  <c r="EZ432" s="1"/>
  <c r="EZ452" s="1"/>
  <c r="Y443"/>
  <c r="Y448"/>
  <c r="DH50"/>
  <c r="DH71" s="1"/>
  <c r="DH99" s="1"/>
  <c r="DH129" s="1"/>
  <c r="DH148" s="1"/>
  <c r="DH167" s="1"/>
  <c r="DH185" s="1"/>
  <c r="DH203" s="1"/>
  <c r="DH223" s="1"/>
  <c r="EE32"/>
  <c r="H74" i="9"/>
  <c r="N74"/>
  <c r="B101"/>
  <c r="K74"/>
  <c r="E101"/>
  <c r="C101"/>
  <c r="AO600" i="1"/>
  <c r="DI271"/>
  <c r="CL289"/>
  <c r="CL310" s="1"/>
  <c r="CL338" s="1"/>
  <c r="CL368" s="1"/>
  <c r="CL387" s="1"/>
  <c r="CL406" s="1"/>
  <c r="CL424" s="1"/>
  <c r="CL442" s="1"/>
  <c r="CL462" s="1"/>
  <c r="CQ205"/>
  <c r="CQ210"/>
  <c r="E277" i="3"/>
  <c r="K240" i="9" s="1"/>
  <c r="AB453" i="1"/>
  <c r="BE418"/>
  <c r="BL418"/>
  <c r="BE414"/>
  <c r="BL414"/>
  <c r="BE410"/>
  <c r="BL410"/>
  <c r="AY425"/>
  <c r="BE420"/>
  <c r="BL420"/>
  <c r="I428"/>
  <c r="I369"/>
  <c r="CA362"/>
  <c r="CH362"/>
  <c r="CA368"/>
  <c r="CH368"/>
  <c r="BL600"/>
  <c r="AA205"/>
  <c r="AA210"/>
  <c r="AA225" s="1"/>
  <c r="D69" i="3" s="1"/>
  <c r="C183" i="9" s="1"/>
  <c r="FY320" i="1"/>
  <c r="FC348"/>
  <c r="FD424" s="1"/>
  <c r="DK205"/>
  <c r="DK210"/>
  <c r="GU310"/>
  <c r="I407"/>
  <c r="B300" i="6"/>
  <c r="E210" i="1"/>
  <c r="S659"/>
  <c r="S674" s="1"/>
  <c r="S600"/>
  <c r="AB443"/>
  <c r="AB448"/>
  <c r="AB463" s="1"/>
  <c r="E355" i="3" s="1"/>
  <c r="N240" i="9" s="1"/>
  <c r="J14" i="10"/>
  <c r="B266" i="1"/>
  <c r="X266" s="1"/>
  <c r="AT266" s="1"/>
  <c r="BP266" s="1"/>
  <c r="CL266" s="1"/>
  <c r="DH266" s="1"/>
  <c r="ED266" s="1"/>
  <c r="EZ266" s="1"/>
  <c r="FV266" s="1"/>
  <c r="GR266" s="1"/>
  <c r="HN266" s="1"/>
  <c r="B497"/>
  <c r="X497" s="1"/>
  <c r="AT497" s="1"/>
  <c r="BP497" s="1"/>
  <c r="AE190"/>
  <c r="I442"/>
  <c r="B348" i="6" s="1"/>
  <c r="B281"/>
  <c r="BC59" i="1"/>
  <c r="AZ59"/>
  <c r="BA59"/>
  <c r="BB59"/>
  <c r="BK600"/>
  <c r="Q131"/>
  <c r="C46" i="6" s="1"/>
  <c r="Q190" i="1"/>
  <c r="M407"/>
  <c r="F320" i="6" s="1"/>
  <c r="F300"/>
  <c r="CV381" i="1"/>
  <c r="DC381"/>
  <c r="CV373"/>
  <c r="DC373"/>
  <c r="CP388"/>
  <c r="CQ354"/>
  <c r="CQ355"/>
  <c r="CQ359"/>
  <c r="CQ363"/>
  <c r="CQ367"/>
  <c r="CQ356"/>
  <c r="CQ360"/>
  <c r="CQ364"/>
  <c r="CQ368"/>
  <c r="CQ357"/>
  <c r="CQ361"/>
  <c r="CQ365"/>
  <c r="CQ358"/>
  <c r="CQ362"/>
  <c r="CQ366"/>
  <c r="CP346"/>
  <c r="DL318"/>
  <c r="AI190"/>
  <c r="BA623"/>
  <c r="BA659" s="1"/>
  <c r="BH623"/>
  <c r="AU638"/>
  <c r="BA626"/>
  <c r="BH626"/>
  <c r="BA635"/>
  <c r="BH635"/>
  <c r="DI412"/>
  <c r="DI416"/>
  <c r="DI411"/>
  <c r="DI415"/>
  <c r="DI417"/>
  <c r="DI420"/>
  <c r="DI410"/>
  <c r="DI418"/>
  <c r="DI423"/>
  <c r="DI413"/>
  <c r="DI419"/>
  <c r="DI422"/>
  <c r="DI414"/>
  <c r="DI421"/>
  <c r="BE392"/>
  <c r="BL392"/>
  <c r="AY407"/>
  <c r="BE402"/>
  <c r="BL402"/>
  <c r="BE398"/>
  <c r="BL398"/>
  <c r="BE394"/>
  <c r="BL394"/>
  <c r="EE205"/>
  <c r="BQ375"/>
  <c r="BQ379"/>
  <c r="BQ386"/>
  <c r="BQ374"/>
  <c r="BQ378"/>
  <c r="BQ382"/>
  <c r="BQ385"/>
  <c r="BQ376"/>
  <c r="BQ377"/>
  <c r="BQ383"/>
  <c r="BQ373"/>
  <c r="BQ380"/>
  <c r="BQ384"/>
  <c r="BQ381"/>
  <c r="BQ387"/>
  <c r="P600"/>
  <c r="P659"/>
  <c r="S131"/>
  <c r="E46" i="6" s="1"/>
  <c r="S190" i="1"/>
  <c r="BI190"/>
  <c r="CM27"/>
  <c r="BP45"/>
  <c r="BP66" s="1"/>
  <c r="BP94" s="1"/>
  <c r="BP124" s="1"/>
  <c r="BP143" s="1"/>
  <c r="BP162" s="1"/>
  <c r="BP180" s="1"/>
  <c r="BP198" s="1"/>
  <c r="BP218" s="1"/>
  <c r="AP600"/>
  <c r="AP659"/>
  <c r="CP205"/>
  <c r="CP210"/>
  <c r="C277" i="3"/>
  <c r="K126" i="9" s="1"/>
  <c r="Z453" i="1"/>
  <c r="BQ679"/>
  <c r="BA387"/>
  <c r="BH387"/>
  <c r="BA383"/>
  <c r="BH383"/>
  <c r="BA377"/>
  <c r="BH377"/>
  <c r="BH378"/>
  <c r="B26"/>
  <c r="X25"/>
  <c r="CD405"/>
  <c r="BW392"/>
  <c r="CD392"/>
  <c r="BQ407"/>
  <c r="H85" i="5"/>
  <c r="F408" i="3" s="1"/>
  <c r="C326" i="9" s="1"/>
  <c r="H94" i="5"/>
  <c r="F642" i="3" s="1"/>
  <c r="L326" i="9" s="1"/>
  <c r="H90" i="5"/>
  <c r="F538" i="3" s="1"/>
  <c r="H326" i="9" s="1"/>
  <c r="H86" i="5"/>
  <c r="F434" i="3" s="1"/>
  <c r="D326" i="9" s="1"/>
  <c r="H87" i="5"/>
  <c r="F460" i="3" s="1"/>
  <c r="E326" i="9" s="1"/>
  <c r="H73" i="5"/>
  <c r="F96" i="3" s="1"/>
  <c r="D298" i="9" s="1"/>
  <c r="H77" i="5"/>
  <c r="F200" i="3" s="1"/>
  <c r="H298" i="9" s="1"/>
  <c r="H75" i="5"/>
  <c r="F148" i="3" s="1"/>
  <c r="F298" i="9" s="1"/>
  <c r="H82" i="5"/>
  <c r="F330" i="3" s="1"/>
  <c r="M298" i="9" s="1"/>
  <c r="H81" i="5"/>
  <c r="F304" i="3" s="1"/>
  <c r="L298" i="9" s="1"/>
  <c r="H80" i="5"/>
  <c r="F278" i="3" s="1"/>
  <c r="K298" i="9" s="1"/>
  <c r="H79" i="5"/>
  <c r="F252" i="3" s="1"/>
  <c r="J298" i="9" s="1"/>
  <c r="H72" i="5"/>
  <c r="F70" i="3" s="1"/>
  <c r="C298" i="9" s="1"/>
  <c r="H76" i="5"/>
  <c r="F174" i="3" s="1"/>
  <c r="G298" i="9" s="1"/>
  <c r="H19" i="5"/>
  <c r="H91"/>
  <c r="F564" i="3" s="1"/>
  <c r="I326" i="9" s="1"/>
  <c r="H95" i="5"/>
  <c r="F668" i="3" s="1"/>
  <c r="M326" i="9" s="1"/>
  <c r="H78" i="5"/>
  <c r="F226" i="3" s="1"/>
  <c r="I298" i="9" s="1"/>
  <c r="H89" i="5"/>
  <c r="F512" i="3" s="1"/>
  <c r="G326" i="9" s="1"/>
  <c r="H93" i="5"/>
  <c r="F616" i="3" s="1"/>
  <c r="K326" i="9" s="1"/>
  <c r="H84" i="5"/>
  <c r="F382" i="3" s="1"/>
  <c r="B326" i="9" s="1"/>
  <c r="H88" i="5"/>
  <c r="F486" i="3" s="1"/>
  <c r="F326" i="9" s="1"/>
  <c r="H92" i="5"/>
  <c r="F590" i="3" s="1"/>
  <c r="J326" i="9" s="1"/>
  <c r="H96" i="5"/>
  <c r="F694" i="3" s="1"/>
  <c r="N326" i="9" s="1"/>
  <c r="H71" i="5"/>
  <c r="H83"/>
  <c r="F356" i="3" s="1"/>
  <c r="N298" i="9" s="1"/>
  <c r="H74" i="5"/>
  <c r="F122" i="3" s="1"/>
  <c r="E298" i="9" s="1"/>
  <c r="HR205" i="1"/>
  <c r="AH419"/>
  <c r="AO419"/>
  <c r="AH416"/>
  <c r="AO416"/>
  <c r="AH413"/>
  <c r="AO413"/>
  <c r="AH410"/>
  <c r="AO410"/>
  <c r="AB425"/>
  <c r="BR443"/>
  <c r="BR448"/>
  <c r="HP205"/>
  <c r="BV307"/>
  <c r="BW307"/>
  <c r="BX307"/>
  <c r="BY307"/>
  <c r="BW635"/>
  <c r="CD635"/>
  <c r="BW632"/>
  <c r="CD632"/>
  <c r="BW633"/>
  <c r="CD633"/>
  <c r="HO205"/>
  <c r="CG190"/>
  <c r="FB205"/>
  <c r="FE302"/>
  <c r="CA642"/>
  <c r="CH642"/>
  <c r="CA641"/>
  <c r="BU656"/>
  <c r="CH641"/>
  <c r="CA651"/>
  <c r="CH651"/>
  <c r="AH394"/>
  <c r="AO394"/>
  <c r="AH404"/>
  <c r="AO404"/>
  <c r="AH401"/>
  <c r="AO401"/>
  <c r="DA190"/>
  <c r="AN600"/>
  <c r="AN659"/>
  <c r="BH190"/>
  <c r="AA443"/>
  <c r="AA448"/>
  <c r="BA305"/>
  <c r="BB305"/>
  <c r="BC305"/>
  <c r="AZ305"/>
  <c r="AH651"/>
  <c r="AO651"/>
  <c r="AH647"/>
  <c r="AO647"/>
  <c r="AH649"/>
  <c r="AO649"/>
  <c r="AH648"/>
  <c r="AO648"/>
  <c r="AX627"/>
  <c r="AX631"/>
  <c r="AX635"/>
  <c r="AX624"/>
  <c r="AX628"/>
  <c r="AX632"/>
  <c r="AX636"/>
  <c r="AX625"/>
  <c r="AX633"/>
  <c r="AX630"/>
  <c r="AX623"/>
  <c r="AX629"/>
  <c r="AX637"/>
  <c r="AX626"/>
  <c r="AX634"/>
  <c r="AW580"/>
  <c r="FE310"/>
  <c r="GW296"/>
  <c r="GA205"/>
  <c r="BL428"/>
  <c r="AH636"/>
  <c r="AO636"/>
  <c r="AH624"/>
  <c r="AO624"/>
  <c r="AH630"/>
  <c r="AO630"/>
  <c r="AH633"/>
  <c r="AO633"/>
  <c r="CM42"/>
  <c r="BV42"/>
  <c r="BQ63" s="1"/>
  <c r="BY377"/>
  <c r="CF377"/>
  <c r="BY379"/>
  <c r="CF379"/>
  <c r="BX379"/>
  <c r="CE379"/>
  <c r="BX373"/>
  <c r="BR388"/>
  <c r="CE373"/>
  <c r="DP304"/>
  <c r="EH304"/>
  <c r="Q442"/>
  <c r="C349" i="6" s="1"/>
  <c r="C282"/>
  <c r="BZ362" i="1"/>
  <c r="CG362"/>
  <c r="BZ360"/>
  <c r="CG360"/>
  <c r="BA297"/>
  <c r="BB297"/>
  <c r="BC297"/>
  <c r="AZ297"/>
  <c r="BE654"/>
  <c r="BL654"/>
  <c r="BE650"/>
  <c r="BL650"/>
  <c r="BE646"/>
  <c r="BL646"/>
  <c r="BE642"/>
  <c r="BL642"/>
  <c r="AZ308"/>
  <c r="BA308"/>
  <c r="BB308"/>
  <c r="BC308"/>
  <c r="K428"/>
  <c r="K369"/>
  <c r="M428"/>
  <c r="M369"/>
  <c r="BC659"/>
  <c r="BC600"/>
  <c r="AW693"/>
  <c r="D108" i="4"/>
  <c r="D672" i="3" s="1"/>
  <c r="M217" i="9" s="1"/>
  <c r="EE347" i="1"/>
  <c r="FA319"/>
  <c r="DI345"/>
  <c r="EE317"/>
  <c r="CE659"/>
  <c r="CE600"/>
  <c r="T442"/>
  <c r="F349" i="6" s="1"/>
  <c r="F282"/>
  <c r="AI428" i="1"/>
  <c r="DQ420"/>
  <c r="DX420"/>
  <c r="DX414"/>
  <c r="CN298"/>
  <c r="BV298"/>
  <c r="D443"/>
  <c r="D448"/>
  <c r="D463" s="1"/>
  <c r="C329" i="3" s="1"/>
  <c r="M126" i="9" s="1"/>
  <c r="CM205" i="1"/>
  <c r="CM210"/>
  <c r="BD190"/>
  <c r="BY659"/>
  <c r="DO66"/>
  <c r="DP66"/>
  <c r="DQ66"/>
  <c r="DN66"/>
  <c r="HQ205"/>
  <c r="EI205"/>
  <c r="BQ433"/>
  <c r="BQ440"/>
  <c r="BQ430"/>
  <c r="BQ450" s="1"/>
  <c r="BW356"/>
  <c r="CD356"/>
  <c r="BQ435"/>
  <c r="EE30"/>
  <c r="DH48"/>
  <c r="DH69" s="1"/>
  <c r="DH97" s="1"/>
  <c r="DH127" s="1"/>
  <c r="DH146" s="1"/>
  <c r="DH165" s="1"/>
  <c r="DH183" s="1"/>
  <c r="DH201" s="1"/>
  <c r="DH221" s="1"/>
  <c r="EM402"/>
  <c r="ET402"/>
  <c r="DH283"/>
  <c r="DH304" s="1"/>
  <c r="DH332" s="1"/>
  <c r="DH362" s="1"/>
  <c r="DH381" s="1"/>
  <c r="DH400" s="1"/>
  <c r="DH418" s="1"/>
  <c r="DH436" s="1"/>
  <c r="DH456" s="1"/>
  <c r="EE265"/>
  <c r="BL190"/>
  <c r="GU302"/>
  <c r="DO58"/>
  <c r="DP58"/>
  <c r="DQ58"/>
  <c r="DN58"/>
  <c r="DX424"/>
  <c r="FW259"/>
  <c r="EZ277"/>
  <c r="EZ298" s="1"/>
  <c r="EZ326" s="1"/>
  <c r="EZ356" s="1"/>
  <c r="EZ375" s="1"/>
  <c r="EZ394" s="1"/>
  <c r="EZ412" s="1"/>
  <c r="EZ430" s="1"/>
  <c r="EZ450" s="1"/>
  <c r="AB205"/>
  <c r="AB210"/>
  <c r="AB225" s="1"/>
  <c r="E69" i="3" s="1"/>
  <c r="C240" i="9" s="1"/>
  <c r="M190" i="1"/>
  <c r="M131"/>
  <c r="F45" i="6" s="1"/>
  <c r="CF638" i="1"/>
  <c r="AP150"/>
  <c r="BY656"/>
  <c r="AM664"/>
  <c r="AL430"/>
  <c r="AE442"/>
  <c r="AC426"/>
  <c r="Q619"/>
  <c r="AE168"/>
  <c r="AO669"/>
  <c r="BY192"/>
  <c r="AP388"/>
  <c r="BY194"/>
  <c r="CW198"/>
  <c r="AL191"/>
  <c r="P435"/>
  <c r="CE434"/>
  <c r="AI192"/>
  <c r="AP195"/>
  <c r="CV198"/>
  <c r="AM435"/>
  <c r="AF434"/>
  <c r="AE437"/>
  <c r="AL438"/>
  <c r="DW176"/>
  <c r="BY200"/>
  <c r="FI200"/>
  <c r="AE202"/>
  <c r="P439"/>
  <c r="AP201"/>
  <c r="AI198"/>
  <c r="AG183"/>
  <c r="CV120"/>
  <c r="AM430"/>
  <c r="AL197"/>
  <c r="AE196"/>
  <c r="P433"/>
  <c r="I440"/>
  <c r="AI619"/>
  <c r="BL660"/>
  <c r="HV200"/>
  <c r="AP194"/>
  <c r="AI193"/>
  <c r="BB673"/>
  <c r="AX581"/>
  <c r="P667"/>
  <c r="I671"/>
  <c r="BI192"/>
  <c r="AI670"/>
  <c r="AP667"/>
  <c r="CT406"/>
  <c r="BJ136"/>
  <c r="J204"/>
  <c r="DX120"/>
  <c r="DQ197"/>
  <c r="BB384"/>
  <c r="BI668"/>
  <c r="BB671"/>
  <c r="DM132"/>
  <c r="P660"/>
  <c r="I663"/>
  <c r="K656"/>
  <c r="AI666"/>
  <c r="AN197"/>
  <c r="AG196"/>
  <c r="J196"/>
  <c r="EK123"/>
  <c r="AM439"/>
  <c r="AF438"/>
  <c r="BI378"/>
  <c r="BI667"/>
  <c r="BB670"/>
  <c r="GK142"/>
  <c r="FQ200"/>
  <c r="DX139"/>
  <c r="P670"/>
  <c r="AV211"/>
  <c r="BI127"/>
  <c r="AL187"/>
  <c r="AP665"/>
  <c r="BD384"/>
  <c r="ID161"/>
  <c r="BI397"/>
  <c r="BU664"/>
  <c r="BU684" s="1"/>
  <c r="DY139"/>
  <c r="BL376"/>
  <c r="CA610"/>
  <c r="CG192"/>
  <c r="AN434"/>
  <c r="AG359"/>
  <c r="FP123"/>
  <c r="AL200"/>
  <c r="AE199"/>
  <c r="P432"/>
  <c r="AN192"/>
  <c r="AG117"/>
  <c r="AP200"/>
  <c r="BI660"/>
  <c r="BB663"/>
  <c r="BQ669"/>
  <c r="BQ689" s="1"/>
  <c r="HU200"/>
  <c r="FO161"/>
  <c r="DI214"/>
  <c r="P668"/>
  <c r="I672"/>
  <c r="J169"/>
  <c r="C64" i="6" s="1"/>
  <c r="BI202" i="1"/>
  <c r="BB194"/>
  <c r="AV224"/>
  <c r="AG136"/>
  <c r="AP660"/>
  <c r="AI664"/>
  <c r="HF200"/>
  <c r="GS217"/>
  <c r="IE200"/>
  <c r="GE200"/>
  <c r="AN431"/>
  <c r="AG430"/>
  <c r="R150"/>
  <c r="D56" i="6" s="1"/>
  <c r="D17" s="1"/>
  <c r="HS188" i="1"/>
  <c r="HJ123"/>
  <c r="BK359"/>
  <c r="BX198"/>
  <c r="G132"/>
  <c r="AE149"/>
  <c r="AN673"/>
  <c r="AF397"/>
  <c r="AU211"/>
  <c r="FH200"/>
  <c r="DW158"/>
  <c r="AN441"/>
  <c r="DY156"/>
  <c r="CE200"/>
  <c r="P202"/>
  <c r="I201"/>
  <c r="BX647"/>
  <c r="BX656" s="1"/>
  <c r="DA200"/>
  <c r="AE136"/>
  <c r="AN665"/>
  <c r="AG669"/>
  <c r="BH202"/>
  <c r="S656"/>
  <c r="M656"/>
  <c r="L619"/>
  <c r="GM179"/>
  <c r="AN439"/>
  <c r="AG438"/>
  <c r="BB610"/>
  <c r="BB619" s="1"/>
  <c r="BL181"/>
  <c r="CE196"/>
  <c r="I191"/>
  <c r="P196"/>
  <c r="CT197"/>
  <c r="AG664"/>
  <c r="AN661"/>
  <c r="BH197"/>
  <c r="BA196"/>
  <c r="CE667"/>
  <c r="BX670"/>
  <c r="AL661"/>
  <c r="J431"/>
  <c r="C339" i="6" s="1"/>
  <c r="R430" i="1"/>
  <c r="M429"/>
  <c r="HA200"/>
  <c r="FR200"/>
  <c r="DW120"/>
  <c r="DP197"/>
  <c r="DJ212"/>
  <c r="Q672"/>
  <c r="E38" i="6"/>
  <c r="L169" i="1"/>
  <c r="E64" i="6" s="1"/>
  <c r="AH619" i="1"/>
  <c r="BK619"/>
  <c r="HI179"/>
  <c r="BL378"/>
  <c r="CA619"/>
  <c r="IB179"/>
  <c r="HJ200"/>
  <c r="IF123"/>
  <c r="HJ161"/>
  <c r="AY438"/>
  <c r="AY458" s="1"/>
  <c r="S388"/>
  <c r="AI413"/>
  <c r="GM200"/>
  <c r="BK357"/>
  <c r="BX197"/>
  <c r="P193"/>
  <c r="I192"/>
  <c r="B85" i="6" s="1"/>
  <c r="I187" i="1"/>
  <c r="AG411"/>
  <c r="DA192"/>
  <c r="CT120"/>
  <c r="AN663"/>
  <c r="AG662"/>
  <c r="AF404"/>
  <c r="BH192"/>
  <c r="AU219"/>
  <c r="CE666"/>
  <c r="BX591"/>
  <c r="BX665" s="1"/>
  <c r="AL671"/>
  <c r="AC601"/>
  <c r="AE673"/>
  <c r="BA644"/>
  <c r="BA662" s="1"/>
  <c r="J434"/>
  <c r="R437"/>
  <c r="K441"/>
  <c r="GJ142"/>
  <c r="GA151"/>
  <c r="GK200"/>
  <c r="GN161"/>
  <c r="Q671"/>
  <c r="J670"/>
  <c r="C38" i="6"/>
  <c r="CE661" i="1"/>
  <c r="BX660"/>
  <c r="AL670"/>
  <c r="AE669"/>
  <c r="EO179"/>
  <c r="BH366"/>
  <c r="AM193"/>
  <c r="AF196"/>
  <c r="AP439"/>
  <c r="AI434"/>
  <c r="CD192"/>
  <c r="CF147"/>
  <c r="CZ192"/>
  <c r="DB200"/>
  <c r="BL121"/>
  <c r="AI397"/>
  <c r="BD196"/>
  <c r="AX219"/>
  <c r="BK130"/>
  <c r="ES200"/>
  <c r="CF661"/>
  <c r="BY670"/>
  <c r="DV156"/>
  <c r="BS431"/>
  <c r="AO203"/>
  <c r="CE673"/>
  <c r="BX672"/>
  <c r="AL666"/>
  <c r="AE665"/>
  <c r="Q430"/>
  <c r="J433"/>
  <c r="R433"/>
  <c r="K436"/>
  <c r="M431"/>
  <c r="F339" i="6" s="1"/>
  <c r="FN142" i="1"/>
  <c r="HH161"/>
  <c r="FE217"/>
  <c r="Q638"/>
  <c r="Q666"/>
  <c r="J665"/>
  <c r="BI173"/>
  <c r="BL165"/>
  <c r="BH442"/>
  <c r="AM191"/>
  <c r="AG165"/>
  <c r="AP437"/>
  <c r="AI432"/>
  <c r="BQ222"/>
  <c r="BU132"/>
  <c r="DB196"/>
  <c r="BL193"/>
  <c r="BK197"/>
  <c r="BD128"/>
  <c r="BD202" s="1"/>
  <c r="EN200"/>
  <c r="BY668"/>
  <c r="CF666"/>
  <c r="BC670"/>
  <c r="BJ668"/>
  <c r="IF142"/>
  <c r="DM188"/>
  <c r="M660"/>
  <c r="T193"/>
  <c r="AO192"/>
  <c r="AH173"/>
  <c r="Q432"/>
  <c r="J435"/>
  <c r="R435"/>
  <c r="K434"/>
  <c r="T434"/>
  <c r="M439"/>
  <c r="DP200"/>
  <c r="DJ216"/>
  <c r="Q662"/>
  <c r="J661"/>
  <c r="BJ173"/>
  <c r="ET200"/>
  <c r="BH359"/>
  <c r="BA432"/>
  <c r="AF144"/>
  <c r="AM203"/>
  <c r="AF130"/>
  <c r="AP441"/>
  <c r="BW198"/>
  <c r="CS120"/>
  <c r="CU118"/>
  <c r="CU192" s="1"/>
  <c r="BL117"/>
  <c r="AI163"/>
  <c r="AX215"/>
  <c r="BK194"/>
  <c r="CF664"/>
  <c r="BY667"/>
  <c r="BJ665"/>
  <c r="BC671"/>
  <c r="AG393"/>
  <c r="AG399"/>
  <c r="AY620"/>
  <c r="HF179"/>
  <c r="HG200"/>
  <c r="M663"/>
  <c r="T191"/>
  <c r="M199"/>
  <c r="AF163"/>
  <c r="AF165"/>
  <c r="AH193"/>
  <c r="ID179"/>
  <c r="DY176"/>
  <c r="T670"/>
  <c r="M195"/>
  <c r="CH166"/>
  <c r="M196"/>
  <c r="EN161"/>
  <c r="AM197"/>
  <c r="AF200"/>
  <c r="AP433"/>
  <c r="AI442"/>
  <c r="CD194"/>
  <c r="BW197"/>
  <c r="CZ200"/>
  <c r="CS122"/>
  <c r="CS196" s="1"/>
  <c r="CU116"/>
  <c r="BE197"/>
  <c r="CF663"/>
  <c r="BY669"/>
  <c r="BJ661"/>
  <c r="BC663"/>
  <c r="BS432"/>
  <c r="BS452" s="1"/>
  <c r="CF434"/>
  <c r="P388"/>
  <c r="HW200"/>
  <c r="HI123"/>
  <c r="DY178"/>
  <c r="DY180"/>
  <c r="DY198" s="1"/>
  <c r="P169"/>
  <c r="M673"/>
  <c r="T671"/>
  <c r="M203"/>
  <c r="T201"/>
  <c r="EI151"/>
  <c r="EK142"/>
  <c r="AF159"/>
  <c r="AH202"/>
  <c r="BY154"/>
  <c r="CH167"/>
  <c r="CD656"/>
  <c r="HQ217"/>
  <c r="M661"/>
  <c r="AM169"/>
  <c r="AO201"/>
  <c r="AH200"/>
  <c r="AI183"/>
  <c r="CF166"/>
  <c r="T202"/>
  <c r="EL179"/>
  <c r="CV160"/>
  <c r="BE631"/>
  <c r="BL631"/>
  <c r="BE625"/>
  <c r="BL625"/>
  <c r="BE623"/>
  <c r="BL623"/>
  <c r="AY638"/>
  <c r="BI428"/>
  <c r="BI369"/>
  <c r="GW300"/>
  <c r="AG186"/>
  <c r="AI186"/>
  <c r="AE186"/>
  <c r="AF186"/>
  <c r="AH186"/>
  <c r="BV280"/>
  <c r="BQ301" s="1"/>
  <c r="CF378" s="1"/>
  <c r="CM280"/>
  <c r="BJ190"/>
  <c r="FC304"/>
  <c r="BU205"/>
  <c r="BU210"/>
  <c r="BE634"/>
  <c r="BL634"/>
  <c r="BE628"/>
  <c r="BL628"/>
  <c r="BE629"/>
  <c r="BL629"/>
  <c r="BE637"/>
  <c r="BE673" s="1"/>
  <c r="BL637"/>
  <c r="AZ72"/>
  <c r="BA72"/>
  <c r="BB72"/>
  <c r="BC72"/>
  <c r="BJ186"/>
  <c r="BK186"/>
  <c r="BH186"/>
  <c r="BI186"/>
  <c r="BL186"/>
  <c r="BA69"/>
  <c r="BB69"/>
  <c r="BC69"/>
  <c r="AZ69"/>
  <c r="AM659"/>
  <c r="AM600"/>
  <c r="E674"/>
  <c r="E679"/>
  <c r="E694" s="1"/>
  <c r="D615" i="3" s="1"/>
  <c r="K212" i="9" s="1"/>
  <c r="BC299" i="1"/>
  <c r="AZ299"/>
  <c r="BA299"/>
  <c r="BB299"/>
  <c r="S442"/>
  <c r="E349" i="6" s="1"/>
  <c r="E282"/>
  <c r="S428" i="1"/>
  <c r="S369"/>
  <c r="CA635"/>
  <c r="CH635"/>
  <c r="CA631"/>
  <c r="CH631"/>
  <c r="CA633"/>
  <c r="CH633"/>
  <c r="CH669" s="1"/>
  <c r="CA625"/>
  <c r="CH625"/>
  <c r="J407"/>
  <c r="C320" i="6" s="1"/>
  <c r="C300"/>
  <c r="CU364" i="1"/>
  <c r="DB364"/>
  <c r="GS44"/>
  <c r="GB44"/>
  <c r="FW65" s="1"/>
  <c r="DY190"/>
  <c r="AE428"/>
  <c r="I101" i="9"/>
  <c r="D97" i="5"/>
  <c r="B44" i="3"/>
  <c r="F101" i="9"/>
  <c r="C74"/>
  <c r="J74"/>
  <c r="F74"/>
  <c r="L101"/>
  <c r="CW190" i="1"/>
  <c r="BS205"/>
  <c r="BS210"/>
  <c r="BE419"/>
  <c r="BL419"/>
  <c r="BL415"/>
  <c r="BE411"/>
  <c r="BL411"/>
  <c r="BE421"/>
  <c r="BL421"/>
  <c r="P428"/>
  <c r="P369"/>
  <c r="CH367"/>
  <c r="CA356"/>
  <c r="CH356"/>
  <c r="AG190"/>
  <c r="K190"/>
  <c r="K131"/>
  <c r="D45" i="6" s="1"/>
  <c r="AL190" i="1"/>
  <c r="AL131"/>
  <c r="P442"/>
  <c r="B349" i="6" s="1"/>
  <c r="B282"/>
  <c r="D205" i="1"/>
  <c r="C39" i="3" s="1"/>
  <c r="D210" i="1"/>
  <c r="D225" s="1"/>
  <c r="C43" i="3" s="1"/>
  <c r="T407" i="1"/>
  <c r="F321" i="6" s="1"/>
  <c r="F301"/>
  <c r="CV383" i="1"/>
  <c r="DC383"/>
  <c r="DL344"/>
  <c r="EH316"/>
  <c r="BU402"/>
  <c r="BU404"/>
  <c r="BU393"/>
  <c r="BU395"/>
  <c r="BU397"/>
  <c r="BU399"/>
  <c r="BU401"/>
  <c r="BU392"/>
  <c r="BU403"/>
  <c r="BU406"/>
  <c r="BU442" s="1"/>
  <c r="BU462" s="1"/>
  <c r="BU394"/>
  <c r="BU396"/>
  <c r="BU398"/>
  <c r="BU400"/>
  <c r="BU405"/>
  <c r="AP190"/>
  <c r="AP131"/>
  <c r="BI659"/>
  <c r="BI600"/>
  <c r="BA625"/>
  <c r="BH625"/>
  <c r="BA630"/>
  <c r="BH630"/>
  <c r="BA627"/>
  <c r="BH627"/>
  <c r="BA624"/>
  <c r="BH624"/>
  <c r="ED347"/>
  <c r="EZ319"/>
  <c r="BE406"/>
  <c r="BL406"/>
  <c r="BL442" s="1"/>
  <c r="BE403"/>
  <c r="BL403"/>
  <c r="BL399"/>
  <c r="BE395"/>
  <c r="BL395"/>
  <c r="Z443"/>
  <c r="Z448"/>
  <c r="Z463" s="1"/>
  <c r="C355" i="3" s="1"/>
  <c r="N126" i="9" s="1"/>
  <c r="CL345" i="1"/>
  <c r="DH317"/>
  <c r="FD205"/>
  <c r="DV190"/>
  <c r="C674"/>
  <c r="C679"/>
  <c r="C694" s="1"/>
  <c r="AC674"/>
  <c r="AC679"/>
  <c r="AC694" s="1"/>
  <c r="F641" i="3" s="1"/>
  <c r="L325" i="9" s="1"/>
  <c r="CS416" i="1"/>
  <c r="CZ416"/>
  <c r="CS410"/>
  <c r="CZ410"/>
  <c r="CM425"/>
  <c r="D44" i="3"/>
  <c r="F97" i="5"/>
  <c r="CV190" i="1"/>
  <c r="BW659"/>
  <c r="BW600"/>
  <c r="BH376"/>
  <c r="BH380"/>
  <c r="BA381"/>
  <c r="BH381"/>
  <c r="BA382"/>
  <c r="BH382"/>
  <c r="CD394"/>
  <c r="BW398"/>
  <c r="CD398"/>
  <c r="BW396"/>
  <c r="CD396"/>
  <c r="G85" i="5"/>
  <c r="E408" i="3" s="1"/>
  <c r="C270" i="9" s="1"/>
  <c r="G94" i="5"/>
  <c r="E642" i="3" s="1"/>
  <c r="L270" i="9" s="1"/>
  <c r="G90" i="5"/>
  <c r="E538" i="3" s="1"/>
  <c r="H270" i="9" s="1"/>
  <c r="G86" i="5"/>
  <c r="E434" i="3" s="1"/>
  <c r="D270" i="9" s="1"/>
  <c r="G87" i="5"/>
  <c r="E460" i="3" s="1"/>
  <c r="E270" i="9" s="1"/>
  <c r="G71" i="5"/>
  <c r="G75"/>
  <c r="E148" i="3" s="1"/>
  <c r="F241" i="9" s="1"/>
  <c r="G77" i="5"/>
  <c r="E200" i="3" s="1"/>
  <c r="H241" i="9" s="1"/>
  <c r="G82" i="5"/>
  <c r="E330" i="3" s="1"/>
  <c r="M241" i="9" s="1"/>
  <c r="G81" i="5"/>
  <c r="E304" i="3" s="1"/>
  <c r="L241" i="9" s="1"/>
  <c r="G80" i="5"/>
  <c r="E278" i="3" s="1"/>
  <c r="K241" i="9" s="1"/>
  <c r="G79" i="5"/>
  <c r="E252" i="3" s="1"/>
  <c r="J241" i="9" s="1"/>
  <c r="G74" i="5"/>
  <c r="E122" i="3" s="1"/>
  <c r="E241" i="9" s="1"/>
  <c r="G19" i="5"/>
  <c r="G76"/>
  <c r="E174" i="3" s="1"/>
  <c r="G241" i="9" s="1"/>
  <c r="G89" i="5"/>
  <c r="E512" i="3" s="1"/>
  <c r="G270" i="9" s="1"/>
  <c r="G83" i="5"/>
  <c r="E356" i="3" s="1"/>
  <c r="N241" i="9" s="1"/>
  <c r="G78" i="5"/>
  <c r="E226" i="3" s="1"/>
  <c r="I241" i="9" s="1"/>
  <c r="G93" i="5"/>
  <c r="E616" i="3" s="1"/>
  <c r="K270" i="9" s="1"/>
  <c r="G84" i="5"/>
  <c r="E382" i="3" s="1"/>
  <c r="B270" i="9" s="1"/>
  <c r="G88" i="5"/>
  <c r="E486" i="3" s="1"/>
  <c r="F270" i="9" s="1"/>
  <c r="G92" i="5"/>
  <c r="E590" i="3" s="1"/>
  <c r="J270" i="9" s="1"/>
  <c r="G96" i="5"/>
  <c r="E694" i="3" s="1"/>
  <c r="N270" i="9" s="1"/>
  <c r="G91" i="5"/>
  <c r="E564" i="3" s="1"/>
  <c r="I270" i="9" s="1"/>
  <c r="G95" i="5"/>
  <c r="E668" i="3" s="1"/>
  <c r="M270" i="9" s="1"/>
  <c r="G72" i="5"/>
  <c r="E70" i="3" s="1"/>
  <c r="C241" i="9" s="1"/>
  <c r="G73" i="5"/>
  <c r="E96" i="3" s="1"/>
  <c r="D241" i="9" s="1"/>
  <c r="AH423" i="1"/>
  <c r="AO423"/>
  <c r="AH420"/>
  <c r="AO420"/>
  <c r="AH417"/>
  <c r="AO417"/>
  <c r="AH414"/>
  <c r="AO414"/>
  <c r="DL375"/>
  <c r="DL379"/>
  <c r="DL383"/>
  <c r="DL387"/>
  <c r="DL376"/>
  <c r="DL380"/>
  <c r="DL384"/>
  <c r="DL377"/>
  <c r="DL381"/>
  <c r="DL385"/>
  <c r="DL373"/>
  <c r="DL374"/>
  <c r="DL378"/>
  <c r="DL382"/>
  <c r="DL386"/>
  <c r="BX428"/>
  <c r="CR286"/>
  <c r="CM307" s="1"/>
  <c r="DB365" s="1"/>
  <c r="DK286"/>
  <c r="BW626"/>
  <c r="CD626"/>
  <c r="BW636"/>
  <c r="CD636"/>
  <c r="CD672" s="1"/>
  <c r="BW637"/>
  <c r="CD637"/>
  <c r="BW623"/>
  <c r="CD623"/>
  <c r="BQ638"/>
  <c r="CP354"/>
  <c r="CP357"/>
  <c r="CP361"/>
  <c r="CP365"/>
  <c r="CP358"/>
  <c r="CP362"/>
  <c r="CP366"/>
  <c r="CP355"/>
  <c r="CP359"/>
  <c r="CP363"/>
  <c r="CP367"/>
  <c r="CP356"/>
  <c r="CP360"/>
  <c r="CP364"/>
  <c r="CP368"/>
  <c r="AX410"/>
  <c r="AX414"/>
  <c r="AX418"/>
  <c r="AX422"/>
  <c r="AX411"/>
  <c r="AX415"/>
  <c r="AX419"/>
  <c r="AX423"/>
  <c r="AX412"/>
  <c r="AX416"/>
  <c r="AX420"/>
  <c r="AX413"/>
  <c r="AX417"/>
  <c r="AX421"/>
  <c r="EJ39"/>
  <c r="EE60" s="1"/>
  <c r="EE212" s="1"/>
  <c r="FA39"/>
  <c r="GW205"/>
  <c r="CA646"/>
  <c r="CH646"/>
  <c r="CA645"/>
  <c r="CA663" s="1"/>
  <c r="CH645"/>
  <c r="CA644"/>
  <c r="CH644"/>
  <c r="FZ320"/>
  <c r="FD348"/>
  <c r="FE424" s="1"/>
  <c r="AH398"/>
  <c r="AH434" s="1"/>
  <c r="AO398"/>
  <c r="AH395"/>
  <c r="AO395"/>
  <c r="AO431" s="1"/>
  <c r="AH405"/>
  <c r="AO405"/>
  <c r="AH392"/>
  <c r="AO392"/>
  <c r="AB407"/>
  <c r="BZ600"/>
  <c r="BR205"/>
  <c r="BR210"/>
  <c r="C205"/>
  <c r="C210"/>
  <c r="C225" s="1"/>
  <c r="AA674"/>
  <c r="AA679"/>
  <c r="AA694" s="1"/>
  <c r="D641" i="3" s="1"/>
  <c r="L212" i="9" s="1"/>
  <c r="AG428" i="1"/>
  <c r="BV284"/>
  <c r="BQ305" s="1"/>
  <c r="CM284"/>
  <c r="AH646"/>
  <c r="AO646"/>
  <c r="AH653"/>
  <c r="AO653"/>
  <c r="AH652"/>
  <c r="AO652"/>
  <c r="BT626"/>
  <c r="BT630"/>
  <c r="BT634"/>
  <c r="BT627"/>
  <c r="BT631"/>
  <c r="BT635"/>
  <c r="BT624"/>
  <c r="BT632"/>
  <c r="BT629"/>
  <c r="BT637"/>
  <c r="BT623"/>
  <c r="BT628"/>
  <c r="BT636"/>
  <c r="BT625"/>
  <c r="BT633"/>
  <c r="BS580"/>
  <c r="BT581" s="1"/>
  <c r="BC303"/>
  <c r="AZ303"/>
  <c r="BA303"/>
  <c r="BA380" s="1"/>
  <c r="BB303"/>
  <c r="AH632"/>
  <c r="AO632"/>
  <c r="AH634"/>
  <c r="AO634"/>
  <c r="AH637"/>
  <c r="AO637"/>
  <c r="BC63"/>
  <c r="AZ63"/>
  <c r="BB63"/>
  <c r="BA63"/>
  <c r="BY381"/>
  <c r="CF381"/>
  <c r="CF436" s="1"/>
  <c r="BY383"/>
  <c r="CF383"/>
  <c r="CE382"/>
  <c r="BX383"/>
  <c r="CE383"/>
  <c r="BX377"/>
  <c r="CE377"/>
  <c r="K442"/>
  <c r="D348" i="6" s="1"/>
  <c r="D281"/>
  <c r="FX205" i="1"/>
  <c r="Q659"/>
  <c r="Q600"/>
  <c r="BZ365"/>
  <c r="CG365"/>
  <c r="BZ364"/>
  <c r="CG364"/>
  <c r="BV276"/>
  <c r="BQ297" s="1"/>
  <c r="BS449" s="1"/>
  <c r="CM276"/>
  <c r="BE651"/>
  <c r="BL651"/>
  <c r="BE647"/>
  <c r="BL647"/>
  <c r="BE643"/>
  <c r="BL643"/>
  <c r="S407"/>
  <c r="E321" i="6" s="1"/>
  <c r="E301"/>
  <c r="FX310" i="1"/>
  <c r="AL600"/>
  <c r="AP601" s="1"/>
  <c r="AQ601" s="1"/>
  <c r="AL659"/>
  <c r="T428"/>
  <c r="T369"/>
  <c r="GW304"/>
  <c r="EJ43"/>
  <c r="EE64" s="1"/>
  <c r="FA43"/>
  <c r="DI264"/>
  <c r="CL282"/>
  <c r="CL303" s="1"/>
  <c r="CL331" s="1"/>
  <c r="CL361" s="1"/>
  <c r="CL380" s="1"/>
  <c r="CL399" s="1"/>
  <c r="CL417" s="1"/>
  <c r="CL435" s="1"/>
  <c r="CL455" s="1"/>
  <c r="EG413"/>
  <c r="EG417"/>
  <c r="EG421"/>
  <c r="EG412"/>
  <c r="EG416"/>
  <c r="EG420"/>
  <c r="EG411"/>
  <c r="EG415"/>
  <c r="EG419"/>
  <c r="EG423"/>
  <c r="EG410"/>
  <c r="EG414"/>
  <c r="EG418"/>
  <c r="EG422"/>
  <c r="CO374"/>
  <c r="CO378"/>
  <c r="CO433" s="1"/>
  <c r="CO382"/>
  <c r="CO386"/>
  <c r="CO373"/>
  <c r="CO377"/>
  <c r="CO381"/>
  <c r="CO385"/>
  <c r="CO376"/>
  <c r="CO380"/>
  <c r="CO384"/>
  <c r="CO375"/>
  <c r="CO379"/>
  <c r="CO383"/>
  <c r="CO387"/>
  <c r="BR674"/>
  <c r="BR679"/>
  <c r="BR694" s="1"/>
  <c r="C693" i="3" s="1"/>
  <c r="N155" i="9" s="1"/>
  <c r="EG205" i="1"/>
  <c r="FW263"/>
  <c r="EZ281"/>
  <c r="EZ302" s="1"/>
  <c r="EZ330" s="1"/>
  <c r="EZ360" s="1"/>
  <c r="EZ379" s="1"/>
  <c r="EZ398" s="1"/>
  <c r="EZ416" s="1"/>
  <c r="EZ434" s="1"/>
  <c r="EZ454" s="1"/>
  <c r="Z205"/>
  <c r="Z210"/>
  <c r="Z225" s="1"/>
  <c r="C69" i="3" s="1"/>
  <c r="C126" i="9" s="1"/>
  <c r="AP428" i="1"/>
  <c r="AP369"/>
  <c r="BQ205"/>
  <c r="BQ210"/>
  <c r="FC296"/>
  <c r="DX418"/>
  <c r="CT416"/>
  <c r="DA416"/>
  <c r="CT410"/>
  <c r="DA410"/>
  <c r="CN425"/>
  <c r="GT205"/>
  <c r="J428"/>
  <c r="J369"/>
  <c r="GU205"/>
  <c r="CL49"/>
  <c r="CL70" s="1"/>
  <c r="CL98" s="1"/>
  <c r="CL128" s="1"/>
  <c r="CL147" s="1"/>
  <c r="CL166" s="1"/>
  <c r="CL184" s="1"/>
  <c r="CL202" s="1"/>
  <c r="CL222" s="1"/>
  <c r="DI31"/>
  <c r="BK190"/>
  <c r="CF600"/>
  <c r="CF659"/>
  <c r="T600"/>
  <c r="T659"/>
  <c r="DI33"/>
  <c r="CL51"/>
  <c r="CL72" s="1"/>
  <c r="CL100" s="1"/>
  <c r="CL130" s="1"/>
  <c r="CL149" s="1"/>
  <c r="CL168" s="1"/>
  <c r="CL186" s="1"/>
  <c r="CL204" s="1"/>
  <c r="CL224" s="1"/>
  <c r="BQ439"/>
  <c r="BQ459" s="1"/>
  <c r="BW365"/>
  <c r="CD365"/>
  <c r="BQ429"/>
  <c r="BQ449" s="1"/>
  <c r="CD355"/>
  <c r="BQ434"/>
  <c r="BQ454" s="1"/>
  <c r="BW360"/>
  <c r="CD360"/>
  <c r="BQ438"/>
  <c r="BQ458" s="1"/>
  <c r="BW364"/>
  <c r="CD364"/>
  <c r="EG407"/>
  <c r="DB190"/>
  <c r="EF205"/>
  <c r="EF348"/>
  <c r="EG424" s="1"/>
  <c r="FB320"/>
  <c r="AH190"/>
  <c r="GV205"/>
  <c r="T190"/>
  <c r="T131"/>
  <c r="F46" i="6" s="1"/>
  <c r="AM425" i="1"/>
  <c r="BC203"/>
  <c r="AG619"/>
  <c r="AL429"/>
  <c r="AF187"/>
  <c r="AF183"/>
  <c r="K663"/>
  <c r="BB441"/>
  <c r="AF660"/>
  <c r="BU215"/>
  <c r="BJ436"/>
  <c r="AF672"/>
  <c r="BU620"/>
  <c r="BJ130"/>
  <c r="BJ131" s="1"/>
  <c r="BI436"/>
  <c r="P425"/>
  <c r="AM619"/>
  <c r="AM669"/>
  <c r="AF668"/>
  <c r="AE656"/>
  <c r="BA666"/>
  <c r="AL432"/>
  <c r="AE441"/>
  <c r="DL214"/>
  <c r="DZ120"/>
  <c r="D88" i="6"/>
  <c r="M150" i="1"/>
  <c r="F55" i="6" s="1"/>
  <c r="BI168" i="1"/>
  <c r="EK179"/>
  <c r="EO142"/>
  <c r="K671"/>
  <c r="BC441"/>
  <c r="AW451"/>
  <c r="BI430"/>
  <c r="AF415"/>
  <c r="BX619"/>
  <c r="AM663"/>
  <c r="AF666"/>
  <c r="BH662"/>
  <c r="BA660"/>
  <c r="AL407"/>
  <c r="AL442"/>
  <c r="BI165"/>
  <c r="BI169" s="1"/>
  <c r="AE413"/>
  <c r="AL433"/>
  <c r="AE436"/>
  <c r="D311" i="6"/>
  <c r="L429" i="1"/>
  <c r="BY196"/>
  <c r="BS215"/>
  <c r="CF192"/>
  <c r="AH666"/>
  <c r="AO434"/>
  <c r="AH359"/>
  <c r="CF194"/>
  <c r="BH395"/>
  <c r="AE193"/>
  <c r="BJ638"/>
  <c r="I429"/>
  <c r="BX432"/>
  <c r="AY659"/>
  <c r="BJ149"/>
  <c r="AG656"/>
  <c r="IC123"/>
  <c r="AP192"/>
  <c r="AI130"/>
  <c r="AI204" s="1"/>
  <c r="DZ158"/>
  <c r="AM434"/>
  <c r="AL437"/>
  <c r="AE439"/>
  <c r="S432"/>
  <c r="FQ179"/>
  <c r="DS197"/>
  <c r="CF200"/>
  <c r="CW196"/>
  <c r="AI656"/>
  <c r="AL202"/>
  <c r="AE130"/>
  <c r="AE204" s="1"/>
  <c r="I441"/>
  <c r="BL673"/>
  <c r="BJ619"/>
  <c r="AP198"/>
  <c r="AI202"/>
  <c r="EO161"/>
  <c r="AF441"/>
  <c r="AL196"/>
  <c r="AE195"/>
  <c r="P440"/>
  <c r="I436"/>
  <c r="BR453"/>
  <c r="BX438"/>
  <c r="Q656"/>
  <c r="AP619"/>
  <c r="AY661"/>
  <c r="AY681" s="1"/>
  <c r="IC200"/>
  <c r="IB161"/>
  <c r="T169"/>
  <c r="F65" i="6" s="1"/>
  <c r="AP193" i="1"/>
  <c r="AI197"/>
  <c r="BI673"/>
  <c r="BB672"/>
  <c r="HF142"/>
  <c r="DO197"/>
  <c r="I661"/>
  <c r="P671"/>
  <c r="AY151"/>
  <c r="AP670"/>
  <c r="AI673"/>
  <c r="HI142"/>
  <c r="Q204"/>
  <c r="DX197"/>
  <c r="AG376"/>
  <c r="AG378"/>
  <c r="BI671"/>
  <c r="BW662"/>
  <c r="J425"/>
  <c r="HO217"/>
  <c r="P663"/>
  <c r="I666"/>
  <c r="I150"/>
  <c r="R656"/>
  <c r="BB198"/>
  <c r="AE173"/>
  <c r="AE183"/>
  <c r="AP666"/>
  <c r="AN196"/>
  <c r="AG199"/>
  <c r="EM142"/>
  <c r="AG187"/>
  <c r="Q196"/>
  <c r="J199"/>
  <c r="ER197"/>
  <c r="AF359"/>
  <c r="AF433" s="1"/>
  <c r="AM438"/>
  <c r="BB665"/>
  <c r="BI670"/>
  <c r="BW671"/>
  <c r="C332" i="6"/>
  <c r="AC389" i="1"/>
  <c r="IE179"/>
  <c r="FJ200"/>
  <c r="DO200"/>
  <c r="I662"/>
  <c r="BH149"/>
  <c r="BK173"/>
  <c r="AC188"/>
  <c r="AI672"/>
  <c r="CQ151"/>
  <c r="J150"/>
  <c r="C55" i="6" s="1"/>
  <c r="CA664" i="1"/>
  <c r="BU661"/>
  <c r="BU681" s="1"/>
  <c r="CH663"/>
  <c r="IC142"/>
  <c r="CW158"/>
  <c r="BE384"/>
  <c r="AO150"/>
  <c r="BZ198"/>
  <c r="FB217"/>
  <c r="D332" i="6"/>
  <c r="AG432" i="1"/>
  <c r="AN433"/>
  <c r="AE198"/>
  <c r="AL199"/>
  <c r="I434"/>
  <c r="FR161"/>
  <c r="AY670"/>
  <c r="AY690" s="1"/>
  <c r="BL665"/>
  <c r="BE664"/>
  <c r="AN191"/>
  <c r="AG195"/>
  <c r="AI117"/>
  <c r="AP199"/>
  <c r="BI663"/>
  <c r="BB666"/>
  <c r="BW669"/>
  <c r="BQ668"/>
  <c r="BQ688" s="1"/>
  <c r="AE378"/>
  <c r="DI212"/>
  <c r="P672"/>
  <c r="Q169"/>
  <c r="C65" i="6" s="1"/>
  <c r="S192" i="1"/>
  <c r="E86" i="6" s="1"/>
  <c r="E88" s="1"/>
  <c r="L202" i="1"/>
  <c r="BI194"/>
  <c r="BK183"/>
  <c r="AP664"/>
  <c r="AI668"/>
  <c r="M619"/>
  <c r="AH146"/>
  <c r="AH201" s="1"/>
  <c r="CG203"/>
  <c r="BZ194"/>
  <c r="AN430"/>
  <c r="AG429"/>
  <c r="AG638"/>
  <c r="CG202"/>
  <c r="CS176"/>
  <c r="T425"/>
  <c r="BL359"/>
  <c r="IE142"/>
  <c r="FZ217"/>
  <c r="BJ168"/>
  <c r="CE198"/>
  <c r="BH173"/>
  <c r="CF421"/>
  <c r="BY619"/>
  <c r="EL161"/>
  <c r="I199"/>
  <c r="AY132"/>
  <c r="BH130"/>
  <c r="K169"/>
  <c r="D64" i="6" s="1"/>
  <c r="GL123" i="1"/>
  <c r="FO200"/>
  <c r="AG440"/>
  <c r="BU170"/>
  <c r="BC403"/>
  <c r="BC439" s="1"/>
  <c r="BL183"/>
  <c r="BL149"/>
  <c r="E15" i="6"/>
  <c r="CT176" i="1"/>
  <c r="BA184"/>
  <c r="BA202" s="1"/>
  <c r="I195"/>
  <c r="P201"/>
  <c r="AG668"/>
  <c r="AN669"/>
  <c r="AF395"/>
  <c r="AF393"/>
  <c r="AF429" s="1"/>
  <c r="BH127"/>
  <c r="BA200"/>
  <c r="BI395"/>
  <c r="J388"/>
  <c r="BU671"/>
  <c r="BU691" s="1"/>
  <c r="T656"/>
  <c r="DY137"/>
  <c r="BL380"/>
  <c r="BL619"/>
  <c r="R425"/>
  <c r="AN438"/>
  <c r="AG363"/>
  <c r="GA217"/>
  <c r="BL146"/>
  <c r="BL357"/>
  <c r="AY439"/>
  <c r="AY459" s="1"/>
  <c r="AI415"/>
  <c r="CG384"/>
  <c r="BK361"/>
  <c r="BH183"/>
  <c r="P191"/>
  <c r="I194"/>
  <c r="DA197"/>
  <c r="CT196"/>
  <c r="AN664"/>
  <c r="AG667"/>
  <c r="BH196"/>
  <c r="BA129"/>
  <c r="G639"/>
  <c r="CE670"/>
  <c r="BX669"/>
  <c r="AE672"/>
  <c r="Q431"/>
  <c r="C340" i="6" s="1"/>
  <c r="T429" i="1"/>
  <c r="M433"/>
  <c r="HH200"/>
  <c r="FK200"/>
  <c r="DW197"/>
  <c r="E33" i="6"/>
  <c r="CA591" i="1"/>
  <c r="BU666"/>
  <c r="BU686" s="1"/>
  <c r="AO619"/>
  <c r="M388"/>
  <c r="CH619"/>
  <c r="BZ200"/>
  <c r="BJ395"/>
  <c r="BJ393"/>
  <c r="BL136"/>
  <c r="F332" i="6"/>
  <c r="L150" i="1"/>
  <c r="E55" i="6" s="1"/>
  <c r="BE438" i="1"/>
  <c r="GF200"/>
  <c r="BJ163"/>
  <c r="CE197"/>
  <c r="BX192"/>
  <c r="BH181"/>
  <c r="P192"/>
  <c r="B86" i="6" s="1"/>
  <c r="P187" i="1"/>
  <c r="AG425"/>
  <c r="DA194"/>
  <c r="AN662"/>
  <c r="AG666"/>
  <c r="BH121"/>
  <c r="BH195" s="1"/>
  <c r="CE421"/>
  <c r="CE665"/>
  <c r="BX664"/>
  <c r="AL673"/>
  <c r="Q434"/>
  <c r="J437"/>
  <c r="R441"/>
  <c r="M432"/>
  <c r="GU217"/>
  <c r="J664"/>
  <c r="Q670"/>
  <c r="CE660"/>
  <c r="AE664"/>
  <c r="AL669"/>
  <c r="BH419"/>
  <c r="BI181"/>
  <c r="BL168"/>
  <c r="BH361"/>
  <c r="BH435" s="1"/>
  <c r="AF136"/>
  <c r="AF191" s="1"/>
  <c r="AM196"/>
  <c r="AF121"/>
  <c r="AF195" s="1"/>
  <c r="AP434"/>
  <c r="AI438"/>
  <c r="BL130"/>
  <c r="BE198"/>
  <c r="CH147"/>
  <c r="CH148"/>
  <c r="BK196"/>
  <c r="EF216"/>
  <c r="CF670"/>
  <c r="BC673"/>
  <c r="AG401"/>
  <c r="AG407" s="1"/>
  <c r="AH194"/>
  <c r="AP187"/>
  <c r="CE672"/>
  <c r="AE660"/>
  <c r="AL665"/>
  <c r="Q433"/>
  <c r="J436"/>
  <c r="R436"/>
  <c r="K440"/>
  <c r="T431"/>
  <c r="F340" i="6" s="1"/>
  <c r="M435" i="1"/>
  <c r="FW217"/>
  <c r="GK123"/>
  <c r="FR123"/>
  <c r="J660"/>
  <c r="Q665"/>
  <c r="BC184"/>
  <c r="AU438"/>
  <c r="AU458" s="1"/>
  <c r="AP432"/>
  <c r="BL127"/>
  <c r="BL201" s="1"/>
  <c r="BE196"/>
  <c r="AP407"/>
  <c r="BK202"/>
  <c r="BD200"/>
  <c r="EU200"/>
  <c r="CF668"/>
  <c r="BY671"/>
  <c r="BJ670"/>
  <c r="BC669"/>
  <c r="R388"/>
  <c r="HB200"/>
  <c r="DV176"/>
  <c r="P619"/>
  <c r="T660"/>
  <c r="M664"/>
  <c r="Q435"/>
  <c r="K429"/>
  <c r="R434"/>
  <c r="M441"/>
  <c r="T439"/>
  <c r="DW200"/>
  <c r="DX160"/>
  <c r="Q661"/>
  <c r="BB185"/>
  <c r="BH432"/>
  <c r="BA436"/>
  <c r="AF202"/>
  <c r="CD198"/>
  <c r="BQ223"/>
  <c r="CZ194"/>
  <c r="CS197"/>
  <c r="DB192"/>
  <c r="CV139"/>
  <c r="BL125"/>
  <c r="BE194"/>
  <c r="CA143"/>
  <c r="EN123"/>
  <c r="EN197" s="1"/>
  <c r="EH216"/>
  <c r="S638"/>
  <c r="EL123"/>
  <c r="CF667"/>
  <c r="BY673"/>
  <c r="BJ671"/>
  <c r="BC660"/>
  <c r="BC656"/>
  <c r="CF365"/>
  <c r="BY438"/>
  <c r="BS437"/>
  <c r="BS457" s="1"/>
  <c r="FP142"/>
  <c r="DW141"/>
  <c r="DW143"/>
  <c r="T663"/>
  <c r="M667"/>
  <c r="T199"/>
  <c r="M194"/>
  <c r="AO193"/>
  <c r="AH125"/>
  <c r="AH199" s="1"/>
  <c r="CT158"/>
  <c r="HG123"/>
  <c r="T195"/>
  <c r="M198"/>
  <c r="BI146"/>
  <c r="T196"/>
  <c r="BB147"/>
  <c r="BJ183"/>
  <c r="BL163"/>
  <c r="AY370"/>
  <c r="BH355"/>
  <c r="AF149"/>
  <c r="AF150" s="1"/>
  <c r="AM200"/>
  <c r="AF198"/>
  <c r="AP442"/>
  <c r="AI436"/>
  <c r="CD197"/>
  <c r="BW200"/>
  <c r="CZ196"/>
  <c r="BL197"/>
  <c r="BE192"/>
  <c r="BK117"/>
  <c r="BD129"/>
  <c r="AX221"/>
  <c r="GK179"/>
  <c r="CF669"/>
  <c r="BY591"/>
  <c r="BY665" s="1"/>
  <c r="BJ663"/>
  <c r="BC667"/>
  <c r="BY432"/>
  <c r="BS435"/>
  <c r="ID200"/>
  <c r="T673"/>
  <c r="M662"/>
  <c r="T203"/>
  <c r="M197"/>
  <c r="BI144"/>
  <c r="EO200"/>
  <c r="AO202"/>
  <c r="AH117"/>
  <c r="AH191" s="1"/>
  <c r="AI173"/>
  <c r="CT156"/>
  <c r="ID123"/>
  <c r="IF179"/>
  <c r="DV180"/>
  <c r="DV198" s="1"/>
  <c r="T661"/>
  <c r="BD148"/>
  <c r="AO200"/>
  <c r="AH196"/>
  <c r="BI136"/>
  <c r="CA190"/>
  <c r="BE632"/>
  <c r="BE668" s="1"/>
  <c r="BL632"/>
  <c r="BE633"/>
  <c r="BE669" s="1"/>
  <c r="BL633"/>
  <c r="BL669" s="1"/>
  <c r="AV443"/>
  <c r="AV448"/>
  <c r="DP310"/>
  <c r="EH310"/>
  <c r="K659"/>
  <c r="K600"/>
  <c r="CA623"/>
  <c r="CH623"/>
  <c r="BU638"/>
  <c r="CA632"/>
  <c r="CH632"/>
  <c r="CA636"/>
  <c r="CH636"/>
  <c r="CA629"/>
  <c r="CH629"/>
  <c r="F82"/>
  <c r="F110" s="1"/>
  <c r="E110"/>
  <c r="AW443"/>
  <c r="AW448"/>
  <c r="CO431"/>
  <c r="CO441"/>
  <c r="CO442"/>
  <c r="CO462" s="1"/>
  <c r="CU368"/>
  <c r="DB368"/>
  <c r="CO428"/>
  <c r="CU354"/>
  <c r="DB354"/>
  <c r="CO369"/>
  <c r="BH600"/>
  <c r="BH659"/>
  <c r="DL205"/>
  <c r="DL210"/>
  <c r="AL428"/>
  <c r="AL369"/>
  <c r="M101" i="9"/>
  <c r="M43" s="1"/>
  <c r="G668" i="3"/>
  <c r="G174"/>
  <c r="G74" i="9"/>
  <c r="G12" s="1"/>
  <c r="J101"/>
  <c r="J43" s="1"/>
  <c r="G590" i="3"/>
  <c r="G101" i="9"/>
  <c r="G43" s="1"/>
  <c r="G512" i="3"/>
  <c r="G122"/>
  <c r="E74" i="9"/>
  <c r="E12" s="1"/>
  <c r="M74"/>
  <c r="M12" s="1"/>
  <c r="G330" i="3"/>
  <c r="H101" i="9"/>
  <c r="H43" s="1"/>
  <c r="G538" i="3"/>
  <c r="AB674" i="1"/>
  <c r="AB679"/>
  <c r="AB694" s="1"/>
  <c r="E641" i="3" s="1"/>
  <c r="L269" i="9" s="1"/>
  <c r="DD190" i="1"/>
  <c r="BY190"/>
  <c r="E30" i="13"/>
  <c r="F19" i="3" s="1"/>
  <c r="D30" i="13"/>
  <c r="EZ280" i="1"/>
  <c r="EZ301" s="1"/>
  <c r="EZ329" s="1"/>
  <c r="EZ359" s="1"/>
  <c r="EZ378" s="1"/>
  <c r="EZ397" s="1"/>
  <c r="EZ415" s="1"/>
  <c r="EZ433" s="1"/>
  <c r="EZ453" s="1"/>
  <c r="FW262"/>
  <c r="BE416"/>
  <c r="BE434" s="1"/>
  <c r="BL416"/>
  <c r="BL434" s="1"/>
  <c r="BE412"/>
  <c r="BL412"/>
  <c r="BL430" s="1"/>
  <c r="BE422"/>
  <c r="BL422"/>
  <c r="FC205"/>
  <c r="CA354"/>
  <c r="CH354"/>
  <c r="BU369"/>
  <c r="CA358"/>
  <c r="CH358"/>
  <c r="BE600"/>
  <c r="AN190"/>
  <c r="AN131"/>
  <c r="DX190"/>
  <c r="P407"/>
  <c r="B301" i="6"/>
  <c r="K407" i="1"/>
  <c r="D320" i="6" s="1"/>
  <c r="D300"/>
  <c r="DZ190" i="1"/>
  <c r="F674"/>
  <c r="F679"/>
  <c r="F694" s="1"/>
  <c r="E615" i="3" s="1"/>
  <c r="K269" i="9" s="1"/>
  <c r="AO428" i="1"/>
  <c r="AO369"/>
  <c r="J190"/>
  <c r="J205" s="1"/>
  <c r="J131"/>
  <c r="C45" i="6" s="1"/>
  <c r="CP347" i="1"/>
  <c r="DL319"/>
  <c r="CV377"/>
  <c r="DC377"/>
  <c r="DC384"/>
  <c r="AV674"/>
  <c r="C663" i="3" s="1"/>
  <c r="AV679" i="1"/>
  <c r="BA629"/>
  <c r="BH629"/>
  <c r="BA633"/>
  <c r="BA669" s="1"/>
  <c r="BH633"/>
  <c r="BH669" s="1"/>
  <c r="BA631"/>
  <c r="BA667" s="1"/>
  <c r="BH631"/>
  <c r="BH667" s="1"/>
  <c r="BA628"/>
  <c r="BH628"/>
  <c r="BH664" s="1"/>
  <c r="BP44"/>
  <c r="BP65" s="1"/>
  <c r="BP93" s="1"/>
  <c r="BP123" s="1"/>
  <c r="BP142" s="1"/>
  <c r="BP161" s="1"/>
  <c r="BP179" s="1"/>
  <c r="BP197" s="1"/>
  <c r="BP217" s="1"/>
  <c r="CM26"/>
  <c r="BE404"/>
  <c r="BL404"/>
  <c r="BE400"/>
  <c r="BE436" s="1"/>
  <c r="BL400"/>
  <c r="BE396"/>
  <c r="BE432" s="1"/>
  <c r="BL396"/>
  <c r="BL432" s="1"/>
  <c r="AF428"/>
  <c r="DI205"/>
  <c r="DI210"/>
  <c r="I659"/>
  <c r="I600"/>
  <c r="F210"/>
  <c r="AV205"/>
  <c r="AV210"/>
  <c r="AI659"/>
  <c r="AI600"/>
  <c r="CS414"/>
  <c r="CZ414"/>
  <c r="CM392"/>
  <c r="CM394"/>
  <c r="CM398"/>
  <c r="CM405"/>
  <c r="CM393"/>
  <c r="CM397"/>
  <c r="CM401"/>
  <c r="CM404"/>
  <c r="CM395"/>
  <c r="CM406"/>
  <c r="CM396"/>
  <c r="CM399"/>
  <c r="CM402"/>
  <c r="CM400"/>
  <c r="CM403"/>
  <c r="DC190"/>
  <c r="BA386"/>
  <c r="BA441" s="1"/>
  <c r="BH386"/>
  <c r="BA384"/>
  <c r="BA439" s="1"/>
  <c r="BH384"/>
  <c r="BA385"/>
  <c r="BH385"/>
  <c r="CS424"/>
  <c r="CZ424"/>
  <c r="BW406"/>
  <c r="CD406"/>
  <c r="BW402"/>
  <c r="CD402"/>
  <c r="BW400"/>
  <c r="CD400"/>
  <c r="CD397"/>
  <c r="AH411"/>
  <c r="AO411"/>
  <c r="AH421"/>
  <c r="AO421"/>
  <c r="AH418"/>
  <c r="AO418"/>
  <c r="EG345"/>
  <c r="FC317"/>
  <c r="CE428"/>
  <c r="BW630"/>
  <c r="CD630"/>
  <c r="BW627"/>
  <c r="BW663" s="1"/>
  <c r="CD627"/>
  <c r="BW624"/>
  <c r="CD624"/>
  <c r="CD660" s="1"/>
  <c r="BW625"/>
  <c r="CD625"/>
  <c r="FW257"/>
  <c r="EZ275"/>
  <c r="EZ296" s="1"/>
  <c r="EZ324" s="1"/>
  <c r="DK344"/>
  <c r="EG316"/>
  <c r="BT205"/>
  <c r="BT210"/>
  <c r="BS347"/>
  <c r="CO319"/>
  <c r="DQ60"/>
  <c r="DN60"/>
  <c r="DO60"/>
  <c r="DP60"/>
  <c r="CA650"/>
  <c r="CH650"/>
  <c r="CA649"/>
  <c r="CH649"/>
  <c r="CH667" s="1"/>
  <c r="CA648"/>
  <c r="CH648"/>
  <c r="CA643"/>
  <c r="CH643"/>
  <c r="AH402"/>
  <c r="AH438" s="1"/>
  <c r="AO402"/>
  <c r="AH399"/>
  <c r="AH435" s="1"/>
  <c r="AO399"/>
  <c r="AO435" s="1"/>
  <c r="AH396"/>
  <c r="AH432" s="1"/>
  <c r="AO396"/>
  <c r="AO432" s="1"/>
  <c r="AH393"/>
  <c r="AO393"/>
  <c r="AO429" s="1"/>
  <c r="CG600"/>
  <c r="BX190"/>
  <c r="I190"/>
  <c r="I131"/>
  <c r="CN205"/>
  <c r="CN210"/>
  <c r="AG659"/>
  <c r="AG600"/>
  <c r="AU205"/>
  <c r="AU210"/>
  <c r="AN428"/>
  <c r="AN369"/>
  <c r="CM46"/>
  <c r="BV46"/>
  <c r="BQ67" s="1"/>
  <c r="DI50"/>
  <c r="CR50"/>
  <c r="CM71" s="1"/>
  <c r="CQ223" s="1"/>
  <c r="AH654"/>
  <c r="AH672" s="1"/>
  <c r="AO654"/>
  <c r="AH642"/>
  <c r="AO642"/>
  <c r="AO660" s="1"/>
  <c r="AH641"/>
  <c r="AO641"/>
  <c r="AB656"/>
  <c r="BV282"/>
  <c r="BQ303" s="1"/>
  <c r="CG361" s="1"/>
  <c r="CM282"/>
  <c r="DN304"/>
  <c r="DP362" s="1"/>
  <c r="EF304"/>
  <c r="AX642"/>
  <c r="AX646"/>
  <c r="AX650"/>
  <c r="AX654"/>
  <c r="AX643"/>
  <c r="AX647"/>
  <c r="AX651"/>
  <c r="AX648"/>
  <c r="AX645"/>
  <c r="AX653"/>
  <c r="AX644"/>
  <c r="AX652"/>
  <c r="AX641"/>
  <c r="AX649"/>
  <c r="AH631"/>
  <c r="AH667" s="1"/>
  <c r="AO631"/>
  <c r="AO667" s="1"/>
  <c r="AH627"/>
  <c r="AO627"/>
  <c r="AH623"/>
  <c r="AO623"/>
  <c r="AB638"/>
  <c r="AC639" s="1"/>
  <c r="AH625"/>
  <c r="AO625"/>
  <c r="CF386"/>
  <c r="BY387"/>
  <c r="BY442" s="1"/>
  <c r="CF387"/>
  <c r="CF442" s="1"/>
  <c r="BY384"/>
  <c r="CF384"/>
  <c r="BX386"/>
  <c r="CE386"/>
  <c r="BX387"/>
  <c r="CE387"/>
  <c r="BX384"/>
  <c r="CE384"/>
  <c r="CE439" s="1"/>
  <c r="BX381"/>
  <c r="CE381"/>
  <c r="CE436" s="1"/>
  <c r="R442"/>
  <c r="D349" i="6" s="1"/>
  <c r="D282"/>
  <c r="D674" i="1"/>
  <c r="D679"/>
  <c r="D694" s="1"/>
  <c r="C615" i="3" s="1"/>
  <c r="K155" i="9" s="1"/>
  <c r="BZ354" i="1"/>
  <c r="CG354"/>
  <c r="BT369"/>
  <c r="CG367"/>
  <c r="BZ368"/>
  <c r="CG368"/>
  <c r="BX70"/>
  <c r="BY70"/>
  <c r="BV70"/>
  <c r="BW70"/>
  <c r="BE653"/>
  <c r="BL653"/>
  <c r="BE648"/>
  <c r="BL648"/>
  <c r="BE644"/>
  <c r="BL644"/>
  <c r="HS205"/>
  <c r="AX392"/>
  <c r="AX395"/>
  <c r="AX399"/>
  <c r="AX403"/>
  <c r="AX396"/>
  <c r="AX400"/>
  <c r="AX404"/>
  <c r="AX393"/>
  <c r="AX397"/>
  <c r="AX401"/>
  <c r="AX405"/>
  <c r="AX394"/>
  <c r="AX398"/>
  <c r="AX402"/>
  <c r="AX406"/>
  <c r="AW349"/>
  <c r="AX350" s="1"/>
  <c r="L407"/>
  <c r="E320" i="6" s="1"/>
  <c r="E323" s="1"/>
  <c r="E300"/>
  <c r="E302" s="1"/>
  <c r="FC392" i="1"/>
  <c r="FC394"/>
  <c r="FC398"/>
  <c r="FC402"/>
  <c r="FC406"/>
  <c r="FC393"/>
  <c r="FC397"/>
  <c r="FC401"/>
  <c r="FC405"/>
  <c r="FC396"/>
  <c r="FC400"/>
  <c r="FC404"/>
  <c r="FC395"/>
  <c r="FC399"/>
  <c r="FC403"/>
  <c r="Y674"/>
  <c r="Y679"/>
  <c r="Y694" s="1"/>
  <c r="R369"/>
  <c r="R428"/>
  <c r="BX309"/>
  <c r="BY309"/>
  <c r="BV309"/>
  <c r="BW309"/>
  <c r="DQ64"/>
  <c r="DN64"/>
  <c r="DO64"/>
  <c r="DP64"/>
  <c r="BJ600"/>
  <c r="BJ659"/>
  <c r="FB347"/>
  <c r="FX319"/>
  <c r="DI269"/>
  <c r="CL287"/>
  <c r="CL308" s="1"/>
  <c r="CL336" s="1"/>
  <c r="CL366" s="1"/>
  <c r="CL385" s="1"/>
  <c r="CL404" s="1"/>
  <c r="CL422" s="1"/>
  <c r="CL440" s="1"/>
  <c r="CL460" s="1"/>
  <c r="DJ345"/>
  <c r="EF317"/>
  <c r="BX659"/>
  <c r="BX600"/>
  <c r="FW205"/>
  <c r="AF190"/>
  <c r="BW190"/>
  <c r="CT420"/>
  <c r="DA420"/>
  <c r="CT414"/>
  <c r="DA414"/>
  <c r="CZ190"/>
  <c r="G674"/>
  <c r="G679"/>
  <c r="G694" s="1"/>
  <c r="F615" i="3" s="1"/>
  <c r="K325" i="9" s="1"/>
  <c r="BQ437" i="1"/>
  <c r="BQ457" s="1"/>
  <c r="CD363"/>
  <c r="BQ441"/>
  <c r="BQ461" s="1"/>
  <c r="BW367"/>
  <c r="CD367"/>
  <c r="BQ442"/>
  <c r="BQ462" s="1"/>
  <c r="BW368"/>
  <c r="CD368"/>
  <c r="AC453"/>
  <c r="F277" i="3"/>
  <c r="K297" i="9" s="1"/>
  <c r="EZ276" i="1"/>
  <c r="EZ297" s="1"/>
  <c r="EZ325" s="1"/>
  <c r="EZ355" s="1"/>
  <c r="EZ374" s="1"/>
  <c r="EZ393" s="1"/>
  <c r="EZ411" s="1"/>
  <c r="EZ429" s="1"/>
  <c r="EZ449" s="1"/>
  <c r="FW258"/>
  <c r="AY205"/>
  <c r="AY210"/>
  <c r="DN300"/>
  <c r="DP358" s="1"/>
  <c r="EF300"/>
  <c r="EE270"/>
  <c r="DH288"/>
  <c r="DH309" s="1"/>
  <c r="DH337" s="1"/>
  <c r="DH367" s="1"/>
  <c r="DH386" s="1"/>
  <c r="DH405" s="1"/>
  <c r="DH423" s="1"/>
  <c r="DH441" s="1"/>
  <c r="DH461" s="1"/>
  <c r="CM358"/>
  <c r="CM362"/>
  <c r="CM365"/>
  <c r="CM357"/>
  <c r="CM361"/>
  <c r="CM364"/>
  <c r="CM368"/>
  <c r="CM354"/>
  <c r="CM359"/>
  <c r="CM360"/>
  <c r="CM355"/>
  <c r="CM363"/>
  <c r="CM366"/>
  <c r="CM356"/>
  <c r="CM367"/>
  <c r="CL349"/>
  <c r="AO190"/>
  <c r="AO131"/>
  <c r="BH665"/>
  <c r="AN619"/>
  <c r="AP620" s="1"/>
  <c r="BU188"/>
  <c r="AM668"/>
  <c r="BH666"/>
  <c r="AL441"/>
  <c r="AI150"/>
  <c r="BJ441"/>
  <c r="BB432"/>
  <c r="BB656"/>
  <c r="CF656"/>
  <c r="AM666"/>
  <c r="BH660"/>
  <c r="BA663"/>
  <c r="AC408"/>
  <c r="AE440"/>
  <c r="GK161"/>
  <c r="IE161"/>
  <c r="AO672"/>
  <c r="AH673"/>
  <c r="AH441"/>
  <c r="AE425"/>
  <c r="AE435"/>
  <c r="GL179"/>
  <c r="DY196"/>
  <c r="BH168"/>
  <c r="BK165"/>
  <c r="EM179"/>
  <c r="CF196"/>
  <c r="CW120"/>
  <c r="BK168"/>
  <c r="AL169"/>
  <c r="AO438"/>
  <c r="AH437"/>
  <c r="BY198"/>
  <c r="CT139"/>
  <c r="AO666"/>
  <c r="AH670"/>
  <c r="BU151"/>
  <c r="CU176"/>
  <c r="GN142"/>
  <c r="GM142"/>
  <c r="AL193"/>
  <c r="AE192"/>
  <c r="G370"/>
  <c r="P429"/>
  <c r="I431"/>
  <c r="B339" i="6" s="1"/>
  <c r="CE432" i="1"/>
  <c r="AG130"/>
  <c r="AP204"/>
  <c r="AI203"/>
  <c r="ID142"/>
  <c r="EE216"/>
  <c r="AM429"/>
  <c r="AF432"/>
  <c r="AE415"/>
  <c r="AL439"/>
  <c r="AE357"/>
  <c r="BY197"/>
  <c r="AP656"/>
  <c r="EL142"/>
  <c r="AL204"/>
  <c r="AE203"/>
  <c r="P441"/>
  <c r="BX638"/>
  <c r="BL668"/>
  <c r="AO169"/>
  <c r="AP202"/>
  <c r="BZ619"/>
  <c r="CV196"/>
  <c r="AM441"/>
  <c r="AF357"/>
  <c r="AE194"/>
  <c r="AL195"/>
  <c r="I430"/>
  <c r="P436"/>
  <c r="CE438"/>
  <c r="BE661"/>
  <c r="AY660"/>
  <c r="AY680" s="1"/>
  <c r="AP197"/>
  <c r="AI638"/>
  <c r="BI672"/>
  <c r="BB662"/>
  <c r="CD663"/>
  <c r="BW666"/>
  <c r="FD217"/>
  <c r="P661"/>
  <c r="I664"/>
  <c r="BI193"/>
  <c r="BB203"/>
  <c r="AH376"/>
  <c r="AP673"/>
  <c r="AI663"/>
  <c r="CT392"/>
  <c r="CV192"/>
  <c r="DK214"/>
  <c r="DX196"/>
  <c r="DV139"/>
  <c r="AM437"/>
  <c r="AF440"/>
  <c r="BB669"/>
  <c r="CD662"/>
  <c r="BW661"/>
  <c r="Q425"/>
  <c r="IB123"/>
  <c r="DZ139"/>
  <c r="P666"/>
  <c r="G151"/>
  <c r="BI198"/>
  <c r="BB200"/>
  <c r="BH136"/>
  <c r="AN150"/>
  <c r="AG146"/>
  <c r="AI669"/>
  <c r="CS139"/>
  <c r="CW139"/>
  <c r="BK378"/>
  <c r="AN199"/>
  <c r="AG203"/>
  <c r="CP223"/>
  <c r="Q199"/>
  <c r="EK200"/>
  <c r="AN388"/>
  <c r="AM433"/>
  <c r="AF436"/>
  <c r="IC179"/>
  <c r="BI665"/>
  <c r="BB664"/>
  <c r="CD671"/>
  <c r="BW673"/>
  <c r="AL388"/>
  <c r="DV200"/>
  <c r="P662"/>
  <c r="BI117"/>
  <c r="BI191" s="1"/>
  <c r="BB197"/>
  <c r="AV221"/>
  <c r="AP672"/>
  <c r="AI661"/>
  <c r="C17" i="6"/>
  <c r="CH664" i="1"/>
  <c r="CA661"/>
  <c r="BU672"/>
  <c r="BU692" s="1"/>
  <c r="CU158"/>
  <c r="CU194" s="1"/>
  <c r="BZ197"/>
  <c r="CG198"/>
  <c r="HG161"/>
  <c r="AN432"/>
  <c r="AG435"/>
  <c r="AL198"/>
  <c r="AE127"/>
  <c r="P434"/>
  <c r="I437"/>
  <c r="BX442"/>
  <c r="AY667"/>
  <c r="AY687" s="1"/>
  <c r="BL664"/>
  <c r="AN195"/>
  <c r="AP191"/>
  <c r="AI196"/>
  <c r="BB661"/>
  <c r="BI666"/>
  <c r="CD669"/>
  <c r="BW668"/>
  <c r="FN161"/>
  <c r="FP161"/>
  <c r="DV120"/>
  <c r="I665"/>
  <c r="S202"/>
  <c r="BB196"/>
  <c r="BI130"/>
  <c r="AI671"/>
  <c r="AP668"/>
  <c r="HF123"/>
  <c r="T619"/>
  <c r="CG194"/>
  <c r="AN429"/>
  <c r="BZ196"/>
  <c r="BT215"/>
  <c r="K150"/>
  <c r="D55" i="6" s="1"/>
  <c r="D20"/>
  <c r="BJ407" i="1"/>
  <c r="GW217"/>
  <c r="DY158"/>
  <c r="GL161"/>
  <c r="AY188"/>
  <c r="P199"/>
  <c r="I203"/>
  <c r="AG672"/>
  <c r="BH117"/>
  <c r="BH191" s="1"/>
  <c r="R169"/>
  <c r="D65" i="6" s="1"/>
  <c r="DW156" i="1"/>
  <c r="HG142"/>
  <c r="AN440"/>
  <c r="AG442"/>
  <c r="CQ188"/>
  <c r="E20" i="6"/>
  <c r="AY442" i="1"/>
  <c r="AY462" s="1"/>
  <c r="BL436"/>
  <c r="BD365"/>
  <c r="BJ165"/>
  <c r="P195"/>
  <c r="I198"/>
  <c r="CE656"/>
  <c r="AE146"/>
  <c r="AE150" s="1"/>
  <c r="AC151"/>
  <c r="AN668"/>
  <c r="AG671"/>
  <c r="BH200"/>
  <c r="BA198"/>
  <c r="L656"/>
  <c r="GL142"/>
  <c r="Q388"/>
  <c r="BU669"/>
  <c r="BU689" s="1"/>
  <c r="S619"/>
  <c r="HR217"/>
  <c r="HH179"/>
  <c r="AG436"/>
  <c r="AN437"/>
  <c r="BI619"/>
  <c r="BL187"/>
  <c r="BL173"/>
  <c r="AY428"/>
  <c r="BE365"/>
  <c r="BE439" s="1"/>
  <c r="AI425"/>
  <c r="P194"/>
  <c r="I197"/>
  <c r="DA196"/>
  <c r="AN667"/>
  <c r="AG670"/>
  <c r="BH203"/>
  <c r="BA194"/>
  <c r="CE669"/>
  <c r="BX668"/>
  <c r="AL672"/>
  <c r="AE662"/>
  <c r="J439"/>
  <c r="K431"/>
  <c r="D339" i="6" s="1"/>
  <c r="T433" i="1"/>
  <c r="M437"/>
  <c r="DJ214"/>
  <c r="DW118"/>
  <c r="DW192" s="1"/>
  <c r="DX156"/>
  <c r="DX192" s="1"/>
  <c r="DX158"/>
  <c r="J668"/>
  <c r="S169"/>
  <c r="E65" i="6" s="1"/>
  <c r="E26" s="1"/>
  <c r="BI401" i="1"/>
  <c r="BI437" s="1"/>
  <c r="CA666"/>
  <c r="FQ161"/>
  <c r="GN179"/>
  <c r="CG200"/>
  <c r="BJ376"/>
  <c r="GN200"/>
  <c r="CH184"/>
  <c r="BE148"/>
  <c r="BE203" s="1"/>
  <c r="S150"/>
  <c r="E56" i="6" s="1"/>
  <c r="E17" s="1"/>
  <c r="AY430" i="1"/>
  <c r="AY450" s="1"/>
  <c r="BL438"/>
  <c r="M638"/>
  <c r="BK363"/>
  <c r="BK369" s="1"/>
  <c r="CE192"/>
  <c r="BX194"/>
  <c r="BA185"/>
  <c r="I204"/>
  <c r="AF656"/>
  <c r="DA198"/>
  <c r="AG660"/>
  <c r="AN666"/>
  <c r="AF401"/>
  <c r="AF437" s="1"/>
  <c r="BH125"/>
  <c r="BH199" s="1"/>
  <c r="BX663"/>
  <c r="CE664"/>
  <c r="AE668"/>
  <c r="BA647"/>
  <c r="BA656" s="1"/>
  <c r="Q437"/>
  <c r="J441"/>
  <c r="T432"/>
  <c r="M436"/>
  <c r="Q664"/>
  <c r="J667"/>
  <c r="K619"/>
  <c r="M620" s="1"/>
  <c r="BX662"/>
  <c r="AL664"/>
  <c r="AE667"/>
  <c r="BB184"/>
  <c r="AU440"/>
  <c r="AU460" s="1"/>
  <c r="AM195"/>
  <c r="AN169"/>
  <c r="AI357"/>
  <c r="AI369" s="1"/>
  <c r="AP438"/>
  <c r="BE128"/>
  <c r="BE202" s="1"/>
  <c r="AY215"/>
  <c r="BL198"/>
  <c r="AI155"/>
  <c r="AI165"/>
  <c r="BK125"/>
  <c r="BK199" s="1"/>
  <c r="AX224"/>
  <c r="BY672"/>
  <c r="BJ673"/>
  <c r="BC672"/>
  <c r="FR142"/>
  <c r="AO194"/>
  <c r="AH197"/>
  <c r="BX671"/>
  <c r="AL660"/>
  <c r="AE663"/>
  <c r="BH411"/>
  <c r="Q436"/>
  <c r="J440"/>
  <c r="R440"/>
  <c r="K439"/>
  <c r="T435"/>
  <c r="M440"/>
  <c r="Q660"/>
  <c r="J663"/>
  <c r="BI177"/>
  <c r="BJ177"/>
  <c r="BL159"/>
  <c r="BH363"/>
  <c r="BH437" s="1"/>
  <c r="BA438"/>
  <c r="AU442"/>
  <c r="AU462" s="1"/>
  <c r="AF192"/>
  <c r="CD128"/>
  <c r="CD202" s="1"/>
  <c r="BQ219"/>
  <c r="CS198"/>
  <c r="CU197"/>
  <c r="DB198"/>
  <c r="BE200"/>
  <c r="BL196"/>
  <c r="AP169"/>
  <c r="BD192"/>
  <c r="BK200"/>
  <c r="CF671"/>
  <c r="BJ669"/>
  <c r="BC664"/>
  <c r="BS440"/>
  <c r="CF367"/>
  <c r="CF441" s="1"/>
  <c r="HI200"/>
  <c r="G620"/>
  <c r="T664"/>
  <c r="M668"/>
  <c r="J429"/>
  <c r="R429"/>
  <c r="K432"/>
  <c r="T441"/>
  <c r="M430"/>
  <c r="FE151"/>
  <c r="GJ200"/>
  <c r="DW122"/>
  <c r="DW196" s="1"/>
  <c r="J673"/>
  <c r="J187"/>
  <c r="C73" i="6" s="1"/>
  <c r="AU433" i="1"/>
  <c r="BH436"/>
  <c r="AM202"/>
  <c r="AF127"/>
  <c r="AF201" s="1"/>
  <c r="AP435"/>
  <c r="AI430"/>
  <c r="CZ197"/>
  <c r="AY211"/>
  <c r="BL194"/>
  <c r="HJ179"/>
  <c r="BK121"/>
  <c r="BK195" s="1"/>
  <c r="BD198"/>
  <c r="EU197"/>
  <c r="ES197"/>
  <c r="CF673"/>
  <c r="BC666"/>
  <c r="BJ660"/>
  <c r="BJ656"/>
  <c r="BS436"/>
  <c r="BS456" s="1"/>
  <c r="CF438"/>
  <c r="BA619"/>
  <c r="GW170"/>
  <c r="D33" i="6"/>
  <c r="T667" i="1"/>
  <c r="M672"/>
  <c r="T194"/>
  <c r="BK136"/>
  <c r="BK150" s="1"/>
  <c r="BK146"/>
  <c r="AO199"/>
  <c r="M665"/>
  <c r="T198"/>
  <c r="F11" i="6"/>
  <c r="EO123" i="1"/>
  <c r="EO197" s="1"/>
  <c r="EI212"/>
  <c r="BP349"/>
  <c r="EG216"/>
  <c r="BH357"/>
  <c r="BH431" s="1"/>
  <c r="AM198"/>
  <c r="AF194"/>
  <c r="AP436"/>
  <c r="CD200"/>
  <c r="BW196"/>
  <c r="BL192"/>
  <c r="AI404"/>
  <c r="AI440" s="1"/>
  <c r="BK203"/>
  <c r="BY660"/>
  <c r="CF665"/>
  <c r="BJ667"/>
  <c r="DV160"/>
  <c r="CF432"/>
  <c r="BS434"/>
  <c r="BS454" s="1"/>
  <c r="I388"/>
  <c r="GV217"/>
  <c r="I169"/>
  <c r="T662"/>
  <c r="M666"/>
  <c r="T197"/>
  <c r="M192"/>
  <c r="F85" i="6" s="1"/>
  <c r="EV200" i="1"/>
  <c r="AF168"/>
  <c r="AO191"/>
  <c r="CT154"/>
  <c r="BW656"/>
  <c r="GA188"/>
  <c r="BI140"/>
  <c r="BI195" s="1"/>
  <c r="AF169"/>
  <c r="AH198"/>
  <c r="AO196"/>
  <c r="AH177"/>
  <c r="AH195" s="1"/>
  <c r="CT162"/>
  <c r="CT198" s="1"/>
  <c r="BE626"/>
  <c r="BL626"/>
  <c r="BL662" s="1"/>
  <c r="CM51"/>
  <c r="BV51"/>
  <c r="BQ72" s="1"/>
  <c r="CM48"/>
  <c r="BV48"/>
  <c r="BQ69" s="1"/>
  <c r="BT221" s="1"/>
  <c r="AW453"/>
  <c r="D303" i="3"/>
  <c r="L183" i="9" s="1"/>
  <c r="Z674" i="1"/>
  <c r="Z679"/>
  <c r="Z694" s="1"/>
  <c r="C641" i="3" s="1"/>
  <c r="L155" i="9" s="1"/>
  <c r="EJ41" i="1"/>
  <c r="EE62" s="1"/>
  <c r="EF214" s="1"/>
  <c r="FA41"/>
  <c r="AW205"/>
  <c r="AW210"/>
  <c r="C303" i="3"/>
  <c r="L126" i="9" s="1"/>
  <c r="AV453" i="1"/>
  <c r="BV278"/>
  <c r="BQ299" s="1"/>
  <c r="CM278"/>
  <c r="DN296"/>
  <c r="DP354" s="1"/>
  <c r="EF296"/>
  <c r="DK358"/>
  <c r="DK362"/>
  <c r="DK366"/>
  <c r="DK357"/>
  <c r="DK361"/>
  <c r="DK365"/>
  <c r="DK354"/>
  <c r="DK356"/>
  <c r="DK360"/>
  <c r="DK364"/>
  <c r="DK368"/>
  <c r="DK355"/>
  <c r="DK359"/>
  <c r="DK363"/>
  <c r="DK367"/>
  <c r="DJ349"/>
  <c r="FA205"/>
  <c r="CH190"/>
  <c r="BE627"/>
  <c r="BL627"/>
  <c r="BE635"/>
  <c r="BE671" s="1"/>
  <c r="BL635"/>
  <c r="BE630"/>
  <c r="BE666" s="1"/>
  <c r="BL630"/>
  <c r="BE636"/>
  <c r="BE672" s="1"/>
  <c r="BL636"/>
  <c r="BL672" s="1"/>
  <c r="BB428"/>
  <c r="DN302"/>
  <c r="DP360" s="1"/>
  <c r="EF302"/>
  <c r="B108" i="4"/>
  <c r="B672" i="3" s="1"/>
  <c r="AU693" i="1"/>
  <c r="AF659"/>
  <c r="AF600"/>
  <c r="DO62"/>
  <c r="DP62"/>
  <c r="DQ62"/>
  <c r="DN62"/>
  <c r="BA301"/>
  <c r="BB301"/>
  <c r="BE397" s="1"/>
  <c r="BC301"/>
  <c r="BE415" s="1"/>
  <c r="AZ301"/>
  <c r="BC190"/>
  <c r="R659"/>
  <c r="R674" s="1"/>
  <c r="R600"/>
  <c r="EF344"/>
  <c r="FB316"/>
  <c r="DP296"/>
  <c r="EH296"/>
  <c r="F443"/>
  <c r="F448"/>
  <c r="F463" s="1"/>
  <c r="E329" i="3" s="1"/>
  <c r="M240" i="9" s="1"/>
  <c r="CA634" i="1"/>
  <c r="CA670" s="1"/>
  <c r="CH634"/>
  <c r="CA624"/>
  <c r="CA660" s="1"/>
  <c r="CH624"/>
  <c r="CH660" s="1"/>
  <c r="CA637"/>
  <c r="CA673" s="1"/>
  <c r="CH637"/>
  <c r="CH673" s="1"/>
  <c r="CA626"/>
  <c r="CH626"/>
  <c r="CH662" s="1"/>
  <c r="E186"/>
  <c r="D111"/>
  <c r="BC428"/>
  <c r="Q407"/>
  <c r="C321" i="6" s="1"/>
  <c r="C301"/>
  <c r="CO435" i="1"/>
  <c r="CO432"/>
  <c r="CO452" s="1"/>
  <c r="CU358"/>
  <c r="DB358"/>
  <c r="CO429"/>
  <c r="CO430"/>
  <c r="AU674"/>
  <c r="AU679"/>
  <c r="AU694" s="1"/>
  <c r="B277" i="3"/>
  <c r="Y453" i="1"/>
  <c r="G96" i="3"/>
  <c r="D74" i="9"/>
  <c r="D12" s="1"/>
  <c r="N101"/>
  <c r="N43" s="1"/>
  <c r="G694" i="3"/>
  <c r="K101" i="9"/>
  <c r="K43" s="1"/>
  <c r="G616" i="3"/>
  <c r="G226"/>
  <c r="I74" i="9"/>
  <c r="I12" s="1"/>
  <c r="L74"/>
  <c r="L12" s="1"/>
  <c r="G304" i="3"/>
  <c r="D101" i="9"/>
  <c r="D43" s="1"/>
  <c r="G434" i="3"/>
  <c r="AH659" i="1"/>
  <c r="AH600"/>
  <c r="CF190"/>
  <c r="M19" i="3"/>
  <c r="B248" i="9"/>
  <c r="BE417" i="1"/>
  <c r="BL417"/>
  <c r="BL435" s="1"/>
  <c r="BE413"/>
  <c r="BL413"/>
  <c r="BE423"/>
  <c r="BL423"/>
  <c r="C443"/>
  <c r="C448"/>
  <c r="C463" s="1"/>
  <c r="CH359"/>
  <c r="CA364"/>
  <c r="CH364"/>
  <c r="CA360"/>
  <c r="CH360"/>
  <c r="CA365"/>
  <c r="CH365"/>
  <c r="R407"/>
  <c r="D321" i="6" s="1"/>
  <c r="D301"/>
  <c r="DM205" i="1"/>
  <c r="DM210"/>
  <c r="R190"/>
  <c r="R131"/>
  <c r="D46" i="6" s="1"/>
  <c r="D7" s="1"/>
  <c r="L659" i="1"/>
  <c r="L674" s="1"/>
  <c r="E613" i="3" s="1"/>
  <c r="L600" i="1"/>
  <c r="C44" i="3"/>
  <c r="E97" i="5"/>
  <c r="Y205" i="1"/>
  <c r="Y210"/>
  <c r="Y225" s="1"/>
  <c r="CM38"/>
  <c r="BV38"/>
  <c r="BQ59" s="1"/>
  <c r="BD600"/>
  <c r="BU411"/>
  <c r="BU413"/>
  <c r="BU415"/>
  <c r="BU417"/>
  <c r="BU419"/>
  <c r="BU421"/>
  <c r="BU410"/>
  <c r="BU412"/>
  <c r="BU414"/>
  <c r="BU416"/>
  <c r="BU418"/>
  <c r="BU423"/>
  <c r="BU420"/>
  <c r="BU438" s="1"/>
  <c r="BU458" s="1"/>
  <c r="BU422"/>
  <c r="CV387"/>
  <c r="DC387"/>
  <c r="CV379"/>
  <c r="DC379"/>
  <c r="AC205"/>
  <c r="AC210"/>
  <c r="AC225" s="1"/>
  <c r="F69" i="3" s="1"/>
  <c r="C297" i="9" s="1"/>
  <c r="BB659" i="1"/>
  <c r="BB600"/>
  <c r="AV693"/>
  <c r="C108" i="4"/>
  <c r="C672" i="3" s="1"/>
  <c r="M160" i="9" s="1"/>
  <c r="BA636" i="1"/>
  <c r="BA672" s="1"/>
  <c r="BH636"/>
  <c r="BH672" s="1"/>
  <c r="BA637"/>
  <c r="BA673" s="1"/>
  <c r="BH637"/>
  <c r="BH673" s="1"/>
  <c r="BA634"/>
  <c r="BH634"/>
  <c r="BH670" s="1"/>
  <c r="BA632"/>
  <c r="BH632"/>
  <c r="BE405"/>
  <c r="BL405"/>
  <c r="BE401"/>
  <c r="BL401"/>
  <c r="BL437" s="1"/>
  <c r="BL397"/>
  <c r="BE393"/>
  <c r="BL393"/>
  <c r="BL429" s="1"/>
  <c r="AM428"/>
  <c r="AM369"/>
  <c r="L190"/>
  <c r="L131"/>
  <c r="E45" i="6" s="1"/>
  <c r="BB190" i="1"/>
  <c r="CS420"/>
  <c r="CZ420"/>
  <c r="CS418"/>
  <c r="CZ418"/>
  <c r="DH346"/>
  <c r="ED318"/>
  <c r="CD659"/>
  <c r="CD600"/>
  <c r="BA375"/>
  <c r="BH375"/>
  <c r="BA379"/>
  <c r="BA434" s="1"/>
  <c r="BH379"/>
  <c r="BH434" s="1"/>
  <c r="BA373"/>
  <c r="BA428" s="1"/>
  <c r="AU388"/>
  <c r="AY389" s="1"/>
  <c r="BH373"/>
  <c r="BA374"/>
  <c r="BH374"/>
  <c r="DH348"/>
  <c r="DI424" s="1"/>
  <c r="ED320"/>
  <c r="CD399"/>
  <c r="BW403"/>
  <c r="CD403"/>
  <c r="CD401"/>
  <c r="GS205"/>
  <c r="AH415"/>
  <c r="AO415"/>
  <c r="AH412"/>
  <c r="AH430" s="1"/>
  <c r="AO412"/>
  <c r="AH422"/>
  <c r="AO422"/>
  <c r="AO440" s="1"/>
  <c r="FY205"/>
  <c r="AA453"/>
  <c r="D277" i="3"/>
  <c r="K183" i="9" s="1"/>
  <c r="BW634" i="1"/>
  <c r="BW670" s="1"/>
  <c r="CD634"/>
  <c r="CD670" s="1"/>
  <c r="BW631"/>
  <c r="CD631"/>
  <c r="CD667" s="1"/>
  <c r="BW628"/>
  <c r="BW664" s="1"/>
  <c r="CD628"/>
  <c r="CD664" s="1"/>
  <c r="BW629"/>
  <c r="CD629"/>
  <c r="CD665" s="1"/>
  <c r="DI266"/>
  <c r="CL284"/>
  <c r="CL305" s="1"/>
  <c r="CL333" s="1"/>
  <c r="CL363" s="1"/>
  <c r="CL382" s="1"/>
  <c r="CL401" s="1"/>
  <c r="CL419" s="1"/>
  <c r="CL437" s="1"/>
  <c r="CL457" s="1"/>
  <c r="ED322"/>
  <c r="ED354"/>
  <c r="ED373" s="1"/>
  <c r="ED392" s="1"/>
  <c r="ED410" s="1"/>
  <c r="ED428" s="1"/>
  <c r="ED448" s="1"/>
  <c r="BZ190"/>
  <c r="CA654"/>
  <c r="CH654"/>
  <c r="CA653"/>
  <c r="CA671" s="1"/>
  <c r="CH653"/>
  <c r="CA652"/>
  <c r="CH652"/>
  <c r="CA647"/>
  <c r="CH647"/>
  <c r="CH665" s="1"/>
  <c r="AH406"/>
  <c r="AH442" s="1"/>
  <c r="AO406"/>
  <c r="AO442" s="1"/>
  <c r="AH403"/>
  <c r="AH439" s="1"/>
  <c r="AO403"/>
  <c r="AO439" s="1"/>
  <c r="AH400"/>
  <c r="AH436" s="1"/>
  <c r="AO400"/>
  <c r="AH397"/>
  <c r="AO397"/>
  <c r="AO433" s="1"/>
  <c r="CE190"/>
  <c r="P190"/>
  <c r="P131"/>
  <c r="CT190"/>
  <c r="BA190"/>
  <c r="BC67"/>
  <c r="AZ67"/>
  <c r="BA67"/>
  <c r="BB67"/>
  <c r="BY71"/>
  <c r="BV71"/>
  <c r="BW71"/>
  <c r="BX71"/>
  <c r="AH643"/>
  <c r="AO643"/>
  <c r="AH650"/>
  <c r="AH668" s="1"/>
  <c r="AO650"/>
  <c r="AH645"/>
  <c r="AO645"/>
  <c r="AH644"/>
  <c r="AO644"/>
  <c r="CH659"/>
  <c r="CH600"/>
  <c r="BE428"/>
  <c r="BT642"/>
  <c r="BT644"/>
  <c r="BT646"/>
  <c r="BT648"/>
  <c r="BT650"/>
  <c r="BT652"/>
  <c r="BT654"/>
  <c r="BT641"/>
  <c r="BT643"/>
  <c r="BT645"/>
  <c r="BT647"/>
  <c r="BT649"/>
  <c r="BT651"/>
  <c r="BT653"/>
  <c r="AH628"/>
  <c r="AH664" s="1"/>
  <c r="AO628"/>
  <c r="AO664" s="1"/>
  <c r="AH635"/>
  <c r="AH671" s="1"/>
  <c r="AO635"/>
  <c r="AO671" s="1"/>
  <c r="AH626"/>
  <c r="AO626"/>
  <c r="AO662" s="1"/>
  <c r="AH629"/>
  <c r="AH665" s="1"/>
  <c r="AO629"/>
  <c r="FZ205"/>
  <c r="BY373"/>
  <c r="BS388"/>
  <c r="CF373"/>
  <c r="CF374"/>
  <c r="CF375"/>
  <c r="CE374"/>
  <c r="CE375"/>
  <c r="CE385"/>
  <c r="J442"/>
  <c r="C348" i="6" s="1"/>
  <c r="C350" s="1"/>
  <c r="C281"/>
  <c r="C284" s="1"/>
  <c r="J659" i="1"/>
  <c r="J600"/>
  <c r="CG357"/>
  <c r="BZ358"/>
  <c r="CG358"/>
  <c r="CG355"/>
  <c r="BZ356"/>
  <c r="CG356"/>
  <c r="CR49"/>
  <c r="CM70" s="1"/>
  <c r="CP222" s="1"/>
  <c r="DI49"/>
  <c r="BE652"/>
  <c r="BE670" s="1"/>
  <c r="BL652"/>
  <c r="BE649"/>
  <c r="BL649"/>
  <c r="BE645"/>
  <c r="BL645"/>
  <c r="BE641"/>
  <c r="BE656" s="1"/>
  <c r="BL641"/>
  <c r="AY656"/>
  <c r="BS346"/>
  <c r="CO318"/>
  <c r="CM287"/>
  <c r="BV287"/>
  <c r="BQ308" s="1"/>
  <c r="CH366" s="1"/>
  <c r="DP302"/>
  <c r="EH302"/>
  <c r="FX346"/>
  <c r="GT318"/>
  <c r="AE659"/>
  <c r="AE600"/>
  <c r="AI601" s="1"/>
  <c r="AJ601" s="1"/>
  <c r="E443"/>
  <c r="E448"/>
  <c r="E463" s="1"/>
  <c r="D329" i="3" s="1"/>
  <c r="M183" i="9" s="1"/>
  <c r="G443" i="1"/>
  <c r="G448"/>
  <c r="G463" s="1"/>
  <c r="F329" i="3" s="1"/>
  <c r="M297" i="9" s="1"/>
  <c r="FC300" i="1"/>
  <c r="CR288"/>
  <c r="CM309" s="1"/>
  <c r="DK288"/>
  <c r="CM28"/>
  <c r="BP46"/>
  <c r="BP67" s="1"/>
  <c r="BP95" s="1"/>
  <c r="BP125" s="1"/>
  <c r="BP144" s="1"/>
  <c r="BP163" s="1"/>
  <c r="BP181" s="1"/>
  <c r="BP199" s="1"/>
  <c r="BP219" s="1"/>
  <c r="EH205"/>
  <c r="EH210"/>
  <c r="AW674"/>
  <c r="D663" i="3" s="1"/>
  <c r="AW679" i="1"/>
  <c r="AW694" s="1"/>
  <c r="D667" i="3" s="1"/>
  <c r="M212" i="9" s="1"/>
  <c r="DJ412" i="1"/>
  <c r="DJ416"/>
  <c r="DJ420"/>
  <c r="DJ411"/>
  <c r="DJ415"/>
  <c r="DJ419"/>
  <c r="DJ423"/>
  <c r="DJ410"/>
  <c r="DJ414"/>
  <c r="DJ418"/>
  <c r="DJ422"/>
  <c r="DJ413"/>
  <c r="DJ417"/>
  <c r="DJ421"/>
  <c r="CN375"/>
  <c r="CN379"/>
  <c r="CN383"/>
  <c r="CN387"/>
  <c r="CN374"/>
  <c r="CN378"/>
  <c r="CN382"/>
  <c r="CN386"/>
  <c r="CN373"/>
  <c r="CN377"/>
  <c r="CN381"/>
  <c r="CN385"/>
  <c r="CN376"/>
  <c r="CN380"/>
  <c r="CN384"/>
  <c r="CM349"/>
  <c r="M442"/>
  <c r="F348" i="6" s="1"/>
  <c r="F350" s="1"/>
  <c r="F281"/>
  <c r="F284" s="1"/>
  <c r="FE205" i="1"/>
  <c r="DJ205"/>
  <c r="DJ210"/>
  <c r="EE268"/>
  <c r="DH286"/>
  <c r="DH307" s="1"/>
  <c r="DH335" s="1"/>
  <c r="DH365" s="1"/>
  <c r="DH384" s="1"/>
  <c r="DH403" s="1"/>
  <c r="DH421" s="1"/>
  <c r="DH439" s="1"/>
  <c r="DH459" s="1"/>
  <c r="AM190"/>
  <c r="AM131"/>
  <c r="AC443"/>
  <c r="AC448"/>
  <c r="AC463" s="1"/>
  <c r="F355" i="3" s="1"/>
  <c r="N297" i="9" s="1"/>
  <c r="CD190" i="1"/>
  <c r="DX416"/>
  <c r="DK425"/>
  <c r="DX410"/>
  <c r="DA421"/>
  <c r="CT418"/>
  <c r="DA418"/>
  <c r="Q428"/>
  <c r="Q369"/>
  <c r="EZ278"/>
  <c r="EZ299" s="1"/>
  <c r="EZ327" s="1"/>
  <c r="EZ357" s="1"/>
  <c r="EZ376" s="1"/>
  <c r="EZ395" s="1"/>
  <c r="EZ413" s="1"/>
  <c r="EZ431" s="1"/>
  <c r="EZ451" s="1"/>
  <c r="FW260"/>
  <c r="AX205"/>
  <c r="AX210"/>
  <c r="BS674"/>
  <c r="BS679"/>
  <c r="BS694" s="1"/>
  <c r="D693" i="3" s="1"/>
  <c r="N212" i="9" s="1"/>
  <c r="EJ45" i="1"/>
  <c r="EE66" s="1"/>
  <c r="FA45"/>
  <c r="M659"/>
  <c r="M600"/>
  <c r="A51" i="10"/>
  <c r="A70" s="1"/>
  <c r="A93" s="1"/>
  <c r="A69"/>
  <c r="A92" s="1"/>
  <c r="BQ432" i="1"/>
  <c r="BQ452" s="1"/>
  <c r="BW358"/>
  <c r="CD358"/>
  <c r="BQ436"/>
  <c r="BQ456" s="1"/>
  <c r="BW362"/>
  <c r="CD362"/>
  <c r="BQ428"/>
  <c r="BW354"/>
  <c r="CD354"/>
  <c r="BQ369"/>
  <c r="BU370" s="1"/>
  <c r="BQ431"/>
  <c r="BQ451" s="1"/>
  <c r="CD357"/>
  <c r="CO205"/>
  <c r="CO210"/>
  <c r="BE190"/>
  <c r="EJ37"/>
  <c r="EE58" s="1"/>
  <c r="EF210" s="1"/>
  <c r="FA37"/>
  <c r="CT300"/>
  <c r="DL300"/>
  <c r="C103" i="6"/>
  <c r="G170" i="1"/>
  <c r="DH344"/>
  <c r="ED316"/>
  <c r="DM61"/>
  <c r="G210"/>
  <c r="BA671"/>
  <c r="CH202"/>
  <c r="BB439"/>
  <c r="BI425"/>
  <c r="BB638"/>
  <c r="BA668"/>
  <c r="BJ425"/>
  <c r="BA661"/>
  <c r="AF425"/>
  <c r="FN197"/>
  <c r="BH671"/>
  <c r="AL638"/>
  <c r="K666"/>
  <c r="BJ434"/>
  <c r="BI439"/>
  <c r="BB438"/>
  <c r="BI638"/>
  <c r="BY638"/>
  <c r="AF671"/>
  <c r="BH668"/>
  <c r="BA670"/>
  <c r="BW619"/>
  <c r="CA620" s="1"/>
  <c r="CB620" s="1"/>
  <c r="BC202"/>
  <c r="AW224"/>
  <c r="BC432"/>
  <c r="BI434"/>
  <c r="I425"/>
  <c r="AF619"/>
  <c r="AI620" s="1"/>
  <c r="AM667"/>
  <c r="AF670"/>
  <c r="AC657"/>
  <c r="BH661"/>
  <c r="BA664"/>
  <c r="AE429"/>
  <c r="AL434"/>
  <c r="DY120"/>
  <c r="DY194" s="1"/>
  <c r="DM214"/>
  <c r="I656"/>
  <c r="T150"/>
  <c r="F56" i="6" s="1"/>
  <c r="F17" s="1"/>
  <c r="AY170" i="1"/>
  <c r="CA198"/>
  <c r="BU211"/>
  <c r="FE188"/>
  <c r="FO179"/>
  <c r="GJ161"/>
  <c r="BJ357"/>
  <c r="BJ431" s="1"/>
  <c r="BI432"/>
  <c r="BI656"/>
  <c r="B332" i="6"/>
  <c r="CE619" i="1"/>
  <c r="AM665"/>
  <c r="AF664"/>
  <c r="FG200"/>
  <c r="BH663"/>
  <c r="AE395"/>
  <c r="AE407" s="1"/>
  <c r="AL440"/>
  <c r="AE430"/>
  <c r="BH165"/>
  <c r="BH169" s="1"/>
  <c r="AO673"/>
  <c r="AH662"/>
  <c r="AO441"/>
  <c r="AL425"/>
  <c r="AL435"/>
  <c r="E341" i="6"/>
  <c r="BK169" i="1"/>
  <c r="AO668"/>
  <c r="AH669"/>
  <c r="AE165"/>
  <c r="AE169" s="1"/>
  <c r="AO665"/>
  <c r="AH663"/>
  <c r="AO437"/>
  <c r="AH440"/>
  <c r="CF198"/>
  <c r="BH397"/>
  <c r="BH407" s="1"/>
  <c r="CW192"/>
  <c r="AH660"/>
  <c r="AO670"/>
  <c r="AH357"/>
  <c r="AH431" s="1"/>
  <c r="AO436"/>
  <c r="S425"/>
  <c r="DX176"/>
  <c r="AL192"/>
  <c r="AE191"/>
  <c r="BC638"/>
  <c r="P431"/>
  <c r="B340" i="6" s="1"/>
  <c r="I435" i="1"/>
  <c r="BR449"/>
  <c r="BX434"/>
  <c r="BL666"/>
  <c r="AG202"/>
  <c r="HP217"/>
  <c r="HS170"/>
  <c r="AP203"/>
  <c r="AI195"/>
  <c r="AM432"/>
  <c r="AF435"/>
  <c r="AL431"/>
  <c r="AE438"/>
  <c r="G408"/>
  <c r="S434"/>
  <c r="IC161"/>
  <c r="AO430"/>
  <c r="AH429"/>
  <c r="AI378"/>
  <c r="AI433" s="1"/>
  <c r="CF197"/>
  <c r="FP200"/>
  <c r="AL203"/>
  <c r="I439"/>
  <c r="CE441"/>
  <c r="CE638"/>
  <c r="BL671"/>
  <c r="BE662"/>
  <c r="AY673"/>
  <c r="AY693" s="1"/>
  <c r="AH168"/>
  <c r="AH169" s="1"/>
  <c r="AG127"/>
  <c r="AG201" s="1"/>
  <c r="BC619"/>
  <c r="AI127"/>
  <c r="AI201" s="1"/>
  <c r="CG619"/>
  <c r="DX198"/>
  <c r="AM431"/>
  <c r="AF430"/>
  <c r="AL194"/>
  <c r="AE197"/>
  <c r="P430"/>
  <c r="I433"/>
  <c r="BX436"/>
  <c r="J656"/>
  <c r="AY669"/>
  <c r="AY689" s="1"/>
  <c r="BL661"/>
  <c r="BE660"/>
  <c r="BJ146"/>
  <c r="BJ201" s="1"/>
  <c r="M169"/>
  <c r="F64" i="6" s="1"/>
  <c r="AI194" i="1"/>
  <c r="AP638"/>
  <c r="BI662"/>
  <c r="CD666"/>
  <c r="BW665"/>
  <c r="FQ123"/>
  <c r="P664"/>
  <c r="I667"/>
  <c r="BB192"/>
  <c r="BI203"/>
  <c r="EK161"/>
  <c r="AG149"/>
  <c r="AP663"/>
  <c r="AI667"/>
  <c r="EE218"/>
  <c r="AM440"/>
  <c r="BI669"/>
  <c r="BB668"/>
  <c r="CD661"/>
  <c r="BW660"/>
  <c r="G601"/>
  <c r="I660"/>
  <c r="P150"/>
  <c r="BI200"/>
  <c r="AP669"/>
  <c r="AI662"/>
  <c r="AG197"/>
  <c r="AN203"/>
  <c r="AN187"/>
  <c r="Q197"/>
  <c r="ER200"/>
  <c r="AM436"/>
  <c r="AF439"/>
  <c r="BI664"/>
  <c r="BB667"/>
  <c r="CD673"/>
  <c r="BW672"/>
  <c r="DV196"/>
  <c r="I670"/>
  <c r="BI197"/>
  <c r="AE187"/>
  <c r="AH378"/>
  <c r="AP661"/>
  <c r="AI665"/>
  <c r="BK376"/>
  <c r="BK388" s="1"/>
  <c r="CH661"/>
  <c r="CA672"/>
  <c r="BU663"/>
  <c r="BU683" s="1"/>
  <c r="CG197"/>
  <c r="BZ192"/>
  <c r="BT211"/>
  <c r="D24" i="6"/>
  <c r="FO123" i="1"/>
  <c r="AN435"/>
  <c r="AG434"/>
  <c r="HI161"/>
  <c r="FC217"/>
  <c r="AL201"/>
  <c r="AE200"/>
  <c r="P437"/>
  <c r="I432"/>
  <c r="BR457"/>
  <c r="CE442"/>
  <c r="BL670"/>
  <c r="BE667"/>
  <c r="AY665"/>
  <c r="AY685" s="1"/>
  <c r="AN193"/>
  <c r="AG192"/>
  <c r="CS158"/>
  <c r="AP196"/>
  <c r="AI200"/>
  <c r="BI376"/>
  <c r="BI431" s="1"/>
  <c r="BI661"/>
  <c r="BB660"/>
  <c r="BW667"/>
  <c r="BQ670"/>
  <c r="BQ690" s="1"/>
  <c r="CD668"/>
  <c r="HS132"/>
  <c r="IB200"/>
  <c r="DV118"/>
  <c r="P665"/>
  <c r="I668"/>
  <c r="S191"/>
  <c r="BI196"/>
  <c r="BB202"/>
  <c r="BH146"/>
  <c r="AP671"/>
  <c r="AI660"/>
  <c r="GY200"/>
  <c r="BU660"/>
  <c r="BU680" s="1"/>
  <c r="CH670"/>
  <c r="CA662"/>
  <c r="HX200"/>
  <c r="GL200"/>
  <c r="AN638"/>
  <c r="CG196"/>
  <c r="D15" i="6"/>
  <c r="AF638" i="1"/>
  <c r="AY433"/>
  <c r="BL441"/>
  <c r="E311" i="6"/>
  <c r="GM123" i="1"/>
  <c r="GM197" s="1"/>
  <c r="BJ155"/>
  <c r="BJ191" s="1"/>
  <c r="P203"/>
  <c r="AN672"/>
  <c r="AG673"/>
  <c r="AU224"/>
  <c r="FY217"/>
  <c r="AM388"/>
  <c r="AF376"/>
  <c r="AF388" s="1"/>
  <c r="AN442"/>
  <c r="AG441"/>
  <c r="HS151"/>
  <c r="BJ382"/>
  <c r="BJ437" s="1"/>
  <c r="BE442"/>
  <c r="AY432"/>
  <c r="AY452" s="1"/>
  <c r="BL440"/>
  <c r="BX200"/>
  <c r="BR215"/>
  <c r="P198"/>
  <c r="I202"/>
  <c r="CT200"/>
  <c r="AL150"/>
  <c r="AN671"/>
  <c r="AG665"/>
  <c r="AU221"/>
  <c r="BH198"/>
  <c r="FQ142"/>
  <c r="CH671"/>
  <c r="CA669"/>
  <c r="BU667"/>
  <c r="BU687" s="1"/>
  <c r="IE123"/>
  <c r="IE197" s="1"/>
  <c r="BL388"/>
  <c r="K425"/>
  <c r="AN436"/>
  <c r="AG439"/>
  <c r="IB142"/>
  <c r="BJ378"/>
  <c r="BJ433" s="1"/>
  <c r="BJ380"/>
  <c r="BJ435" s="1"/>
  <c r="GN123"/>
  <c r="GN197" s="1"/>
  <c r="CH185"/>
  <c r="CH203" s="1"/>
  <c r="AY431"/>
  <c r="AY451" s="1"/>
  <c r="BL439"/>
  <c r="AP425"/>
  <c r="BX196"/>
  <c r="P197"/>
  <c r="I196"/>
  <c r="CF403"/>
  <c r="AN670"/>
  <c r="AG661"/>
  <c r="AM407"/>
  <c r="BA197"/>
  <c r="BH194"/>
  <c r="I638"/>
  <c r="BX667"/>
  <c r="CE668"/>
  <c r="AL662"/>
  <c r="AE661"/>
  <c r="BH415"/>
  <c r="BH425" s="1"/>
  <c r="Q439"/>
  <c r="R431"/>
  <c r="D340" i="6" s="1"/>
  <c r="K430" i="1"/>
  <c r="T437"/>
  <c r="GM161"/>
  <c r="Q668"/>
  <c r="J672"/>
  <c r="CV176"/>
  <c r="BU668"/>
  <c r="BU688" s="1"/>
  <c r="CH666"/>
  <c r="HJ142"/>
  <c r="BD619"/>
  <c r="T388"/>
  <c r="BE610"/>
  <c r="BE619" s="1"/>
  <c r="BT224"/>
  <c r="BJ374"/>
  <c r="GG200"/>
  <c r="BL144"/>
  <c r="BL150" s="1"/>
  <c r="HC200"/>
  <c r="HS217"/>
  <c r="AY434"/>
  <c r="AY454" s="1"/>
  <c r="L388"/>
  <c r="T638"/>
  <c r="BJ159"/>
  <c r="BJ195" s="1"/>
  <c r="CE194"/>
  <c r="P204"/>
  <c r="I193"/>
  <c r="AN425"/>
  <c r="AM656"/>
  <c r="CT118"/>
  <c r="CT192" s="1"/>
  <c r="AN660"/>
  <c r="AG663"/>
  <c r="BH193"/>
  <c r="BA192"/>
  <c r="AU215"/>
  <c r="CE663"/>
  <c r="BX666"/>
  <c r="AL668"/>
  <c r="AE671"/>
  <c r="BH656"/>
  <c r="Q441"/>
  <c r="K437"/>
  <c r="T436"/>
  <c r="GD200"/>
  <c r="HH123"/>
  <c r="Q667"/>
  <c r="J671"/>
  <c r="C33" i="6"/>
  <c r="R619" i="1"/>
  <c r="CE662"/>
  <c r="BX661"/>
  <c r="AL667"/>
  <c r="AE670"/>
  <c r="BJ181"/>
  <c r="BJ187" s="1"/>
  <c r="EG212"/>
  <c r="BH441"/>
  <c r="AU435"/>
  <c r="AU455" s="1"/>
  <c r="AF193"/>
  <c r="AM199"/>
  <c r="AG155"/>
  <c r="AP431"/>
  <c r="AI439"/>
  <c r="BW192"/>
  <c r="BQ215"/>
  <c r="CM223"/>
  <c r="CU200"/>
  <c r="BL202"/>
  <c r="AY224"/>
  <c r="BK193"/>
  <c r="EL200"/>
  <c r="CF672"/>
  <c r="BY661"/>
  <c r="BJ672"/>
  <c r="AC620"/>
  <c r="AO197"/>
  <c r="AH203"/>
  <c r="AH187"/>
  <c r="CE671"/>
  <c r="BX673"/>
  <c r="AL663"/>
  <c r="AE666"/>
  <c r="J430"/>
  <c r="Q440"/>
  <c r="K433"/>
  <c r="R439"/>
  <c r="T440"/>
  <c r="GJ123"/>
  <c r="GA132"/>
  <c r="FX217"/>
  <c r="IF161"/>
  <c r="DZ176"/>
  <c r="J638"/>
  <c r="Q663"/>
  <c r="J666"/>
  <c r="AU434"/>
  <c r="AU454" s="1"/>
  <c r="BH438"/>
  <c r="BA442"/>
  <c r="AM192"/>
  <c r="AP429"/>
  <c r="CF148"/>
  <c r="CZ198"/>
  <c r="DB197"/>
  <c r="BL200"/>
  <c r="AY221"/>
  <c r="AI395"/>
  <c r="AI407" s="1"/>
  <c r="BK192"/>
  <c r="BD197"/>
  <c r="EF212"/>
  <c r="CF662"/>
  <c r="BY666"/>
  <c r="BJ664"/>
  <c r="BC668"/>
  <c r="DM170"/>
  <c r="BS442"/>
  <c r="BS462" s="1"/>
  <c r="T668"/>
  <c r="M193"/>
  <c r="AH192"/>
  <c r="CF167"/>
  <c r="Q429"/>
  <c r="J432"/>
  <c r="R432"/>
  <c r="K435"/>
  <c r="T430"/>
  <c r="M434"/>
  <c r="GC200"/>
  <c r="HH142"/>
  <c r="DW198"/>
  <c r="DZ174"/>
  <c r="DZ192" s="1"/>
  <c r="Q673"/>
  <c r="J662"/>
  <c r="Q187"/>
  <c r="C74" i="6" s="1"/>
  <c r="C35" s="1"/>
  <c r="EM200" i="1"/>
  <c r="BH430"/>
  <c r="AU432"/>
  <c r="AU452" s="1"/>
  <c r="AM150"/>
  <c r="AM201"/>
  <c r="AF203"/>
  <c r="AG168"/>
  <c r="AP430"/>
  <c r="AI441"/>
  <c r="CD129"/>
  <c r="CD203" s="1"/>
  <c r="CQ132"/>
  <c r="DB194"/>
  <c r="AY219"/>
  <c r="BK198"/>
  <c r="BD194"/>
  <c r="EH214"/>
  <c r="L638"/>
  <c r="EF218"/>
  <c r="BY664"/>
  <c r="BJ666"/>
  <c r="BY436"/>
  <c r="BS439"/>
  <c r="BS459" s="1"/>
  <c r="B293" i="6"/>
  <c r="BH619" i="1"/>
  <c r="BL620" s="1"/>
  <c r="BM620" s="1"/>
  <c r="HF161"/>
  <c r="GZ200"/>
  <c r="DW139"/>
  <c r="D38" i="6"/>
  <c r="T672" i="1"/>
  <c r="M191"/>
  <c r="EI216"/>
  <c r="AO195"/>
  <c r="AI181"/>
  <c r="GT217"/>
  <c r="T665"/>
  <c r="M670"/>
  <c r="F5" i="6"/>
  <c r="EV197" i="1"/>
  <c r="BI187"/>
  <c r="BL155"/>
  <c r="BL169" s="1"/>
  <c r="ET197"/>
  <c r="AU429"/>
  <c r="AU449" s="1"/>
  <c r="BH439"/>
  <c r="AF197"/>
  <c r="AM194"/>
  <c r="AP440"/>
  <c r="BW194"/>
  <c r="CD196"/>
  <c r="CS200"/>
  <c r="BL203"/>
  <c r="AX211"/>
  <c r="BK127"/>
  <c r="BK201" s="1"/>
  <c r="EH212"/>
  <c r="CF660"/>
  <c r="BY663"/>
  <c r="BJ662"/>
  <c r="BC661"/>
  <c r="AN407"/>
  <c r="BY434"/>
  <c r="BS433"/>
  <c r="BS453" s="1"/>
  <c r="G389"/>
  <c r="GW188"/>
  <c r="DW135"/>
  <c r="DW190" s="1"/>
  <c r="T666"/>
  <c r="M671"/>
  <c r="T192"/>
  <c r="F86" i="6" s="1"/>
  <c r="M201" i="1"/>
  <c r="EI214"/>
  <c r="AO204"/>
  <c r="GJ179"/>
  <c r="DV174"/>
  <c r="DY174"/>
  <c r="AO198"/>
  <c r="CE148"/>
  <c r="CE203" s="1"/>
  <c r="M202"/>
  <c r="BI149"/>
  <c r="BI150" s="1"/>
  <c r="CE147"/>
  <c r="CE202" s="1"/>
  <c r="DQ296" l="1"/>
  <c r="DQ410" s="1"/>
  <c r="DW392"/>
  <c r="DO296"/>
  <c r="DS373" s="1"/>
  <c r="DX392"/>
  <c r="DW354"/>
  <c r="DZ373"/>
  <c r="BB412"/>
  <c r="BC412"/>
  <c r="BA412"/>
  <c r="DQ304"/>
  <c r="DQ418" s="1"/>
  <c r="DX400"/>
  <c r="DW362"/>
  <c r="DZ381"/>
  <c r="DW400"/>
  <c r="DO304"/>
  <c r="DS381" s="1"/>
  <c r="BD119"/>
  <c r="BA119"/>
  <c r="BB119"/>
  <c r="BE119"/>
  <c r="BC119"/>
  <c r="DQ300"/>
  <c r="DQ414" s="1"/>
  <c r="DW396"/>
  <c r="DO300"/>
  <c r="DS377" s="1"/>
  <c r="DW358"/>
  <c r="DZ377"/>
  <c r="DX396"/>
  <c r="AG169"/>
  <c r="AJ620"/>
  <c r="BE663"/>
  <c r="BA665"/>
  <c r="CH668"/>
  <c r="BH187"/>
  <c r="EM197"/>
  <c r="CA667"/>
  <c r="AF199"/>
  <c r="CF202"/>
  <c r="EJ275"/>
  <c r="EE296" s="1"/>
  <c r="FA275"/>
  <c r="BB394"/>
  <c r="BA394"/>
  <c r="BA430" s="1"/>
  <c r="BC394"/>
  <c r="EJ283"/>
  <c r="EE304" s="1"/>
  <c r="FA283"/>
  <c r="BC157"/>
  <c r="BB157"/>
  <c r="BE157"/>
  <c r="BD157"/>
  <c r="BA157"/>
  <c r="EJ279"/>
  <c r="EE300" s="1"/>
  <c r="FA279"/>
  <c r="BL663"/>
  <c r="N620"/>
  <c r="F43" i="9"/>
  <c r="AI199" i="1"/>
  <c r="BJ150"/>
  <c r="DO310"/>
  <c r="DS387" s="1"/>
  <c r="DW424"/>
  <c r="DN310"/>
  <c r="DP368" s="1"/>
  <c r="DW368"/>
  <c r="DQ310"/>
  <c r="DZ387"/>
  <c r="DY424"/>
  <c r="DZ424"/>
  <c r="DW406"/>
  <c r="DX406"/>
  <c r="CT424"/>
  <c r="CU424"/>
  <c r="CW424"/>
  <c r="CV424"/>
  <c r="DO302"/>
  <c r="DS379" s="1"/>
  <c r="DX398"/>
  <c r="DQ302"/>
  <c r="DQ416" s="1"/>
  <c r="DW398"/>
  <c r="DW360"/>
  <c r="DZ379"/>
  <c r="BD138"/>
  <c r="BA138"/>
  <c r="BC138"/>
  <c r="BB138"/>
  <c r="BE138"/>
  <c r="DI277"/>
  <c r="CR277"/>
  <c r="CM298" s="1"/>
  <c r="DI40"/>
  <c r="CR40"/>
  <c r="CM61" s="1"/>
  <c r="BJ388"/>
  <c r="GJ197"/>
  <c r="CH620"/>
  <c r="CI620" s="1"/>
  <c r="BH388"/>
  <c r="CO450"/>
  <c r="BH150"/>
  <c r="AH388"/>
  <c r="AH661"/>
  <c r="AO663"/>
  <c r="CH672"/>
  <c r="AE433"/>
  <c r="BK187"/>
  <c r="T657"/>
  <c r="U657" s="1"/>
  <c r="L43" i="9"/>
  <c r="G486" i="3"/>
  <c r="EJ289" i="1"/>
  <c r="EE310" s="1"/>
  <c r="FA289"/>
  <c r="BC375"/>
  <c r="BC430" s="1"/>
  <c r="BE375"/>
  <c r="BE430" s="1"/>
  <c r="BD375"/>
  <c r="BB375"/>
  <c r="BB430" s="1"/>
  <c r="EJ281"/>
  <c r="EE302" s="1"/>
  <c r="FA281"/>
  <c r="BC175"/>
  <c r="BE175"/>
  <c r="BA175"/>
  <c r="BD175"/>
  <c r="BB175"/>
  <c r="BX298"/>
  <c r="BW298"/>
  <c r="BY298"/>
  <c r="CF356"/>
  <c r="CF430" s="1"/>
  <c r="CF412"/>
  <c r="CE412"/>
  <c r="CG375"/>
  <c r="CD412"/>
  <c r="CF394"/>
  <c r="CH375"/>
  <c r="CE356"/>
  <c r="CE430" s="1"/>
  <c r="CE394"/>
  <c r="BX61"/>
  <c r="BW61"/>
  <c r="BV61"/>
  <c r="CH138"/>
  <c r="CH157"/>
  <c r="CG175"/>
  <c r="CH175"/>
  <c r="CD157"/>
  <c r="CG157"/>
  <c r="CH119"/>
  <c r="CF157"/>
  <c r="BY61"/>
  <c r="CF138"/>
  <c r="CD119"/>
  <c r="CE119"/>
  <c r="CE175"/>
  <c r="CE157"/>
  <c r="CF119"/>
  <c r="CF193" s="1"/>
  <c r="CE138"/>
  <c r="CG119"/>
  <c r="CD138"/>
  <c r="CD175"/>
  <c r="CF175"/>
  <c r="CG138"/>
  <c r="CF203"/>
  <c r="BE441"/>
  <c r="AI169"/>
  <c r="BI407"/>
  <c r="AO661"/>
  <c r="CA668"/>
  <c r="AI187"/>
  <c r="BI199"/>
  <c r="BK131"/>
  <c r="DY192"/>
  <c r="AG388"/>
  <c r="CD393"/>
  <c r="BU435"/>
  <c r="BU455" s="1"/>
  <c r="BU440"/>
  <c r="BU460" s="1"/>
  <c r="G642" i="3"/>
  <c r="BL659" i="1"/>
  <c r="BL674" s="1"/>
  <c r="BL667"/>
  <c r="T639"/>
  <c r="U639" s="1"/>
  <c r="AG150"/>
  <c r="BI433"/>
  <c r="BL151"/>
  <c r="BM151" s="1"/>
  <c r="BA674"/>
  <c r="AI170"/>
  <c r="AJ170" s="1"/>
  <c r="BL188"/>
  <c r="BM188" s="1"/>
  <c r="DI355"/>
  <c r="DI359"/>
  <c r="DI363"/>
  <c r="DI358"/>
  <c r="DI362"/>
  <c r="DI360"/>
  <c r="DI367"/>
  <c r="DI361"/>
  <c r="DI366"/>
  <c r="DI356"/>
  <c r="DI365"/>
  <c r="DI354"/>
  <c r="DI357"/>
  <c r="DI364"/>
  <c r="DI368"/>
  <c r="CU396"/>
  <c r="CT396"/>
  <c r="FV278"/>
  <c r="FV299" s="1"/>
  <c r="FV327" s="1"/>
  <c r="FV357" s="1"/>
  <c r="FV376" s="1"/>
  <c r="FV395" s="1"/>
  <c r="FV413" s="1"/>
  <c r="FV431" s="1"/>
  <c r="FV451" s="1"/>
  <c r="GS260"/>
  <c r="F351" i="3"/>
  <c r="F96" i="4"/>
  <c r="F360" i="3" s="1"/>
  <c r="N302" i="9" s="1"/>
  <c r="FA268" i="1"/>
  <c r="ED286"/>
  <c r="ED307" s="1"/>
  <c r="ED335" s="1"/>
  <c r="ED365" s="1"/>
  <c r="ED384" s="1"/>
  <c r="ED403" s="1"/>
  <c r="ED421" s="1"/>
  <c r="ED439" s="1"/>
  <c r="ED459" s="1"/>
  <c r="F221" i="3"/>
  <c r="F91" i="4"/>
  <c r="F230" i="3" s="1"/>
  <c r="I302" i="9" s="1"/>
  <c r="DA384" i="1"/>
  <c r="CN439"/>
  <c r="CN459" s="1"/>
  <c r="CT381"/>
  <c r="CT436" s="1"/>
  <c r="DA381"/>
  <c r="DA436" s="1"/>
  <c r="CN436"/>
  <c r="CN456" s="1"/>
  <c r="CN437"/>
  <c r="CT383"/>
  <c r="CT438" s="1"/>
  <c r="DA383"/>
  <c r="DA438" s="1"/>
  <c r="CN438"/>
  <c r="CN458" s="1"/>
  <c r="DP414"/>
  <c r="DW414"/>
  <c r="E195" i="3"/>
  <c r="E90" i="4"/>
  <c r="E204" i="3" s="1"/>
  <c r="H245" i="9" s="1"/>
  <c r="CU309" i="1"/>
  <c r="CR309"/>
  <c r="CS309"/>
  <c r="CT309"/>
  <c r="DD386"/>
  <c r="DA367"/>
  <c r="DA405"/>
  <c r="DB423"/>
  <c r="DB405"/>
  <c r="F325" i="3"/>
  <c r="F95" i="4"/>
  <c r="F334" i="3" s="1"/>
  <c r="M302" i="9" s="1"/>
  <c r="DP398" i="1"/>
  <c r="DQ398"/>
  <c r="BT396"/>
  <c r="BT400"/>
  <c r="BT404"/>
  <c r="BT395"/>
  <c r="BT399"/>
  <c r="BT403"/>
  <c r="BT394"/>
  <c r="BT398"/>
  <c r="BT402"/>
  <c r="BT406"/>
  <c r="BT392"/>
  <c r="BT393"/>
  <c r="BT397"/>
  <c r="BT401"/>
  <c r="BT405"/>
  <c r="BS349"/>
  <c r="BZ651"/>
  <c r="CG651"/>
  <c r="BZ643"/>
  <c r="CG643"/>
  <c r="BZ650"/>
  <c r="CG650"/>
  <c r="BZ642"/>
  <c r="CG642"/>
  <c r="BY185"/>
  <c r="CA185"/>
  <c r="BX185"/>
  <c r="BW185"/>
  <c r="BZ185"/>
  <c r="BE181"/>
  <c r="BC181"/>
  <c r="BD181"/>
  <c r="BB181"/>
  <c r="BA181"/>
  <c r="DO424"/>
  <c r="DV424"/>
  <c r="ED346"/>
  <c r="EZ318"/>
  <c r="CH422"/>
  <c r="CA416"/>
  <c r="CH416"/>
  <c r="CA421"/>
  <c r="CH421"/>
  <c r="CH413"/>
  <c r="BY59"/>
  <c r="BV59"/>
  <c r="BX59"/>
  <c r="BW59"/>
  <c r="CH173"/>
  <c r="CF173"/>
  <c r="CF155"/>
  <c r="CH136"/>
  <c r="CH155"/>
  <c r="CD155"/>
  <c r="CF117"/>
  <c r="CD136"/>
  <c r="CF136"/>
  <c r="CG173"/>
  <c r="CG117"/>
  <c r="CG136"/>
  <c r="CH117"/>
  <c r="CE136"/>
  <c r="CD117"/>
  <c r="CE117"/>
  <c r="CE173"/>
  <c r="CE155"/>
  <c r="CG155"/>
  <c r="CD173"/>
  <c r="G7" i="4"/>
  <c r="EL296" i="1"/>
  <c r="FD296"/>
  <c r="BA359"/>
  <c r="BD359"/>
  <c r="BB359"/>
  <c r="BC359"/>
  <c r="BE359"/>
  <c r="DP120"/>
  <c r="DQ120"/>
  <c r="DR120"/>
  <c r="DO120"/>
  <c r="DS120"/>
  <c r="EJ302"/>
  <c r="EL360" s="1"/>
  <c r="FB302"/>
  <c r="EJ296"/>
  <c r="EL354" s="1"/>
  <c r="FB296"/>
  <c r="FF41"/>
  <c r="FA62" s="1"/>
  <c r="FW41"/>
  <c r="BV72"/>
  <c r="BW72"/>
  <c r="BY72"/>
  <c r="BX72"/>
  <c r="CG186"/>
  <c r="CE186"/>
  <c r="CF186"/>
  <c r="CH186"/>
  <c r="CD186"/>
  <c r="CD130"/>
  <c r="CE130"/>
  <c r="CG168"/>
  <c r="CG149"/>
  <c r="CH149"/>
  <c r="CF149"/>
  <c r="CD168"/>
  <c r="CD149"/>
  <c r="CH168"/>
  <c r="CG130"/>
  <c r="CE168"/>
  <c r="CH130"/>
  <c r="CH204" s="1"/>
  <c r="CE149"/>
  <c r="CF168"/>
  <c r="CF130"/>
  <c r="C34" i="6"/>
  <c r="C36" s="1"/>
  <c r="C75"/>
  <c r="CZ356" i="1"/>
  <c r="CS360"/>
  <c r="CZ360"/>
  <c r="CS364"/>
  <c r="CZ364"/>
  <c r="CS362"/>
  <c r="CZ362"/>
  <c r="EJ300"/>
  <c r="EL358" s="1"/>
  <c r="FB300"/>
  <c r="GS258"/>
  <c r="FV276"/>
  <c r="FV297" s="1"/>
  <c r="FV325" s="1"/>
  <c r="FV355" s="1"/>
  <c r="FV374" s="1"/>
  <c r="FV393" s="1"/>
  <c r="FV411" s="1"/>
  <c r="FV429" s="1"/>
  <c r="FV449" s="1"/>
  <c r="F611" i="3"/>
  <c r="F106" i="4"/>
  <c r="F620" i="3" s="1"/>
  <c r="K330" i="9" s="1"/>
  <c r="EE269" i="1"/>
  <c r="DH287"/>
  <c r="DH308" s="1"/>
  <c r="DH336" s="1"/>
  <c r="DH366" s="1"/>
  <c r="DH385" s="1"/>
  <c r="DH404" s="1"/>
  <c r="DH422" s="1"/>
  <c r="DH440" s="1"/>
  <c r="DH460" s="1"/>
  <c r="DR178"/>
  <c r="DS178"/>
  <c r="DP178"/>
  <c r="DQ178"/>
  <c r="DO178"/>
  <c r="BX405"/>
  <c r="BY405"/>
  <c r="B637" i="3"/>
  <c r="B107" i="4"/>
  <c r="B646" i="3" s="1"/>
  <c r="AC675" i="1"/>
  <c r="FI402"/>
  <c r="FP402"/>
  <c r="BD402"/>
  <c r="BK402"/>
  <c r="AX438"/>
  <c r="AX458" s="1"/>
  <c r="BD401"/>
  <c r="BK401"/>
  <c r="AX437"/>
  <c r="AX457" s="1"/>
  <c r="BD400"/>
  <c r="BK400"/>
  <c r="AX436"/>
  <c r="AX456" s="1"/>
  <c r="BD395"/>
  <c r="BK395"/>
  <c r="AX431"/>
  <c r="AX451" s="1"/>
  <c r="CA184"/>
  <c r="BX184"/>
  <c r="BY184"/>
  <c r="BZ184"/>
  <c r="BW184"/>
  <c r="BD644"/>
  <c r="BK644"/>
  <c r="BD651"/>
  <c r="BK651"/>
  <c r="BD650"/>
  <c r="BK650"/>
  <c r="BY67"/>
  <c r="BV67"/>
  <c r="BX67"/>
  <c r="BW67"/>
  <c r="CE144"/>
  <c r="CG125"/>
  <c r="CE163"/>
  <c r="CD181"/>
  <c r="CG144"/>
  <c r="CF144"/>
  <c r="CE181"/>
  <c r="CE125"/>
  <c r="CF125"/>
  <c r="CD144"/>
  <c r="CH125"/>
  <c r="CF181"/>
  <c r="CG181"/>
  <c r="CH181"/>
  <c r="CG163"/>
  <c r="CH144"/>
  <c r="CH163"/>
  <c r="CF163"/>
  <c r="CD125"/>
  <c r="CD199" s="1"/>
  <c r="CD163"/>
  <c r="B45" i="6"/>
  <c r="M132" i="1"/>
  <c r="N132" s="1"/>
  <c r="DS118"/>
  <c r="DO118"/>
  <c r="DP118"/>
  <c r="DQ118"/>
  <c r="DR118"/>
  <c r="EZ354"/>
  <c r="EZ373" s="1"/>
  <c r="EZ392" s="1"/>
  <c r="EZ410" s="1"/>
  <c r="EZ428" s="1"/>
  <c r="EZ448" s="1"/>
  <c r="EZ322"/>
  <c r="FC345"/>
  <c r="FY317"/>
  <c r="CS402"/>
  <c r="CZ402"/>
  <c r="CS392"/>
  <c r="CZ392"/>
  <c r="CM407"/>
  <c r="C91" i="3"/>
  <c r="C86" i="4"/>
  <c r="C100" i="3" s="1"/>
  <c r="D131" i="9" s="1"/>
  <c r="CQ413" i="1"/>
  <c r="CQ417"/>
  <c r="CQ420"/>
  <c r="CQ423"/>
  <c r="CQ410"/>
  <c r="CQ414"/>
  <c r="CQ418"/>
  <c r="CQ421"/>
  <c r="CQ411"/>
  <c r="CQ415"/>
  <c r="CQ419"/>
  <c r="CQ422"/>
  <c r="CQ412"/>
  <c r="CQ416"/>
  <c r="T408"/>
  <c r="U408" s="1"/>
  <c r="B321" i="6"/>
  <c r="B305" i="9"/>
  <c r="B19" s="1"/>
  <c r="N19" i="3"/>
  <c r="O19" s="1"/>
  <c r="G19"/>
  <c r="E169"/>
  <c r="E89" i="4"/>
  <c r="E178" i="3" s="1"/>
  <c r="G245" i="9" s="1"/>
  <c r="DP406" i="1"/>
  <c r="DQ406"/>
  <c r="AY674"/>
  <c r="AY679"/>
  <c r="AY694" s="1"/>
  <c r="F667" i="3" s="1"/>
  <c r="M325" i="9" s="1"/>
  <c r="D273" i="3"/>
  <c r="D93" i="4"/>
  <c r="D282" i="3" s="1"/>
  <c r="K188" i="9" s="1"/>
  <c r="C273" i="3"/>
  <c r="C93" i="4"/>
  <c r="C282" i="3" s="1"/>
  <c r="K131" i="9" s="1"/>
  <c r="FY296" i="1"/>
  <c r="CU387"/>
  <c r="DB387"/>
  <c r="DB384"/>
  <c r="CU381"/>
  <c r="DB381"/>
  <c r="ET418"/>
  <c r="ET416"/>
  <c r="EM64"/>
  <c r="EJ64"/>
  <c r="EK64"/>
  <c r="EL64"/>
  <c r="EU122"/>
  <c r="EV178"/>
  <c r="EU160"/>
  <c r="ES122"/>
  <c r="EU141"/>
  <c r="ER160"/>
  <c r="ES141"/>
  <c r="ET178"/>
  <c r="ET160"/>
  <c r="EV160"/>
  <c r="EV141"/>
  <c r="ES178"/>
  <c r="EV122"/>
  <c r="EU178"/>
  <c r="ER178"/>
  <c r="ET122"/>
  <c r="ER141"/>
  <c r="ES160"/>
  <c r="ET141"/>
  <c r="ER122"/>
  <c r="BD177"/>
  <c r="BA177"/>
  <c r="BC177"/>
  <c r="BB177"/>
  <c r="BE177"/>
  <c r="BA417"/>
  <c r="BC417"/>
  <c r="BB417"/>
  <c r="BZ636"/>
  <c r="CG636"/>
  <c r="BT672"/>
  <c r="BT692" s="1"/>
  <c r="BZ629"/>
  <c r="CG629"/>
  <c r="BT665"/>
  <c r="BT685" s="1"/>
  <c r="BZ631"/>
  <c r="CG631"/>
  <c r="BT667"/>
  <c r="BT687" s="1"/>
  <c r="BZ626"/>
  <c r="CG626"/>
  <c r="BT662"/>
  <c r="BT682" s="1"/>
  <c r="BX305"/>
  <c r="BY305"/>
  <c r="BV305"/>
  <c r="BW305"/>
  <c r="CF363"/>
  <c r="CG382"/>
  <c r="CH382"/>
  <c r="CD419"/>
  <c r="CE401"/>
  <c r="CE419"/>
  <c r="CF419"/>
  <c r="CE363"/>
  <c r="CF401"/>
  <c r="D637" i="3"/>
  <c r="D107" i="4"/>
  <c r="D646" i="3" s="1"/>
  <c r="L217" i="9" s="1"/>
  <c r="C117" i="3"/>
  <c r="C87" i="4"/>
  <c r="C126" i="3" s="1"/>
  <c r="E131" i="9" s="1"/>
  <c r="FF39" i="1"/>
  <c r="FA60" s="1"/>
  <c r="FW39"/>
  <c r="BD413"/>
  <c r="BK413"/>
  <c r="BD423"/>
  <c r="BK423"/>
  <c r="BD422"/>
  <c r="BK422"/>
  <c r="DC356"/>
  <c r="DC365"/>
  <c r="DR377"/>
  <c r="DY377"/>
  <c r="DR387"/>
  <c r="DY387"/>
  <c r="D12" i="3"/>
  <c r="L12" s="1"/>
  <c r="B184" i="9"/>
  <c r="D49" i="6"/>
  <c r="B615" i="3"/>
  <c r="G695" i="1"/>
  <c r="CA405"/>
  <c r="CH405"/>
  <c r="CA394"/>
  <c r="CH394"/>
  <c r="CA401"/>
  <c r="CH401"/>
  <c r="CH393"/>
  <c r="DM354"/>
  <c r="DM358"/>
  <c r="DM362"/>
  <c r="DM366"/>
  <c r="DM355"/>
  <c r="DM359"/>
  <c r="DM363"/>
  <c r="DM367"/>
  <c r="DM356"/>
  <c r="DM360"/>
  <c r="DM364"/>
  <c r="DM368"/>
  <c r="DM357"/>
  <c r="DM361"/>
  <c r="DM365"/>
  <c r="B122" i="9"/>
  <c r="B142" s="1"/>
  <c r="D255" i="10"/>
  <c r="C57" i="3"/>
  <c r="D117"/>
  <c r="D87" i="4"/>
  <c r="D126" i="3" s="1"/>
  <c r="E188" i="9" s="1"/>
  <c r="BD357" i="1"/>
  <c r="BB357"/>
  <c r="BC357"/>
  <c r="BA357"/>
  <c r="BE357"/>
  <c r="BE165"/>
  <c r="BA165"/>
  <c r="BC165"/>
  <c r="BD165"/>
  <c r="BB165"/>
  <c r="BD168"/>
  <c r="BA168"/>
  <c r="BE168"/>
  <c r="BC168"/>
  <c r="BB168"/>
  <c r="F117" i="3"/>
  <c r="F87" i="4"/>
  <c r="F126" i="3" s="1"/>
  <c r="E302" i="9" s="1"/>
  <c r="HS300" i="1"/>
  <c r="F48" i="6"/>
  <c r="F6"/>
  <c r="DO116" i="1"/>
  <c r="DR116"/>
  <c r="DQ116"/>
  <c r="DP116"/>
  <c r="DS116"/>
  <c r="HQ302"/>
  <c r="FA265"/>
  <c r="ED283"/>
  <c r="ED304" s="1"/>
  <c r="ED332" s="1"/>
  <c r="ED362" s="1"/>
  <c r="ED381" s="1"/>
  <c r="ED400" s="1"/>
  <c r="ED418" s="1"/>
  <c r="ED436" s="1"/>
  <c r="ED456" s="1"/>
  <c r="DR162"/>
  <c r="DO162"/>
  <c r="DP162"/>
  <c r="DS162"/>
  <c r="DQ162"/>
  <c r="FA347"/>
  <c r="FW319"/>
  <c r="BD385"/>
  <c r="BB385"/>
  <c r="BE385"/>
  <c r="BC385"/>
  <c r="BC393"/>
  <c r="BB393"/>
  <c r="BA393"/>
  <c r="EL304"/>
  <c r="FD304"/>
  <c r="CR42"/>
  <c r="CM63" s="1"/>
  <c r="DI42"/>
  <c r="F247" i="3"/>
  <c r="F92" i="4"/>
  <c r="F256" i="3" s="1"/>
  <c r="BD637" i="1"/>
  <c r="BD673" s="1"/>
  <c r="BK637"/>
  <c r="BK673" s="1"/>
  <c r="AX673"/>
  <c r="AX693" s="1"/>
  <c r="BD633"/>
  <c r="BD669" s="1"/>
  <c r="BK633"/>
  <c r="BK669" s="1"/>
  <c r="AX669"/>
  <c r="AX689" s="1"/>
  <c r="BD628"/>
  <c r="BK628"/>
  <c r="AX664"/>
  <c r="AX684" s="1"/>
  <c r="BD627"/>
  <c r="BK627"/>
  <c r="AX663"/>
  <c r="AX683" s="1"/>
  <c r="BE382"/>
  <c r="BC382"/>
  <c r="BD382"/>
  <c r="BB382"/>
  <c r="GA302"/>
  <c r="BZ384"/>
  <c r="CA384"/>
  <c r="E299" i="3"/>
  <c r="E94" i="4"/>
  <c r="E308" i="3" s="1"/>
  <c r="L245" i="9" s="1"/>
  <c r="B27" i="1"/>
  <c r="X26"/>
  <c r="AT26" s="1"/>
  <c r="BP26" s="1"/>
  <c r="CL26" s="1"/>
  <c r="DH26" s="1"/>
  <c r="ED26" s="1"/>
  <c r="EZ26" s="1"/>
  <c r="FV26" s="1"/>
  <c r="GR26" s="1"/>
  <c r="HN26" s="1"/>
  <c r="DI27"/>
  <c r="CL45"/>
  <c r="CL66" s="1"/>
  <c r="CL94" s="1"/>
  <c r="CL124" s="1"/>
  <c r="CL143" s="1"/>
  <c r="CL162" s="1"/>
  <c r="CL180" s="1"/>
  <c r="CL198" s="1"/>
  <c r="CL218" s="1"/>
  <c r="BW381"/>
  <c r="CD381"/>
  <c r="CD436" s="1"/>
  <c r="BW383"/>
  <c r="CD383"/>
  <c r="BW382"/>
  <c r="CD382"/>
  <c r="CD437" s="1"/>
  <c r="BW379"/>
  <c r="CD379"/>
  <c r="CD434" s="1"/>
  <c r="DO410"/>
  <c r="DV410"/>
  <c r="DI425"/>
  <c r="EH318"/>
  <c r="DL346"/>
  <c r="CW362"/>
  <c r="DD362"/>
  <c r="DD356"/>
  <c r="BC136"/>
  <c r="BD136"/>
  <c r="BA136"/>
  <c r="BB136"/>
  <c r="BE136"/>
  <c r="EE271"/>
  <c r="DH289"/>
  <c r="DH310" s="1"/>
  <c r="DH338" s="1"/>
  <c r="DH368" s="1"/>
  <c r="DH387" s="1"/>
  <c r="DH406" s="1"/>
  <c r="DH424" s="1"/>
  <c r="DH442" s="1"/>
  <c r="DH462" s="1"/>
  <c r="GS261"/>
  <c r="FV279"/>
  <c r="FV300" s="1"/>
  <c r="FV328" s="1"/>
  <c r="FV358" s="1"/>
  <c r="FV377" s="1"/>
  <c r="FV396" s="1"/>
  <c r="FV414" s="1"/>
  <c r="FV432" s="1"/>
  <c r="FV452" s="1"/>
  <c r="GY179"/>
  <c r="HB179"/>
  <c r="GZ179"/>
  <c r="HC179"/>
  <c r="HA179"/>
  <c r="GY161"/>
  <c r="HA161"/>
  <c r="HC161"/>
  <c r="GZ161"/>
  <c r="HB161"/>
  <c r="HB142"/>
  <c r="GZ142"/>
  <c r="HA142"/>
  <c r="HC142"/>
  <c r="GY142"/>
  <c r="HB123"/>
  <c r="HC123"/>
  <c r="HA123"/>
  <c r="GY123"/>
  <c r="GZ123"/>
  <c r="BJ429"/>
  <c r="AE674"/>
  <c r="CH674"/>
  <c r="BU439"/>
  <c r="BU459" s="1"/>
  <c r="BQ211"/>
  <c r="AQ620"/>
  <c r="BR211"/>
  <c r="BI204"/>
  <c r="AG204"/>
  <c r="AP170"/>
  <c r="AQ170" s="1"/>
  <c r="BX674"/>
  <c r="C691" i="3" s="1"/>
  <c r="AH638" i="1"/>
  <c r="AI639" s="1"/>
  <c r="AJ639" s="1"/>
  <c r="AO656"/>
  <c r="AP657" s="1"/>
  <c r="AQ657" s="1"/>
  <c r="AU225"/>
  <c r="I674"/>
  <c r="AO443"/>
  <c r="AN205"/>
  <c r="BU431"/>
  <c r="BU451" s="1"/>
  <c r="CU442"/>
  <c r="CO461"/>
  <c r="AW463"/>
  <c r="D381" i="3" s="1"/>
  <c r="B212" i="9" s="1"/>
  <c r="CA638" i="1"/>
  <c r="EL197"/>
  <c r="GK197"/>
  <c r="CM222"/>
  <c r="CA665"/>
  <c r="AF407"/>
  <c r="AG437"/>
  <c r="BH204"/>
  <c r="BL433"/>
  <c r="F26" i="6"/>
  <c r="CQ222" i="1"/>
  <c r="F7" i="6"/>
  <c r="AH131" i="1"/>
  <c r="T443"/>
  <c r="Q674"/>
  <c r="D350" i="6"/>
  <c r="CA659" i="1"/>
  <c r="BW674"/>
  <c r="CZ423"/>
  <c r="AL205"/>
  <c r="BU437"/>
  <c r="BU457" s="1"/>
  <c r="J12" i="9"/>
  <c r="I43"/>
  <c r="CO437" i="1"/>
  <c r="C302" i="6"/>
  <c r="BR219" i="1"/>
  <c r="CN223"/>
  <c r="AG191"/>
  <c r="BR460"/>
  <c r="DX194"/>
  <c r="BS219"/>
  <c r="BQ455"/>
  <c r="CD366"/>
  <c r="AH425"/>
  <c r="CD404"/>
  <c r="E7" i="6"/>
  <c r="BH638" i="1"/>
  <c r="C7" i="6"/>
  <c r="B350"/>
  <c r="B302"/>
  <c r="M370" i="1"/>
  <c r="N370" s="1"/>
  <c r="C43" i="9"/>
  <c r="K12"/>
  <c r="N12"/>
  <c r="BJ443" i="1"/>
  <c r="L443"/>
  <c r="E327" i="3" s="1"/>
  <c r="AH204" i="1"/>
  <c r="BU674"/>
  <c r="F25" i="6"/>
  <c r="F66"/>
  <c r="ED344" i="1"/>
  <c r="EZ316"/>
  <c r="DP300"/>
  <c r="EH300"/>
  <c r="BQ443"/>
  <c r="BQ448"/>
  <c r="EK66"/>
  <c r="EL66"/>
  <c r="EM66"/>
  <c r="EJ66"/>
  <c r="EU180"/>
  <c r="EU162"/>
  <c r="EU124"/>
  <c r="EV162"/>
  <c r="ET124"/>
  <c r="ES143"/>
  <c r="ET180"/>
  <c r="ER180"/>
  <c r="ER143"/>
  <c r="ES180"/>
  <c r="ES124"/>
  <c r="EV180"/>
  <c r="ET162"/>
  <c r="ER162"/>
  <c r="EU143"/>
  <c r="ER124"/>
  <c r="EV124"/>
  <c r="ES162"/>
  <c r="ET143"/>
  <c r="EV143"/>
  <c r="E91" i="3"/>
  <c r="E86" i="4"/>
  <c r="E100" i="3" s="1"/>
  <c r="D245" i="9" s="1"/>
  <c r="CN440" i="1"/>
  <c r="CT386"/>
  <c r="DA386"/>
  <c r="CN441"/>
  <c r="CN461" s="1"/>
  <c r="CT387"/>
  <c r="CT442" s="1"/>
  <c r="DA387"/>
  <c r="DA442" s="1"/>
  <c r="CN442"/>
  <c r="CN462" s="1"/>
  <c r="DP418"/>
  <c r="DW418"/>
  <c r="DP416"/>
  <c r="DW416"/>
  <c r="DN288"/>
  <c r="DI309" s="1"/>
  <c r="EG288"/>
  <c r="EL302"/>
  <c r="FD302"/>
  <c r="CO346"/>
  <c r="DK318"/>
  <c r="CS70"/>
  <c r="CT70"/>
  <c r="CU70"/>
  <c r="CR70"/>
  <c r="CZ128"/>
  <c r="DA184"/>
  <c r="DD166"/>
  <c r="DA128"/>
  <c r="DC184"/>
  <c r="DD147"/>
  <c r="DD128"/>
  <c r="DB184"/>
  <c r="DA166"/>
  <c r="DB128"/>
  <c r="DB202" s="1"/>
  <c r="CZ184"/>
  <c r="DB166"/>
  <c r="DC128"/>
  <c r="CZ166"/>
  <c r="DC147"/>
  <c r="DB147"/>
  <c r="CZ147"/>
  <c r="DA147"/>
  <c r="DD184"/>
  <c r="DC166"/>
  <c r="BZ653"/>
  <c r="CG653"/>
  <c r="BZ645"/>
  <c r="CG645"/>
  <c r="BZ652"/>
  <c r="CG652"/>
  <c r="BZ644"/>
  <c r="CG644"/>
  <c r="BX129"/>
  <c r="BY129"/>
  <c r="BW129"/>
  <c r="CA129"/>
  <c r="BZ129"/>
  <c r="BC125"/>
  <c r="BD125"/>
  <c r="BA125"/>
  <c r="BE125"/>
  <c r="BB125"/>
  <c r="ED348"/>
  <c r="EE424" s="1"/>
  <c r="EZ320"/>
  <c r="F65" i="3"/>
  <c r="F85" i="4"/>
  <c r="F74" i="3" s="1"/>
  <c r="C302" i="9" s="1"/>
  <c r="CA418" i="1"/>
  <c r="CH418"/>
  <c r="CA410"/>
  <c r="CH410"/>
  <c r="BU425"/>
  <c r="CH415"/>
  <c r="B65" i="3"/>
  <c r="B85" i="4"/>
  <c r="B74" i="3" s="1"/>
  <c r="AC206" i="1"/>
  <c r="K267" i="9"/>
  <c r="K272" s="1"/>
  <c r="E618" i="3"/>
  <c r="E630"/>
  <c r="F169"/>
  <c r="F89" i="4"/>
  <c r="F178" i="3" s="1"/>
  <c r="G302" i="9" s="1"/>
  <c r="B325" i="3"/>
  <c r="B95" i="4"/>
  <c r="B334" i="3" s="1"/>
  <c r="G444" i="1"/>
  <c r="B663" i="3"/>
  <c r="E325"/>
  <c r="E95" i="4"/>
  <c r="E334" i="3" s="1"/>
  <c r="M245" i="9" s="1"/>
  <c r="EG354" i="1"/>
  <c r="EG356"/>
  <c r="EG360"/>
  <c r="EG364"/>
  <c r="EG368"/>
  <c r="EG355"/>
  <c r="EG359"/>
  <c r="EG363"/>
  <c r="EG367"/>
  <c r="EG358"/>
  <c r="EG362"/>
  <c r="EG366"/>
  <c r="EG357"/>
  <c r="EG361"/>
  <c r="EG365"/>
  <c r="BE378"/>
  <c r="BB378"/>
  <c r="BC378"/>
  <c r="BD378"/>
  <c r="DR139"/>
  <c r="DQ139"/>
  <c r="DP139"/>
  <c r="DS139"/>
  <c r="DO139"/>
  <c r="M105" i="9"/>
  <c r="B221" i="3"/>
  <c r="B91" i="4"/>
  <c r="B230" i="3" s="1"/>
  <c r="FE206" i="1"/>
  <c r="DQ360"/>
  <c r="DX360"/>
  <c r="DQ358"/>
  <c r="DX358"/>
  <c r="BV299"/>
  <c r="BW299"/>
  <c r="BX299"/>
  <c r="BY299"/>
  <c r="CA413" s="1"/>
  <c r="CF395"/>
  <c r="CH376"/>
  <c r="CE395"/>
  <c r="CF357"/>
  <c r="CG376"/>
  <c r="CE413"/>
  <c r="CF413"/>
  <c r="CE357"/>
  <c r="CD413"/>
  <c r="D91" i="3"/>
  <c r="D86" i="4"/>
  <c r="D100" i="3" s="1"/>
  <c r="D188" i="9" s="1"/>
  <c r="C637" i="3"/>
  <c r="C107" i="4"/>
  <c r="C646" i="3" s="1"/>
  <c r="L160" i="9" s="1"/>
  <c r="DI48" i="1"/>
  <c r="CR48"/>
  <c r="CM69" s="1"/>
  <c r="CS367"/>
  <c r="CZ367"/>
  <c r="CS368"/>
  <c r="CZ368"/>
  <c r="CZ365"/>
  <c r="FA270"/>
  <c r="ED288"/>
  <c r="ED309" s="1"/>
  <c r="ED337" s="1"/>
  <c r="ED367" s="1"/>
  <c r="ED386" s="1"/>
  <c r="ED405" s="1"/>
  <c r="ED423" s="1"/>
  <c r="ED441" s="1"/>
  <c r="ED461" s="1"/>
  <c r="F91" i="3"/>
  <c r="F86" i="4"/>
  <c r="F100" i="3" s="1"/>
  <c r="D302" i="9" s="1"/>
  <c r="DO122" i="1"/>
  <c r="DP122"/>
  <c r="DQ122"/>
  <c r="DS122"/>
  <c r="DR122"/>
  <c r="BX423"/>
  <c r="BW423"/>
  <c r="BY423"/>
  <c r="B641" i="3"/>
  <c r="AC695" i="1"/>
  <c r="AC697" s="1"/>
  <c r="FC407"/>
  <c r="BD406"/>
  <c r="BD442" s="1"/>
  <c r="BK406"/>
  <c r="BK442" s="1"/>
  <c r="AX442"/>
  <c r="AX462" s="1"/>
  <c r="BD405"/>
  <c r="BD441" s="1"/>
  <c r="BK405"/>
  <c r="BK441" s="1"/>
  <c r="AX441"/>
  <c r="AX461" s="1"/>
  <c r="BD404"/>
  <c r="BK404"/>
  <c r="BK440" s="1"/>
  <c r="AX440"/>
  <c r="AX460" s="1"/>
  <c r="BD399"/>
  <c r="BK399"/>
  <c r="AX435"/>
  <c r="AX455" s="1"/>
  <c r="F299" i="3"/>
  <c r="F94" i="4"/>
  <c r="F308" i="3" s="1"/>
  <c r="L302" i="9" s="1"/>
  <c r="BY128" i="1"/>
  <c r="BW128"/>
  <c r="CA128"/>
  <c r="BX128"/>
  <c r="BZ128"/>
  <c r="BD652"/>
  <c r="BK652"/>
  <c r="BD648"/>
  <c r="BK648"/>
  <c r="BD654"/>
  <c r="BK654"/>
  <c r="EJ304"/>
  <c r="EL362" s="1"/>
  <c r="FB304"/>
  <c r="DN50"/>
  <c r="DI71" s="1"/>
  <c r="EE50"/>
  <c r="DS137"/>
  <c r="DQ137"/>
  <c r="DO137"/>
  <c r="DP137"/>
  <c r="DR137"/>
  <c r="BT413"/>
  <c r="BT417"/>
  <c r="BT421"/>
  <c r="BT412"/>
  <c r="BT416"/>
  <c r="BT420"/>
  <c r="BT411"/>
  <c r="BT415"/>
  <c r="BT419"/>
  <c r="BT423"/>
  <c r="BT410"/>
  <c r="BT414"/>
  <c r="BT418"/>
  <c r="BT422"/>
  <c r="DL354"/>
  <c r="DL355"/>
  <c r="DL357"/>
  <c r="DL359"/>
  <c r="DL361"/>
  <c r="DL363"/>
  <c r="DL365"/>
  <c r="DL367"/>
  <c r="DL356"/>
  <c r="DL360"/>
  <c r="DL364"/>
  <c r="DL368"/>
  <c r="DL358"/>
  <c r="DL362"/>
  <c r="DL366"/>
  <c r="CS400"/>
  <c r="CZ400"/>
  <c r="CS406"/>
  <c r="CZ406"/>
  <c r="CZ394"/>
  <c r="DI26"/>
  <c r="CL44"/>
  <c r="CL65" s="1"/>
  <c r="CL93" s="1"/>
  <c r="CL123" s="1"/>
  <c r="CL142" s="1"/>
  <c r="CL161" s="1"/>
  <c r="CL179" s="1"/>
  <c r="CL197" s="1"/>
  <c r="CL217" s="1"/>
  <c r="EH319"/>
  <c r="DL347"/>
  <c r="G186"/>
  <c r="F111"/>
  <c r="I7" i="4" s="1"/>
  <c r="EL310" i="1"/>
  <c r="FD310"/>
  <c r="D66" i="6"/>
  <c r="D25"/>
  <c r="C16"/>
  <c r="C18" s="1"/>
  <c r="C57"/>
  <c r="F16"/>
  <c r="F18" s="1"/>
  <c r="F57"/>
  <c r="E273" i="3"/>
  <c r="E93" i="4"/>
  <c r="E282" i="3" s="1"/>
  <c r="K245" i="9" s="1"/>
  <c r="ET424" i="1"/>
  <c r="B117" i="3"/>
  <c r="B87" i="4"/>
  <c r="B126" i="3" s="1"/>
  <c r="BU206" i="1"/>
  <c r="C65" i="3"/>
  <c r="C85" i="4"/>
  <c r="C74" i="3" s="1"/>
  <c r="C131" i="9" s="1"/>
  <c r="D195" i="3"/>
  <c r="D90" i="4"/>
  <c r="D204" i="3" s="1"/>
  <c r="H188" i="9" s="1"/>
  <c r="DB375" i="1"/>
  <c r="CU386"/>
  <c r="DB386"/>
  <c r="EM420"/>
  <c r="ET420"/>
  <c r="FF43"/>
  <c r="FA64" s="1"/>
  <c r="FW43"/>
  <c r="GT310"/>
  <c r="BE121"/>
  <c r="BC121"/>
  <c r="BD121"/>
  <c r="BA121"/>
  <c r="BB121"/>
  <c r="BE361"/>
  <c r="BB361"/>
  <c r="BC361"/>
  <c r="BA361"/>
  <c r="BD361"/>
  <c r="BZ625"/>
  <c r="BZ661" s="1"/>
  <c r="CG625"/>
  <c r="CG661" s="1"/>
  <c r="BT661"/>
  <c r="BT681" s="1"/>
  <c r="BZ637"/>
  <c r="BZ673" s="1"/>
  <c r="CG637"/>
  <c r="CG673" s="1"/>
  <c r="BT673"/>
  <c r="BT693" s="1"/>
  <c r="BZ635"/>
  <c r="BZ671" s="1"/>
  <c r="CG635"/>
  <c r="BT671"/>
  <c r="BT691" s="1"/>
  <c r="BZ630"/>
  <c r="CG630"/>
  <c r="BT666"/>
  <c r="BT686" s="1"/>
  <c r="CR284"/>
  <c r="CM305" s="1"/>
  <c r="DA382" s="1"/>
  <c r="DI284"/>
  <c r="FZ348"/>
  <c r="GA424" s="1"/>
  <c r="GV320"/>
  <c r="F273" i="3"/>
  <c r="F93" i="4"/>
  <c r="F282" i="3" s="1"/>
  <c r="K302" i="9" s="1"/>
  <c r="BD417" i="1"/>
  <c r="BK417"/>
  <c r="BD412"/>
  <c r="BK412"/>
  <c r="BD411"/>
  <c r="BK411"/>
  <c r="BD410"/>
  <c r="BK410"/>
  <c r="AX425"/>
  <c r="AY426" s="1"/>
  <c r="CV360"/>
  <c r="DC360"/>
  <c r="CV358"/>
  <c r="DC358"/>
  <c r="CV354"/>
  <c r="DC354"/>
  <c r="CP369"/>
  <c r="DR381"/>
  <c r="DY381"/>
  <c r="F637" i="3"/>
  <c r="F107" i="4"/>
  <c r="F646" i="3" s="1"/>
  <c r="L330" i="9" s="1"/>
  <c r="CM376" i="1"/>
  <c r="CM380"/>
  <c r="CM383"/>
  <c r="CM387"/>
  <c r="CM442" s="1"/>
  <c r="CM462" s="1"/>
  <c r="CM375"/>
  <c r="CM379"/>
  <c r="CM434" s="1"/>
  <c r="CM454" s="1"/>
  <c r="CM386"/>
  <c r="CM441" s="1"/>
  <c r="CM461" s="1"/>
  <c r="CM381"/>
  <c r="CM384"/>
  <c r="CM374"/>
  <c r="CM429" s="1"/>
  <c r="CM382"/>
  <c r="CM385"/>
  <c r="CM373"/>
  <c r="CM377"/>
  <c r="CM378"/>
  <c r="EE410"/>
  <c r="EE414"/>
  <c r="EE418"/>
  <c r="EE421"/>
  <c r="EE413"/>
  <c r="EE417"/>
  <c r="EE420"/>
  <c r="EE412"/>
  <c r="EE416"/>
  <c r="EE423"/>
  <c r="EE411"/>
  <c r="EE415"/>
  <c r="EE419"/>
  <c r="EE422"/>
  <c r="CA396"/>
  <c r="CH396"/>
  <c r="CA392"/>
  <c r="CH392"/>
  <c r="CH428" s="1"/>
  <c r="BU407"/>
  <c r="CA395"/>
  <c r="CH395"/>
  <c r="FD316"/>
  <c r="EH344"/>
  <c r="B126" i="9"/>
  <c r="D6" i="6"/>
  <c r="D9" s="1"/>
  <c r="D48"/>
  <c r="BE376" i="1"/>
  <c r="BB376"/>
  <c r="BD376"/>
  <c r="BC376"/>
  <c r="D611" i="3"/>
  <c r="D106" i="4"/>
  <c r="D620" i="3" s="1"/>
  <c r="K217" i="9" s="1"/>
  <c r="BB183" i="1"/>
  <c r="BC183"/>
  <c r="BA183"/>
  <c r="BE183"/>
  <c r="BD183"/>
  <c r="BC186"/>
  <c r="BD186"/>
  <c r="BA186"/>
  <c r="BB186"/>
  <c r="BE186"/>
  <c r="CU190"/>
  <c r="C66" i="6"/>
  <c r="C25"/>
  <c r="E65" i="3"/>
  <c r="E85" i="4"/>
  <c r="E74" i="3" s="1"/>
  <c r="C245" i="9" s="1"/>
  <c r="DR135" i="1"/>
  <c r="DQ135"/>
  <c r="DS135"/>
  <c r="DP135"/>
  <c r="DO135"/>
  <c r="F195" i="3"/>
  <c r="F90" i="4"/>
  <c r="F204" i="3" s="1"/>
  <c r="H302" i="9" s="1"/>
  <c r="DR180" i="1"/>
  <c r="DQ180"/>
  <c r="DO180"/>
  <c r="DS180"/>
  <c r="DP180"/>
  <c r="B143" i="3"/>
  <c r="B88" i="4"/>
  <c r="B152" i="3" s="1"/>
  <c r="CQ206" i="1"/>
  <c r="DJ298"/>
  <c r="CR298"/>
  <c r="CW356" s="1"/>
  <c r="DJ373"/>
  <c r="DJ377"/>
  <c r="DJ381"/>
  <c r="DJ385"/>
  <c r="DJ376"/>
  <c r="DJ380"/>
  <c r="DJ384"/>
  <c r="DJ375"/>
  <c r="DJ379"/>
  <c r="DJ383"/>
  <c r="DJ387"/>
  <c r="DJ374"/>
  <c r="DJ378"/>
  <c r="DJ382"/>
  <c r="DJ386"/>
  <c r="DI349"/>
  <c r="BB404"/>
  <c r="BC404"/>
  <c r="BA404"/>
  <c r="BB411"/>
  <c r="BC411"/>
  <c r="BA411"/>
  <c r="BY63"/>
  <c r="BV63"/>
  <c r="BW63"/>
  <c r="BX63"/>
  <c r="CF159"/>
  <c r="CD159"/>
  <c r="CE159"/>
  <c r="CG159"/>
  <c r="CF121"/>
  <c r="CH121"/>
  <c r="CH140"/>
  <c r="CF140"/>
  <c r="CG177"/>
  <c r="CD121"/>
  <c r="CH177"/>
  <c r="CE121"/>
  <c r="CD140"/>
  <c r="CG140"/>
  <c r="CF177"/>
  <c r="CD177"/>
  <c r="CH159"/>
  <c r="CE140"/>
  <c r="CE177"/>
  <c r="CG121"/>
  <c r="CG195" s="1"/>
  <c r="HS296"/>
  <c r="GA310"/>
  <c r="BD626"/>
  <c r="BD662" s="1"/>
  <c r="BK626"/>
  <c r="BK662" s="1"/>
  <c r="AX662"/>
  <c r="AX682" s="1"/>
  <c r="BD630"/>
  <c r="BD666" s="1"/>
  <c r="BK630"/>
  <c r="BK666" s="1"/>
  <c r="AX666"/>
  <c r="AX686" s="1"/>
  <c r="BD632"/>
  <c r="BD668" s="1"/>
  <c r="BK632"/>
  <c r="BK668" s="1"/>
  <c r="AX668"/>
  <c r="AX688" s="1"/>
  <c r="BD631"/>
  <c r="BK631"/>
  <c r="AX667"/>
  <c r="AX687" s="1"/>
  <c r="BA401"/>
  <c r="BB401"/>
  <c r="BC401"/>
  <c r="C221" i="3"/>
  <c r="C91" i="4"/>
  <c r="C230" i="3" s="1"/>
  <c r="I131" i="9" s="1"/>
  <c r="B299" i="3"/>
  <c r="B94" i="4"/>
  <c r="B308" i="3" s="1"/>
  <c r="HS206" i="1"/>
  <c r="BY403"/>
  <c r="BX403"/>
  <c r="C299" i="3"/>
  <c r="C94" i="4"/>
  <c r="C308" i="3" s="1"/>
  <c r="L131" i="9" s="1"/>
  <c r="F44" i="3"/>
  <c r="H97" i="5"/>
  <c r="BW387" i="1"/>
  <c r="CD387"/>
  <c r="BW373"/>
  <c r="BQ388"/>
  <c r="BU389" s="1"/>
  <c r="CD373"/>
  <c r="CD385"/>
  <c r="BW386"/>
  <c r="CD386"/>
  <c r="B195" i="3"/>
  <c r="B90" i="4"/>
  <c r="B204" i="3" s="1"/>
  <c r="EI206" i="1"/>
  <c r="DO418"/>
  <c r="DV418"/>
  <c r="CW360"/>
  <c r="DD360"/>
  <c r="BB155"/>
  <c r="BE155"/>
  <c r="BC155"/>
  <c r="BD155"/>
  <c r="BA155"/>
  <c r="E351" i="3"/>
  <c r="E96" i="4"/>
  <c r="E360" i="3" s="1"/>
  <c r="N245" i="9" s="1"/>
  <c r="GU320" i="1"/>
  <c r="FY348"/>
  <c r="FZ424" s="1"/>
  <c r="FA32"/>
  <c r="ED50"/>
  <c r="ED71" s="1"/>
  <c r="ED99" s="1"/>
  <c r="ED129" s="1"/>
  <c r="ED148" s="1"/>
  <c r="ED167" s="1"/>
  <c r="ED185" s="1"/>
  <c r="ED203" s="1"/>
  <c r="ED223" s="1"/>
  <c r="HW179"/>
  <c r="HU179"/>
  <c r="HV179"/>
  <c r="HY179"/>
  <c r="HX179"/>
  <c r="HW161"/>
  <c r="HY161"/>
  <c r="HV161"/>
  <c r="HX161"/>
  <c r="HU161"/>
  <c r="HW142"/>
  <c r="HX142"/>
  <c r="HY142"/>
  <c r="HU142"/>
  <c r="HV142"/>
  <c r="HU123"/>
  <c r="HU197" s="1"/>
  <c r="HW123"/>
  <c r="HW197" s="1"/>
  <c r="HY123"/>
  <c r="HX123"/>
  <c r="HV123"/>
  <c r="HV197" s="1"/>
  <c r="M639"/>
  <c r="N639" s="1"/>
  <c r="BJ199"/>
  <c r="Q443"/>
  <c r="CD674"/>
  <c r="BU434"/>
  <c r="BU454" s="1"/>
  <c r="AH674"/>
  <c r="E639" i="3" s="1"/>
  <c r="BT350" i="1"/>
  <c r="AI431"/>
  <c r="D26" i="6"/>
  <c r="AF431" i="1"/>
  <c r="AF443" s="1"/>
  <c r="C353" i="3" s="1"/>
  <c r="AE431" i="1"/>
  <c r="AI388"/>
  <c r="AI426"/>
  <c r="AJ426" s="1"/>
  <c r="BU224"/>
  <c r="BW442"/>
  <c r="DA423"/>
  <c r="BJ674"/>
  <c r="AO638"/>
  <c r="AP639" s="1"/>
  <c r="AQ639" s="1"/>
  <c r="AN443"/>
  <c r="AG674"/>
  <c r="D639" i="3" s="1"/>
  <c r="AV225" i="1"/>
  <c r="C95" i="3" s="1"/>
  <c r="D126" i="9" s="1"/>
  <c r="M601" i="1"/>
  <c r="N601" s="1"/>
  <c r="AF369"/>
  <c r="DB442"/>
  <c r="CH638"/>
  <c r="ID197"/>
  <c r="BS455"/>
  <c r="BL199"/>
  <c r="EG214"/>
  <c r="CN222"/>
  <c r="BR221"/>
  <c r="BK435"/>
  <c r="BR455"/>
  <c r="AH433"/>
  <c r="BU221"/>
  <c r="T674"/>
  <c r="D284" i="6"/>
  <c r="CE380" i="1"/>
  <c r="CA600"/>
  <c r="AH407"/>
  <c r="AP205"/>
  <c r="AP132"/>
  <c r="AQ132" s="1"/>
  <c r="AG131"/>
  <c r="BU430"/>
  <c r="BU450" s="1"/>
  <c r="CH355"/>
  <c r="G252" i="3"/>
  <c r="G564"/>
  <c r="CO440" i="1"/>
  <c r="S443"/>
  <c r="BI443"/>
  <c r="T389"/>
  <c r="U389" s="1"/>
  <c r="BQ221"/>
  <c r="F341" i="6"/>
  <c r="CT194" i="1"/>
  <c r="B88" i="6"/>
  <c r="DW194" i="1"/>
  <c r="BJ169"/>
  <c r="BL170" s="1"/>
  <c r="BM170" s="1"/>
  <c r="AH150"/>
  <c r="AI151" s="1"/>
  <c r="AJ151" s="1"/>
  <c r="AE388"/>
  <c r="AI389" s="1"/>
  <c r="AJ389" s="1"/>
  <c r="EK197"/>
  <c r="BH428"/>
  <c r="CD359"/>
  <c r="BY674"/>
  <c r="D691" i="3" s="1"/>
  <c r="M443" i="1"/>
  <c r="F327" i="3" s="1"/>
  <c r="CF376" i="1"/>
  <c r="BH131"/>
  <c r="CH656"/>
  <c r="AO425"/>
  <c r="BL407"/>
  <c r="Q205"/>
  <c r="B284" i="6"/>
  <c r="G408" i="3"/>
  <c r="G278"/>
  <c r="G356"/>
  <c r="CO436" i="1"/>
  <c r="CO456" s="1"/>
  <c r="BJ369"/>
  <c r="AG431"/>
  <c r="BU694"/>
  <c r="F693" i="3" s="1"/>
  <c r="N325" i="9" s="1"/>
  <c r="AY453" i="1"/>
  <c r="F303" i="3"/>
  <c r="L297" i="9" s="1"/>
  <c r="EI61" i="1"/>
  <c r="C108" i="6"/>
  <c r="C29" s="1"/>
  <c r="C24"/>
  <c r="EK58" i="1"/>
  <c r="EL58"/>
  <c r="EM58"/>
  <c r="EJ58"/>
  <c r="ER135"/>
  <c r="EV116"/>
  <c r="ET116"/>
  <c r="EU154"/>
  <c r="ES154"/>
  <c r="ET154"/>
  <c r="ET135"/>
  <c r="ER116"/>
  <c r="ER154"/>
  <c r="ER172"/>
  <c r="EU172"/>
  <c r="ES135"/>
  <c r="EV135"/>
  <c r="ES172"/>
  <c r="EU116"/>
  <c r="ES116"/>
  <c r="EV172"/>
  <c r="EU135"/>
  <c r="EV154"/>
  <c r="ET172"/>
  <c r="D143" i="3"/>
  <c r="D88" i="4"/>
  <c r="D152" i="3" s="1"/>
  <c r="F188" i="9" s="1"/>
  <c r="BW428" i="1"/>
  <c r="FF45"/>
  <c r="FA66" s="1"/>
  <c r="FW45"/>
  <c r="C169" i="3"/>
  <c r="C89" i="4"/>
  <c r="C178" i="3" s="1"/>
  <c r="G131" i="9" s="1"/>
  <c r="CN431" i="1"/>
  <c r="CT373"/>
  <c r="CN388"/>
  <c r="DA373"/>
  <c r="CN428"/>
  <c r="CN429"/>
  <c r="DA375"/>
  <c r="CN430"/>
  <c r="CN450" s="1"/>
  <c r="DW423"/>
  <c r="DP420"/>
  <c r="DW420"/>
  <c r="M208" i="9"/>
  <c r="E279" i="10"/>
  <c r="D681" i="3"/>
  <c r="DI28" i="1"/>
  <c r="CL46"/>
  <c r="CL67" s="1"/>
  <c r="CL95" s="1"/>
  <c r="CL125" s="1"/>
  <c r="CL144" s="1"/>
  <c r="CL163" s="1"/>
  <c r="CL181" s="1"/>
  <c r="CL199" s="1"/>
  <c r="CL219" s="1"/>
  <c r="D325" i="3"/>
  <c r="D95" i="4"/>
  <c r="D334" i="3" s="1"/>
  <c r="M188" i="9" s="1"/>
  <c r="FY396" i="1"/>
  <c r="FY400"/>
  <c r="FY404"/>
  <c r="FY395"/>
  <c r="FY399"/>
  <c r="FY403"/>
  <c r="FY392"/>
  <c r="FY394"/>
  <c r="FY398"/>
  <c r="FY402"/>
  <c r="FY406"/>
  <c r="FY393"/>
  <c r="FY397"/>
  <c r="FY401"/>
  <c r="FY405"/>
  <c r="DI287"/>
  <c r="CR287"/>
  <c r="CM308" s="1"/>
  <c r="EE49"/>
  <c r="DN49"/>
  <c r="DI70" s="1"/>
  <c r="E247" i="3"/>
  <c r="E92" i="4"/>
  <c r="E256" i="3" s="1"/>
  <c r="BZ647" i="1"/>
  <c r="CG647"/>
  <c r="BZ654"/>
  <c r="CG654"/>
  <c r="BZ646"/>
  <c r="CG646"/>
  <c r="BW148"/>
  <c r="BX148"/>
  <c r="BY148"/>
  <c r="BZ148"/>
  <c r="CA148"/>
  <c r="BE144"/>
  <c r="BC144"/>
  <c r="BD144"/>
  <c r="BB144"/>
  <c r="BA144"/>
  <c r="EE266"/>
  <c r="DH284"/>
  <c r="DH305" s="1"/>
  <c r="DH333" s="1"/>
  <c r="DH363" s="1"/>
  <c r="DH382" s="1"/>
  <c r="DH401" s="1"/>
  <c r="DH419" s="1"/>
  <c r="DH437" s="1"/>
  <c r="DH457" s="1"/>
  <c r="D247" i="3"/>
  <c r="D92" i="4"/>
  <c r="D256" i="3" s="1"/>
  <c r="B273"/>
  <c r="B93" i="4"/>
  <c r="B282" i="3" s="1"/>
  <c r="GW206" i="1"/>
  <c r="E48" i="6"/>
  <c r="E6"/>
  <c r="E9" s="1"/>
  <c r="CA423" i="1"/>
  <c r="CH423"/>
  <c r="CH441" s="1"/>
  <c r="CA412"/>
  <c r="CH412"/>
  <c r="CH417"/>
  <c r="B69" i="3"/>
  <c r="AC226" i="1"/>
  <c r="AC228" s="1"/>
  <c r="B329" i="3"/>
  <c r="G464" i="1"/>
  <c r="G466" s="1"/>
  <c r="B667" i="3"/>
  <c r="FB344" i="1"/>
  <c r="FX316"/>
  <c r="BB397"/>
  <c r="BA397"/>
  <c r="BC397"/>
  <c r="DP158"/>
  <c r="DO158"/>
  <c r="DQ158"/>
  <c r="DR158"/>
  <c r="DS158"/>
  <c r="DQ364"/>
  <c r="DX364"/>
  <c r="DQ362"/>
  <c r="DX362"/>
  <c r="CR278"/>
  <c r="CM299" s="1"/>
  <c r="CO451" s="1"/>
  <c r="DI278"/>
  <c r="BW69"/>
  <c r="BX69"/>
  <c r="BV69"/>
  <c r="BY69"/>
  <c r="CG183"/>
  <c r="CE127"/>
  <c r="CE165"/>
  <c r="CF183"/>
  <c r="CH165"/>
  <c r="CD127"/>
  <c r="CH183"/>
  <c r="CG127"/>
  <c r="CF127"/>
  <c r="CD146"/>
  <c r="CH127"/>
  <c r="CF146"/>
  <c r="CD165"/>
  <c r="CG146"/>
  <c r="CD183"/>
  <c r="CE146"/>
  <c r="CF165"/>
  <c r="CH146"/>
  <c r="CE183"/>
  <c r="CG165"/>
  <c r="AU453"/>
  <c r="B303" i="3"/>
  <c r="AY443" i="1"/>
  <c r="AY448"/>
  <c r="D16" i="6"/>
  <c r="D18" s="1"/>
  <c r="D57"/>
  <c r="CM437" i="1"/>
  <c r="CM457" s="1"/>
  <c r="CZ363"/>
  <c r="CM428"/>
  <c r="CS354"/>
  <c r="CZ354"/>
  <c r="CM369"/>
  <c r="CM431"/>
  <c r="CM451" s="1"/>
  <c r="CZ357"/>
  <c r="B247" i="3"/>
  <c r="B92" i="4"/>
  <c r="B256" i="3" s="1"/>
  <c r="GA206" i="1"/>
  <c r="DK376"/>
  <c r="DK431" s="1"/>
  <c r="DK380"/>
  <c r="DK435" s="1"/>
  <c r="DK384"/>
  <c r="DK439" s="1"/>
  <c r="DK375"/>
  <c r="DK379"/>
  <c r="DK434" s="1"/>
  <c r="DK454" s="1"/>
  <c r="DK383"/>
  <c r="DK438" s="1"/>
  <c r="DK458" s="1"/>
  <c r="DK387"/>
  <c r="DK374"/>
  <c r="DK378"/>
  <c r="DK382"/>
  <c r="DK437" s="1"/>
  <c r="DK386"/>
  <c r="DK373"/>
  <c r="DK377"/>
  <c r="DK381"/>
  <c r="DK436" s="1"/>
  <c r="DK456" s="1"/>
  <c r="DK385"/>
  <c r="FC411"/>
  <c r="FC415"/>
  <c r="FC419"/>
  <c r="FC423"/>
  <c r="FC410"/>
  <c r="FC414"/>
  <c r="FC418"/>
  <c r="FC422"/>
  <c r="FC413"/>
  <c r="FC417"/>
  <c r="FC421"/>
  <c r="FC412"/>
  <c r="FC416"/>
  <c r="FC420"/>
  <c r="DR141"/>
  <c r="DQ141"/>
  <c r="DS141"/>
  <c r="DO141"/>
  <c r="DP141"/>
  <c r="BX367"/>
  <c r="BX441" s="1"/>
  <c r="BY367"/>
  <c r="BD394"/>
  <c r="BD430" s="1"/>
  <c r="BK394"/>
  <c r="BK430" s="1"/>
  <c r="AX430"/>
  <c r="AX450" s="1"/>
  <c r="BD393"/>
  <c r="BK393"/>
  <c r="BK429" s="1"/>
  <c r="AX429"/>
  <c r="AX449" s="1"/>
  <c r="BD403"/>
  <c r="BK403"/>
  <c r="AX439"/>
  <c r="AX459" s="1"/>
  <c r="BY147"/>
  <c r="BW147"/>
  <c r="BX147"/>
  <c r="BZ147"/>
  <c r="CA147"/>
  <c r="BD641"/>
  <c r="BK641"/>
  <c r="AX656"/>
  <c r="AY657" s="1"/>
  <c r="BD645"/>
  <c r="BK645"/>
  <c r="BD643"/>
  <c r="BK643"/>
  <c r="BD642"/>
  <c r="BK642"/>
  <c r="BV303"/>
  <c r="BW303"/>
  <c r="BX303"/>
  <c r="BY303"/>
  <c r="CF361"/>
  <c r="CG380"/>
  <c r="CE361"/>
  <c r="CF399"/>
  <c r="CH380"/>
  <c r="CE399"/>
  <c r="CE417"/>
  <c r="CF417"/>
  <c r="CD417"/>
  <c r="CT71"/>
  <c r="CU71"/>
  <c r="CR71"/>
  <c r="CS71"/>
  <c r="DB129"/>
  <c r="DC148"/>
  <c r="DB148"/>
  <c r="DB167"/>
  <c r="DD129"/>
  <c r="DD185"/>
  <c r="DA185"/>
  <c r="DA129"/>
  <c r="CZ167"/>
  <c r="CZ129"/>
  <c r="DC185"/>
  <c r="DD148"/>
  <c r="DA148"/>
  <c r="DB185"/>
  <c r="DC167"/>
  <c r="DA167"/>
  <c r="CZ185"/>
  <c r="DD167"/>
  <c r="CZ148"/>
  <c r="DC129"/>
  <c r="DO156"/>
  <c r="DR156"/>
  <c r="DS156"/>
  <c r="DQ156"/>
  <c r="DP156"/>
  <c r="CO347"/>
  <c r="DK319"/>
  <c r="EG344"/>
  <c r="FC316"/>
  <c r="CZ403"/>
  <c r="CS396"/>
  <c r="CZ396"/>
  <c r="CZ401"/>
  <c r="CS398"/>
  <c r="CZ398"/>
  <c r="B169" i="3"/>
  <c r="B89" i="4"/>
  <c r="B178" i="3" s="1"/>
  <c r="DM206" i="1"/>
  <c r="M151" i="9"/>
  <c r="D279" i="10"/>
  <c r="C681" i="3"/>
  <c r="C41"/>
  <c r="F17" i="4"/>
  <c r="E611" i="3"/>
  <c r="E106" i="4"/>
  <c r="E620" i="3" s="1"/>
  <c r="K274" i="9" s="1"/>
  <c r="D221" i="3"/>
  <c r="D91" i="4"/>
  <c r="D230" i="3" s="1"/>
  <c r="I188" i="9" s="1"/>
  <c r="E637" i="3"/>
  <c r="E107" i="4"/>
  <c r="E646" i="3" s="1"/>
  <c r="L274" i="9" s="1"/>
  <c r="CO448" i="1"/>
  <c r="F186"/>
  <c r="E111"/>
  <c r="H7" i="4" s="1"/>
  <c r="C377" i="3"/>
  <c r="C97" i="4"/>
  <c r="C386" i="3" s="1"/>
  <c r="B160" i="9" s="1"/>
  <c r="B74" i="6"/>
  <c r="B35" s="1"/>
  <c r="E16"/>
  <c r="E18" s="1"/>
  <c r="E57"/>
  <c r="M151" i="1"/>
  <c r="N151" s="1"/>
  <c r="B55" i="6"/>
  <c r="FB348" i="1"/>
  <c r="FC424" s="1"/>
  <c r="FX320"/>
  <c r="EE33"/>
  <c r="DH51"/>
  <c r="DH72" s="1"/>
  <c r="DH100" s="1"/>
  <c r="DH130" s="1"/>
  <c r="DH149" s="1"/>
  <c r="DH168" s="1"/>
  <c r="DH186" s="1"/>
  <c r="DH204" s="1"/>
  <c r="DH224" s="1"/>
  <c r="CU379"/>
  <c r="CU434" s="1"/>
  <c r="DB379"/>
  <c r="DB434" s="1"/>
  <c r="DB376"/>
  <c r="CU373"/>
  <c r="CO388"/>
  <c r="DB373"/>
  <c r="EG425"/>
  <c r="ET410"/>
  <c r="EE264"/>
  <c r="DH282"/>
  <c r="DH303" s="1"/>
  <c r="DH331" s="1"/>
  <c r="DH361" s="1"/>
  <c r="DH380" s="1"/>
  <c r="DH399" s="1"/>
  <c r="DH417" s="1"/>
  <c r="DH435" s="1"/>
  <c r="DH455" s="1"/>
  <c r="BX297"/>
  <c r="CA393" s="1"/>
  <c r="BY297"/>
  <c r="BV297"/>
  <c r="BW297"/>
  <c r="CG374"/>
  <c r="CE393"/>
  <c r="CF393"/>
  <c r="CE411"/>
  <c r="CF411"/>
  <c r="CE355"/>
  <c r="CD411"/>
  <c r="CD425" s="1"/>
  <c r="CF355"/>
  <c r="CH374"/>
  <c r="C247" i="3"/>
  <c r="C92" i="4"/>
  <c r="C256" i="3" s="1"/>
  <c r="BD159" i="1"/>
  <c r="BB159"/>
  <c r="BC159"/>
  <c r="BA159"/>
  <c r="BE159"/>
  <c r="BB380"/>
  <c r="BC380"/>
  <c r="BE380"/>
  <c r="BD380"/>
  <c r="BZ633"/>
  <c r="BZ669" s="1"/>
  <c r="CG633"/>
  <c r="CG669" s="1"/>
  <c r="BT669"/>
  <c r="BT689" s="1"/>
  <c r="BZ623"/>
  <c r="CG623"/>
  <c r="BT638"/>
  <c r="BU639" s="1"/>
  <c r="BT659"/>
  <c r="BZ624"/>
  <c r="BZ660" s="1"/>
  <c r="CG624"/>
  <c r="CG660" s="1"/>
  <c r="BT660"/>
  <c r="BT680" s="1"/>
  <c r="BZ634"/>
  <c r="BZ670" s="1"/>
  <c r="CG634"/>
  <c r="CG670" s="1"/>
  <c r="BT670"/>
  <c r="BT690" s="1"/>
  <c r="B39" i="3"/>
  <c r="BD421" i="1"/>
  <c r="BK421"/>
  <c r="BD416"/>
  <c r="BK416"/>
  <c r="BD415"/>
  <c r="BK415"/>
  <c r="BD414"/>
  <c r="BK414"/>
  <c r="CV364"/>
  <c r="DC364"/>
  <c r="DC363"/>
  <c r="CV362"/>
  <c r="DC362"/>
  <c r="DC357"/>
  <c r="CS307"/>
  <c r="CT307"/>
  <c r="CS403" s="1"/>
  <c r="CU307"/>
  <c r="CR307"/>
  <c r="DD384"/>
  <c r="DB403"/>
  <c r="DB421"/>
  <c r="DA365"/>
  <c r="DA403"/>
  <c r="DR379"/>
  <c r="DY379"/>
  <c r="DH345"/>
  <c r="ED317"/>
  <c r="EZ347"/>
  <c r="FV319"/>
  <c r="CA398"/>
  <c r="CA434" s="1"/>
  <c r="CH398"/>
  <c r="CA403"/>
  <c r="CA439" s="1"/>
  <c r="CH403"/>
  <c r="CH439" s="1"/>
  <c r="CH397"/>
  <c r="CA402"/>
  <c r="CH402"/>
  <c r="GX44"/>
  <c r="GS65" s="1"/>
  <c r="HO44"/>
  <c r="HT44" s="1"/>
  <c r="HO65" s="1"/>
  <c r="BC395"/>
  <c r="BB395"/>
  <c r="BA395"/>
  <c r="BB127"/>
  <c r="BD127"/>
  <c r="BC127"/>
  <c r="BE127"/>
  <c r="BA127"/>
  <c r="BD130"/>
  <c r="BB130"/>
  <c r="BC130"/>
  <c r="BE130"/>
  <c r="BA130"/>
  <c r="BX301"/>
  <c r="BY301"/>
  <c r="BV301"/>
  <c r="BW301"/>
  <c r="CF397"/>
  <c r="CE359"/>
  <c r="CD415"/>
  <c r="CF359"/>
  <c r="CG378"/>
  <c r="CH378"/>
  <c r="CH433" s="1"/>
  <c r="CE397"/>
  <c r="CE415"/>
  <c r="CF415"/>
  <c r="T170"/>
  <c r="U170" s="1"/>
  <c r="B65" i="6"/>
  <c r="B26" s="1"/>
  <c r="B73"/>
  <c r="E25"/>
  <c r="E27" s="1"/>
  <c r="E66"/>
  <c r="DQ154" i="1"/>
  <c r="DR154"/>
  <c r="DP154"/>
  <c r="DS154"/>
  <c r="DO154"/>
  <c r="DR124"/>
  <c r="DP124"/>
  <c r="DQ124"/>
  <c r="DO124"/>
  <c r="DS124"/>
  <c r="BY356"/>
  <c r="BX356"/>
  <c r="EE345"/>
  <c r="FA317"/>
  <c r="BC422"/>
  <c r="BB422"/>
  <c r="BA422"/>
  <c r="BD355"/>
  <c r="BE355"/>
  <c r="BC355"/>
  <c r="BB355"/>
  <c r="BA355"/>
  <c r="BD634"/>
  <c r="BD670" s="1"/>
  <c r="BK634"/>
  <c r="BK670" s="1"/>
  <c r="AX670"/>
  <c r="AX690" s="1"/>
  <c r="BD623"/>
  <c r="BK623"/>
  <c r="AX638"/>
  <c r="AY639" s="1"/>
  <c r="AX659"/>
  <c r="BD636"/>
  <c r="BD672" s="1"/>
  <c r="BK636"/>
  <c r="BK672" s="1"/>
  <c r="AX672"/>
  <c r="AX692" s="1"/>
  <c r="BD635"/>
  <c r="BK635"/>
  <c r="AX671"/>
  <c r="AX691" s="1"/>
  <c r="BB419"/>
  <c r="BC419"/>
  <c r="BA419"/>
  <c r="D351" i="3"/>
  <c r="D96" i="4"/>
  <c r="D360" i="3" s="1"/>
  <c r="N188" i="9" s="1"/>
  <c r="BW421" i="1"/>
  <c r="BX421"/>
  <c r="BY421"/>
  <c r="E143" i="3"/>
  <c r="E88" i="4"/>
  <c r="E152" i="3" s="1"/>
  <c r="F245" i="9" s="1"/>
  <c r="BW380" i="1"/>
  <c r="CD380"/>
  <c r="BW376"/>
  <c r="CD376"/>
  <c r="BW374"/>
  <c r="CD374"/>
  <c r="DO414"/>
  <c r="DV414"/>
  <c r="DV423"/>
  <c r="CW365"/>
  <c r="DD365"/>
  <c r="CW364"/>
  <c r="DD364"/>
  <c r="DD363"/>
  <c r="BC173"/>
  <c r="BC187" s="1"/>
  <c r="BB173"/>
  <c r="BB187" s="1"/>
  <c r="BE173"/>
  <c r="BE187" s="1"/>
  <c r="BA173"/>
  <c r="BA187" s="1"/>
  <c r="BD173"/>
  <c r="BD187" s="1"/>
  <c r="HQ310"/>
  <c r="F143" i="3"/>
  <c r="F88" i="4"/>
  <c r="F152" i="3" s="1"/>
  <c r="F302" i="9" s="1"/>
  <c r="B351" i="3"/>
  <c r="B96" i="4"/>
  <c r="B360" i="3" s="1"/>
  <c r="AC444" i="1"/>
  <c r="FG179"/>
  <c r="FI179"/>
  <c r="FJ179"/>
  <c r="FH179"/>
  <c r="FK179"/>
  <c r="FH161"/>
  <c r="FJ161"/>
  <c r="FI161"/>
  <c r="FG161"/>
  <c r="FK161"/>
  <c r="FG142"/>
  <c r="FH142"/>
  <c r="FJ142"/>
  <c r="FK142"/>
  <c r="FI142"/>
  <c r="FG123"/>
  <c r="FK123"/>
  <c r="FH123"/>
  <c r="FH197" s="1"/>
  <c r="FI123"/>
  <c r="FI197" s="1"/>
  <c r="FJ123"/>
  <c r="AP151"/>
  <c r="AQ151" s="1"/>
  <c r="FO197"/>
  <c r="FQ197"/>
  <c r="AP426"/>
  <c r="AQ426" s="1"/>
  <c r="AX225"/>
  <c r="E95" i="3" s="1"/>
  <c r="D240" i="9" s="1"/>
  <c r="AM205" i="1"/>
  <c r="BL656"/>
  <c r="P205"/>
  <c r="CH601"/>
  <c r="CI601" s="1"/>
  <c r="DC386"/>
  <c r="AW225"/>
  <c r="D95" i="3" s="1"/>
  <c r="D183" i="9" s="1"/>
  <c r="M389" i="1"/>
  <c r="N389" s="1"/>
  <c r="BR451"/>
  <c r="BR463" s="1"/>
  <c r="C407" i="3" s="1"/>
  <c r="C155" i="9" s="1"/>
  <c r="B341" i="6"/>
  <c r="BS224" i="1"/>
  <c r="CW194"/>
  <c r="AY225"/>
  <c r="F95" i="3" s="1"/>
  <c r="D297" i="9" s="1"/>
  <c r="CD442" i="1"/>
  <c r="BZ367"/>
  <c r="CF385"/>
  <c r="AI674"/>
  <c r="F639" i="3" s="1"/>
  <c r="D323" i="6"/>
  <c r="BE659" i="1"/>
  <c r="CH357"/>
  <c r="CH431" s="1"/>
  <c r="AL443"/>
  <c r="BL601"/>
  <c r="BM601" s="1"/>
  <c r="DB367"/>
  <c r="DB441" s="1"/>
  <c r="K674"/>
  <c r="D613" i="3" s="1"/>
  <c r="BK191" i="1"/>
  <c r="BH429"/>
  <c r="HG197"/>
  <c r="CF439"/>
  <c r="EH218"/>
  <c r="BL204"/>
  <c r="BA203"/>
  <c r="BH201"/>
  <c r="BH205" s="1"/>
  <c r="BR224"/>
  <c r="BR225" s="1"/>
  <c r="C121" i="3" s="1"/>
  <c r="E126" i="9" s="1"/>
  <c r="GL197" i="1"/>
  <c r="AI191"/>
  <c r="AI205" s="1"/>
  <c r="F67" i="3" s="1"/>
  <c r="BW438" i="1"/>
  <c r="J443"/>
  <c r="C327" i="3" s="1"/>
  <c r="EG210" i="1"/>
  <c r="CG363"/>
  <c r="AO407"/>
  <c r="AP408" s="1"/>
  <c r="AQ408" s="1"/>
  <c r="BW638"/>
  <c r="BA376"/>
  <c r="AH428"/>
  <c r="AH443" s="1"/>
  <c r="E353" i="3" s="1"/>
  <c r="BU441" i="1"/>
  <c r="BU461" s="1"/>
  <c r="CH363"/>
  <c r="CH437" s="1"/>
  <c r="P443"/>
  <c r="G148" i="3"/>
  <c r="G70"/>
  <c r="AE443" i="1"/>
  <c r="BE638"/>
  <c r="EG218"/>
  <c r="BL191"/>
  <c r="CS194"/>
  <c r="AF204"/>
  <c r="AF205" s="1"/>
  <c r="C67" i="3" s="1"/>
  <c r="BH433" i="1"/>
  <c r="BS451"/>
  <c r="CO222"/>
  <c r="IF197"/>
  <c r="C341" i="6"/>
  <c r="HJ197" i="1"/>
  <c r="BE665"/>
  <c r="AG433"/>
  <c r="AG443" s="1"/>
  <c r="D353" i="3" s="1"/>
  <c r="BI201" i="1"/>
  <c r="BI205" s="1"/>
  <c r="CV194"/>
  <c r="BS211"/>
  <c r="BU219"/>
  <c r="BU225" s="1"/>
  <c r="F121" i="3" s="1"/>
  <c r="E297" i="9" s="1"/>
  <c r="BL131" i="1"/>
  <c r="BH369"/>
  <c r="CD361"/>
  <c r="CD435" s="1"/>
  <c r="BQ460"/>
  <c r="EI210"/>
  <c r="BY600"/>
  <c r="CA601" s="1"/>
  <c r="CB601" s="1"/>
  <c r="BW405"/>
  <c r="BW441" s="1"/>
  <c r="BA378"/>
  <c r="BQ674"/>
  <c r="T601"/>
  <c r="U601" s="1"/>
  <c r="EE210"/>
  <c r="AI131"/>
  <c r="CP349"/>
  <c r="F323" i="6"/>
  <c r="BE425" i="1"/>
  <c r="E43" i="9"/>
  <c r="B43"/>
  <c r="H12"/>
  <c r="CU436" i="1"/>
  <c r="CO439"/>
  <c r="CO459" s="1"/>
  <c r="E350" i="6"/>
  <c r="AU443" i="1"/>
  <c r="BS443"/>
  <c r="B56" i="6"/>
  <c r="B17" s="1"/>
  <c r="T151" i="1"/>
  <c r="U151" s="1"/>
  <c r="FF37"/>
  <c r="FA58" s="1"/>
  <c r="FW37"/>
  <c r="CD428"/>
  <c r="D689" i="3"/>
  <c r="D109" i="4"/>
  <c r="D698" i="3" s="1"/>
  <c r="N217" i="9" s="1"/>
  <c r="CN435" i="1"/>
  <c r="CT377"/>
  <c r="CT432" s="1"/>
  <c r="DA377"/>
  <c r="DA432" s="1"/>
  <c r="CN432"/>
  <c r="CN452" s="1"/>
  <c r="CN433"/>
  <c r="CT379"/>
  <c r="CT434" s="1"/>
  <c r="DA379"/>
  <c r="DA434" s="1"/>
  <c r="CN434"/>
  <c r="CN454" s="1"/>
  <c r="DP410"/>
  <c r="DJ425"/>
  <c r="DW410"/>
  <c r="FY300"/>
  <c r="GT346"/>
  <c r="HP318"/>
  <c r="HP346" s="1"/>
  <c r="BW308"/>
  <c r="BX308"/>
  <c r="CA404" s="1"/>
  <c r="BY308"/>
  <c r="BV308"/>
  <c r="CF422"/>
  <c r="CH385"/>
  <c r="CF404"/>
  <c r="CE366"/>
  <c r="CF366"/>
  <c r="CF440" s="1"/>
  <c r="CE422"/>
  <c r="CG385"/>
  <c r="CD422"/>
  <c r="CE404"/>
  <c r="BZ649"/>
  <c r="CG649"/>
  <c r="BZ641"/>
  <c r="CG641"/>
  <c r="CG656" s="1"/>
  <c r="BT656"/>
  <c r="BU657" s="1"/>
  <c r="BZ648"/>
  <c r="CG648"/>
  <c r="CA167"/>
  <c r="BX167"/>
  <c r="BY167"/>
  <c r="BW167"/>
  <c r="BZ167"/>
  <c r="BA163"/>
  <c r="BB163"/>
  <c r="BD163"/>
  <c r="BE163"/>
  <c r="BC163"/>
  <c r="B46" i="6"/>
  <c r="B7" s="1"/>
  <c r="T132" i="1"/>
  <c r="U132" s="1"/>
  <c r="DI395"/>
  <c r="DI399"/>
  <c r="DI392"/>
  <c r="DI394"/>
  <c r="DI398"/>
  <c r="DI396"/>
  <c r="DI403"/>
  <c r="DI397"/>
  <c r="DI402"/>
  <c r="DI406"/>
  <c r="DI400"/>
  <c r="DI405"/>
  <c r="DI393"/>
  <c r="DI401"/>
  <c r="DI404"/>
  <c r="CA420"/>
  <c r="CH420"/>
  <c r="CA414"/>
  <c r="CH414"/>
  <c r="CH432" s="1"/>
  <c r="CA419"/>
  <c r="CH419"/>
  <c r="CA411"/>
  <c r="CH411"/>
  <c r="CR38"/>
  <c r="CM59" s="1"/>
  <c r="DI38"/>
  <c r="C12" i="3"/>
  <c r="K12" s="1"/>
  <c r="B127" i="9"/>
  <c r="C49" i="6"/>
  <c r="K73" i="9"/>
  <c r="K11" s="1"/>
  <c r="G277" i="3"/>
  <c r="K186" i="1"/>
  <c r="R186"/>
  <c r="E187"/>
  <c r="E204"/>
  <c r="DP392"/>
  <c r="DQ392"/>
  <c r="BC415"/>
  <c r="BA415"/>
  <c r="BB415"/>
  <c r="DR176"/>
  <c r="DP176"/>
  <c r="DS176"/>
  <c r="DQ176"/>
  <c r="DO176"/>
  <c r="DK441"/>
  <c r="DK461" s="1"/>
  <c r="DX367"/>
  <c r="DK442"/>
  <c r="DK462" s="1"/>
  <c r="DQ368"/>
  <c r="DX368"/>
  <c r="DK428"/>
  <c r="DQ354"/>
  <c r="DX354"/>
  <c r="DK369"/>
  <c r="DK440"/>
  <c r="EK62"/>
  <c r="EL62"/>
  <c r="EM62"/>
  <c r="EJ62"/>
  <c r="EU176"/>
  <c r="EV176"/>
  <c r="EU158"/>
  <c r="ES176"/>
  <c r="ET120"/>
  <c r="EU139"/>
  <c r="EV158"/>
  <c r="ES120"/>
  <c r="ES158"/>
  <c r="ET158"/>
  <c r="ER158"/>
  <c r="EV139"/>
  <c r="EV120"/>
  <c r="EU120"/>
  <c r="ES139"/>
  <c r="ET176"/>
  <c r="ER139"/>
  <c r="ET139"/>
  <c r="ER120"/>
  <c r="ER176"/>
  <c r="DI51"/>
  <c r="CR51"/>
  <c r="CM72" s="1"/>
  <c r="B64" i="6"/>
  <c r="M170" i="1"/>
  <c r="N170" s="1"/>
  <c r="CM440"/>
  <c r="CM460" s="1"/>
  <c r="CZ366"/>
  <c r="CM433"/>
  <c r="CM435"/>
  <c r="CM455" s="1"/>
  <c r="CM432"/>
  <c r="CM452" s="1"/>
  <c r="CS358"/>
  <c r="CZ358"/>
  <c r="EF345"/>
  <c r="FB317"/>
  <c r="FX347"/>
  <c r="GT319"/>
  <c r="DS160"/>
  <c r="DO160"/>
  <c r="DR160"/>
  <c r="DP160"/>
  <c r="DQ160"/>
  <c r="BZ386"/>
  <c r="CA386"/>
  <c r="BD398"/>
  <c r="BD434" s="1"/>
  <c r="BK398"/>
  <c r="BK434" s="1"/>
  <c r="AX434"/>
  <c r="AX454" s="1"/>
  <c r="BD397"/>
  <c r="BK397"/>
  <c r="AX433"/>
  <c r="BD396"/>
  <c r="BD432" s="1"/>
  <c r="BK396"/>
  <c r="BK432" s="1"/>
  <c r="AX432"/>
  <c r="AX452" s="1"/>
  <c r="BD392"/>
  <c r="BK392"/>
  <c r="AX407"/>
  <c r="AY408" s="1"/>
  <c r="AX428"/>
  <c r="BY166"/>
  <c r="CA166"/>
  <c r="BW166"/>
  <c r="BX166"/>
  <c r="BZ166"/>
  <c r="C611" i="3"/>
  <c r="C106" i="4"/>
  <c r="C620" i="3" s="1"/>
  <c r="K160" i="9" s="1"/>
  <c r="BD649" i="1"/>
  <c r="BK649"/>
  <c r="BD653"/>
  <c r="BK653"/>
  <c r="BD647"/>
  <c r="BK647"/>
  <c r="BD646"/>
  <c r="BK646"/>
  <c r="CR282"/>
  <c r="CM303" s="1"/>
  <c r="DA380" s="1"/>
  <c r="DI282"/>
  <c r="CR46"/>
  <c r="CM67" s="1"/>
  <c r="DI46"/>
  <c r="B91" i="3"/>
  <c r="B86" i="4"/>
  <c r="B100" i="3" s="1"/>
  <c r="AY206" i="1"/>
  <c r="C143" i="3"/>
  <c r="C88" i="4"/>
  <c r="C152" i="3" s="1"/>
  <c r="F131" i="9" s="1"/>
  <c r="DR174" i="1"/>
  <c r="DO174"/>
  <c r="DS174"/>
  <c r="DQ174"/>
  <c r="DP174"/>
  <c r="E117" i="3"/>
  <c r="E87" i="4"/>
  <c r="E126" i="3" s="1"/>
  <c r="E245" i="9" s="1"/>
  <c r="GS257" i="1"/>
  <c r="FV275"/>
  <c r="FV296" s="1"/>
  <c r="FV324" s="1"/>
  <c r="EH377"/>
  <c r="EH381"/>
  <c r="EH385"/>
  <c r="EH376"/>
  <c r="EH380"/>
  <c r="EH384"/>
  <c r="EH375"/>
  <c r="EH383"/>
  <c r="EH378"/>
  <c r="EH386"/>
  <c r="EH373"/>
  <c r="EH379"/>
  <c r="EH387"/>
  <c r="EH374"/>
  <c r="EH382"/>
  <c r="CZ399"/>
  <c r="CZ404"/>
  <c r="CS405"/>
  <c r="CZ405"/>
  <c r="C6" i="6"/>
  <c r="C9" s="1"/>
  <c r="C48"/>
  <c r="GS262" i="1"/>
  <c r="FV280"/>
  <c r="FV301" s="1"/>
  <c r="FV329" s="1"/>
  <c r="FV359" s="1"/>
  <c r="FV378" s="1"/>
  <c r="FV397" s="1"/>
  <c r="FV415" s="1"/>
  <c r="FV433" s="1"/>
  <c r="FV453" s="1"/>
  <c r="CU428"/>
  <c r="D377" i="3"/>
  <c r="D97" i="4"/>
  <c r="D386" i="3" s="1"/>
  <c r="B217" i="9" s="1"/>
  <c r="C195" i="3"/>
  <c r="C90" i="4"/>
  <c r="C204" i="3" s="1"/>
  <c r="H131" i="9" s="1"/>
  <c r="EE31" i="1"/>
  <c r="DH49"/>
  <c r="DH70" s="1"/>
  <c r="DH98" s="1"/>
  <c r="DH128" s="1"/>
  <c r="DH147" s="1"/>
  <c r="DH166" s="1"/>
  <c r="DH184" s="1"/>
  <c r="DH202" s="1"/>
  <c r="DH222" s="1"/>
  <c r="GS263"/>
  <c r="FV281"/>
  <c r="FV302" s="1"/>
  <c r="FV330" s="1"/>
  <c r="FV360" s="1"/>
  <c r="FV379" s="1"/>
  <c r="FV398" s="1"/>
  <c r="FV416" s="1"/>
  <c r="FV434" s="1"/>
  <c r="FV454" s="1"/>
  <c r="C689" i="3"/>
  <c r="C109" i="4"/>
  <c r="C698" i="3" s="1"/>
  <c r="N160" i="9" s="1"/>
  <c r="CU383" i="1"/>
  <c r="CU438" s="1"/>
  <c r="DB383"/>
  <c r="DB438" s="1"/>
  <c r="CU377"/>
  <c r="CU432" s="1"/>
  <c r="DB377"/>
  <c r="DB432" s="1"/>
  <c r="ET414"/>
  <c r="HS304"/>
  <c r="CR276"/>
  <c r="CM297" s="1"/>
  <c r="CO449" s="1"/>
  <c r="DI276"/>
  <c r="BD140"/>
  <c r="BE140"/>
  <c r="BB140"/>
  <c r="BC140"/>
  <c r="BA140"/>
  <c r="BA399"/>
  <c r="BC399"/>
  <c r="BB399"/>
  <c r="BZ628"/>
  <c r="BZ664" s="1"/>
  <c r="CG628"/>
  <c r="CG664" s="1"/>
  <c r="BT664"/>
  <c r="BT684" s="1"/>
  <c r="BZ632"/>
  <c r="BZ668" s="1"/>
  <c r="CG632"/>
  <c r="CG668" s="1"/>
  <c r="BT668"/>
  <c r="BT688" s="1"/>
  <c r="BZ627"/>
  <c r="BZ663" s="1"/>
  <c r="CG627"/>
  <c r="CG663" s="1"/>
  <c r="BT663"/>
  <c r="BT683" s="1"/>
  <c r="B43" i="3"/>
  <c r="EM60" i="1"/>
  <c r="EJ60"/>
  <c r="EK60"/>
  <c r="EL60"/>
  <c r="EU156"/>
  <c r="EV174"/>
  <c r="ET137"/>
  <c r="ER174"/>
  <c r="ES174"/>
  <c r="ER137"/>
  <c r="ER118"/>
  <c r="EU174"/>
  <c r="EU118"/>
  <c r="ES118"/>
  <c r="ET118"/>
  <c r="ER156"/>
  <c r="EU137"/>
  <c r="ES137"/>
  <c r="EV156"/>
  <c r="EV137"/>
  <c r="EV118"/>
  <c r="ES156"/>
  <c r="ET156"/>
  <c r="ET174"/>
  <c r="BD420"/>
  <c r="BK420"/>
  <c r="BD419"/>
  <c r="BK419"/>
  <c r="BD418"/>
  <c r="BK418"/>
  <c r="CV368"/>
  <c r="DC368"/>
  <c r="CV367"/>
  <c r="DC367"/>
  <c r="DC366"/>
  <c r="DN286"/>
  <c r="DI307" s="1"/>
  <c r="DY384" s="1"/>
  <c r="EG286"/>
  <c r="DY386"/>
  <c r="DR373"/>
  <c r="DY373"/>
  <c r="DL388"/>
  <c r="DR383"/>
  <c r="DY383"/>
  <c r="G97" i="5"/>
  <c r="E44" i="3"/>
  <c r="B611"/>
  <c r="B106" i="4"/>
  <c r="B620" i="3" s="1"/>
  <c r="G675" i="1"/>
  <c r="E221" i="3"/>
  <c r="E91" i="4"/>
  <c r="E230" i="3" s="1"/>
  <c r="I245" i="9" s="1"/>
  <c r="C351" i="3"/>
  <c r="C96" i="4"/>
  <c r="C360" i="3" s="1"/>
  <c r="N131" i="9" s="1"/>
  <c r="CA400" i="1"/>
  <c r="CA436" s="1"/>
  <c r="CH400"/>
  <c r="CH436" s="1"/>
  <c r="CA406"/>
  <c r="CH406"/>
  <c r="CH442" s="1"/>
  <c r="CA399"/>
  <c r="CH399"/>
  <c r="CH404"/>
  <c r="B12" i="3"/>
  <c r="B74" i="9"/>
  <c r="B49" i="6"/>
  <c r="BA413" i="1"/>
  <c r="BB413"/>
  <c r="BC413"/>
  <c r="BA146"/>
  <c r="BC146"/>
  <c r="BD146"/>
  <c r="BB146"/>
  <c r="BE146"/>
  <c r="BD149"/>
  <c r="BB149"/>
  <c r="BE149"/>
  <c r="BA149"/>
  <c r="BC149"/>
  <c r="FY304"/>
  <c r="CR280"/>
  <c r="CM301" s="1"/>
  <c r="CZ397" s="1"/>
  <c r="DI280"/>
  <c r="GS259"/>
  <c r="FV277"/>
  <c r="FV298" s="1"/>
  <c r="FV326" s="1"/>
  <c r="FV356" s="1"/>
  <c r="FV375" s="1"/>
  <c r="FV394" s="1"/>
  <c r="FV412" s="1"/>
  <c r="FV430" s="1"/>
  <c r="FV450" s="1"/>
  <c r="DP172"/>
  <c r="DO172"/>
  <c r="DS172"/>
  <c r="DR172"/>
  <c r="DQ172"/>
  <c r="FA30"/>
  <c r="ED48"/>
  <c r="ED69" s="1"/>
  <c r="ED97" s="1"/>
  <c r="ED127" s="1"/>
  <c r="ED146" s="1"/>
  <c r="ED165" s="1"/>
  <c r="ED183" s="1"/>
  <c r="ED201" s="1"/>
  <c r="ED221" s="1"/>
  <c r="D299" i="3"/>
  <c r="D94" i="4"/>
  <c r="D308" i="3" s="1"/>
  <c r="L188" i="9" s="1"/>
  <c r="DR143" i="1"/>
  <c r="DQ143"/>
  <c r="DO143"/>
  <c r="DP143"/>
  <c r="DS143"/>
  <c r="C325" i="3"/>
  <c r="C95" i="4"/>
  <c r="C334" i="3" s="1"/>
  <c r="M131" i="9" s="1"/>
  <c r="EF410" i="1"/>
  <c r="EF414"/>
  <c r="EF418"/>
  <c r="EF422"/>
  <c r="EF413"/>
  <c r="EF417"/>
  <c r="EF421"/>
  <c r="EF412"/>
  <c r="EF416"/>
  <c r="EF420"/>
  <c r="EF411"/>
  <c r="EF415"/>
  <c r="EF419"/>
  <c r="EF423"/>
  <c r="BA366"/>
  <c r="BA440" s="1"/>
  <c r="BC366"/>
  <c r="BC440" s="1"/>
  <c r="BE366"/>
  <c r="BE440" s="1"/>
  <c r="BD366"/>
  <c r="BD440" s="1"/>
  <c r="BB366"/>
  <c r="BB440" s="1"/>
  <c r="BB374"/>
  <c r="BB388" s="1"/>
  <c r="BC374"/>
  <c r="BC388" s="1"/>
  <c r="BE374"/>
  <c r="BE388" s="1"/>
  <c r="BD374"/>
  <c r="BD388" s="1"/>
  <c r="DP400"/>
  <c r="DQ400"/>
  <c r="BD629"/>
  <c r="BD665" s="1"/>
  <c r="BK629"/>
  <c r="AX665"/>
  <c r="AX685" s="1"/>
  <c r="BD625"/>
  <c r="BD661" s="1"/>
  <c r="BK625"/>
  <c r="BK661" s="1"/>
  <c r="AX661"/>
  <c r="AX681" s="1"/>
  <c r="BD624"/>
  <c r="BD660" s="1"/>
  <c r="BK624"/>
  <c r="BK660" s="1"/>
  <c r="AX660"/>
  <c r="AX680" s="1"/>
  <c r="BC363"/>
  <c r="BC437" s="1"/>
  <c r="BA363"/>
  <c r="BA437" s="1"/>
  <c r="BD363"/>
  <c r="BE363"/>
  <c r="BE437" s="1"/>
  <c r="BB363"/>
  <c r="BB437" s="1"/>
  <c r="BY365"/>
  <c r="BY439" s="1"/>
  <c r="BX365"/>
  <c r="BX439" s="1"/>
  <c r="C403" i="3"/>
  <c r="C98" i="4"/>
  <c r="C412" i="3" s="1"/>
  <c r="C160" i="9" s="1"/>
  <c r="BW384" i="1"/>
  <c r="BW439" s="1"/>
  <c r="CD384"/>
  <c r="CD439" s="1"/>
  <c r="BW377"/>
  <c r="BW432" s="1"/>
  <c r="CD377"/>
  <c r="CD432" s="1"/>
  <c r="BW378"/>
  <c r="CD378"/>
  <c r="BW375"/>
  <c r="CD375"/>
  <c r="DO420"/>
  <c r="DV420"/>
  <c r="DO416"/>
  <c r="DV416"/>
  <c r="CQ394"/>
  <c r="CQ398"/>
  <c r="CQ392"/>
  <c r="CQ395"/>
  <c r="CQ399"/>
  <c r="CQ402"/>
  <c r="CQ438" s="1"/>
  <c r="CQ458" s="1"/>
  <c r="CQ405"/>
  <c r="CQ396"/>
  <c r="CQ400"/>
  <c r="CQ403"/>
  <c r="CQ393"/>
  <c r="CQ397"/>
  <c r="CQ401"/>
  <c r="CQ437" s="1"/>
  <c r="CQ457" s="1"/>
  <c r="CQ404"/>
  <c r="CQ440" s="1"/>
  <c r="CQ460" s="1"/>
  <c r="CQ406"/>
  <c r="CQ432"/>
  <c r="CQ452" s="1"/>
  <c r="CW358"/>
  <c r="DD358"/>
  <c r="CQ442"/>
  <c r="CQ462" s="1"/>
  <c r="CW368"/>
  <c r="DD368"/>
  <c r="CQ441"/>
  <c r="CQ461" s="1"/>
  <c r="CW367"/>
  <c r="DD367"/>
  <c r="CW354"/>
  <c r="DD354"/>
  <c r="CQ369"/>
  <c r="BE117"/>
  <c r="BC117"/>
  <c r="BA117"/>
  <c r="BB117"/>
  <c r="BD117"/>
  <c r="B268"/>
  <c r="X268" s="1"/>
  <c r="AT268" s="1"/>
  <c r="BP268" s="1"/>
  <c r="CL268" s="1"/>
  <c r="DH268" s="1"/>
  <c r="ED268" s="1"/>
  <c r="EZ268" s="1"/>
  <c r="FV268" s="1"/>
  <c r="GR268" s="1"/>
  <c r="HN268" s="1"/>
  <c r="B499"/>
  <c r="X499" s="1"/>
  <c r="AT499" s="1"/>
  <c r="BP499" s="1"/>
  <c r="M408"/>
  <c r="N408" s="1"/>
  <c r="B320" i="6"/>
  <c r="B323" s="1"/>
  <c r="D169" i="3"/>
  <c r="D89" i="4"/>
  <c r="D178" i="3" s="1"/>
  <c r="G188" i="9" s="1"/>
  <c r="D65" i="3"/>
  <c r="D85" i="4"/>
  <c r="D74" i="3" s="1"/>
  <c r="C188" i="9" s="1"/>
  <c r="GG179" i="1"/>
  <c r="GE179"/>
  <c r="GF179"/>
  <c r="GC179"/>
  <c r="GD179"/>
  <c r="GE161"/>
  <c r="GC161"/>
  <c r="GG161"/>
  <c r="GD161"/>
  <c r="GF161"/>
  <c r="GC142"/>
  <c r="GD142"/>
  <c r="GE142"/>
  <c r="GF142"/>
  <c r="GG142"/>
  <c r="GC123"/>
  <c r="GG123"/>
  <c r="GF123"/>
  <c r="GF197" s="1"/>
  <c r="GD123"/>
  <c r="GE123"/>
  <c r="HH197"/>
  <c r="DV192"/>
  <c r="AI188"/>
  <c r="AJ188" s="1"/>
  <c r="M657"/>
  <c r="N657" s="1"/>
  <c r="M426"/>
  <c r="N426" s="1"/>
  <c r="BW436"/>
  <c r="M674"/>
  <c r="F613" i="3" s="1"/>
  <c r="BY428" i="1"/>
  <c r="J674"/>
  <c r="C613" i="3" s="1"/>
  <c r="CD395" i="1"/>
  <c r="CD407" s="1"/>
  <c r="BA388"/>
  <c r="AM443"/>
  <c r="BB674"/>
  <c r="C665" i="3" s="1"/>
  <c r="CH434" i="1"/>
  <c r="CA438"/>
  <c r="BU433"/>
  <c r="BU453" s="1"/>
  <c r="AF674"/>
  <c r="C639" i="3" s="1"/>
  <c r="EI218" i="1"/>
  <c r="F88" i="6"/>
  <c r="BE620" i="1"/>
  <c r="BF620" s="1"/>
  <c r="BS460"/>
  <c r="BS463" s="1"/>
  <c r="D407" i="3" s="1"/>
  <c r="C212" i="9" s="1"/>
  <c r="BK437" i="1"/>
  <c r="D341" i="6"/>
  <c r="HF197" i="1"/>
  <c r="DV194"/>
  <c r="BI388"/>
  <c r="BL389" s="1"/>
  <c r="BM389" s="1"/>
  <c r="AE201"/>
  <c r="AE205" s="1"/>
  <c r="AP389"/>
  <c r="AQ389" s="1"/>
  <c r="IB197"/>
  <c r="EE214"/>
  <c r="AO205"/>
  <c r="CD441"/>
  <c r="AF131"/>
  <c r="R443"/>
  <c r="BY386"/>
  <c r="AH656"/>
  <c r="AI657" s="1"/>
  <c r="AJ657" s="1"/>
  <c r="I205"/>
  <c r="AV694"/>
  <c r="C667" i="3" s="1"/>
  <c r="M155" i="9" s="1"/>
  <c r="D302" i="6"/>
  <c r="BU432" i="1"/>
  <c r="BU452" s="1"/>
  <c r="BU428"/>
  <c r="AP370"/>
  <c r="AQ370" s="1"/>
  <c r="BH674"/>
  <c r="AV463"/>
  <c r="C381" i="3" s="1"/>
  <c r="B155" i="9" s="1"/>
  <c r="BD203" i="1"/>
  <c r="CO223"/>
  <c r="T620"/>
  <c r="U620" s="1"/>
  <c r="BQ224"/>
  <c r="BQ225" s="1"/>
  <c r="FR197"/>
  <c r="BT219"/>
  <c r="BT225" s="1"/>
  <c r="E121" i="3" s="1"/>
  <c r="E240" i="9" s="1"/>
  <c r="BL431" i="1"/>
  <c r="BL443" s="1"/>
  <c r="C26" i="6"/>
  <c r="IC197" i="1"/>
  <c r="DZ194"/>
  <c r="T426"/>
  <c r="U426" s="1"/>
  <c r="BJ204"/>
  <c r="AH205"/>
  <c r="E67" i="3" s="1"/>
  <c r="CD438" i="1"/>
  <c r="BW434"/>
  <c r="CF674"/>
  <c r="AP443"/>
  <c r="AL674"/>
  <c r="CG366"/>
  <c r="CF380"/>
  <c r="CF388" s="1"/>
  <c r="CF382"/>
  <c r="AG369"/>
  <c r="CD638"/>
  <c r="BE399"/>
  <c r="BE407" s="1"/>
  <c r="BI674"/>
  <c r="AH369"/>
  <c r="CH430"/>
  <c r="CA367"/>
  <c r="CA441" s="1"/>
  <c r="BU429"/>
  <c r="BU449" s="1"/>
  <c r="T370"/>
  <c r="U370" s="1"/>
  <c r="F12" i="9"/>
  <c r="C12"/>
  <c r="AE369" i="1"/>
  <c r="CO438"/>
  <c r="CO458" s="1"/>
  <c r="C323" i="6"/>
  <c r="AM674" i="1"/>
  <c r="BL638"/>
  <c r="CH657"/>
  <c r="CI657" s="1"/>
  <c r="HI197"/>
  <c r="BK204"/>
  <c r="BL195"/>
  <c r="BH440"/>
  <c r="BK431"/>
  <c r="BK433"/>
  <c r="FP197"/>
  <c r="AP188"/>
  <c r="AQ188" s="1"/>
  <c r="BS221"/>
  <c r="CD430"/>
  <c r="BQ453"/>
  <c r="CF428"/>
  <c r="AI443"/>
  <c r="F353" i="3" s="1"/>
  <c r="CE674" i="1"/>
  <c r="BC674"/>
  <c r="D665" i="3" s="1"/>
  <c r="K443" i="1"/>
  <c r="D327" i="3" s="1"/>
  <c r="CG359" i="1"/>
  <c r="CE376"/>
  <c r="CE388" s="1"/>
  <c r="CE378"/>
  <c r="BL369"/>
  <c r="AA463"/>
  <c r="D355" i="3" s="1"/>
  <c r="N183" i="9" s="1"/>
  <c r="AN674" i="1"/>
  <c r="CA656"/>
  <c r="BQ694"/>
  <c r="CZ421"/>
  <c r="AP674"/>
  <c r="BI131"/>
  <c r="P674"/>
  <c r="T675" s="1"/>
  <c r="U675" s="1"/>
  <c r="BA638"/>
  <c r="F302" i="6"/>
  <c r="AE131" i="1"/>
  <c r="CA442"/>
  <c r="BU436"/>
  <c r="BU456" s="1"/>
  <c r="CH361"/>
  <c r="CH435" s="1"/>
  <c r="I443"/>
  <c r="BL425"/>
  <c r="AO659"/>
  <c r="AO674" s="1"/>
  <c r="G460" i="3"/>
  <c r="G382"/>
  <c r="G200"/>
  <c r="Y463" i="1"/>
  <c r="BE601"/>
  <c r="BF601" s="1"/>
  <c r="CO434"/>
  <c r="CO454" s="1"/>
  <c r="DB436"/>
  <c r="E284" i="6"/>
  <c r="AU463" i="1"/>
  <c r="BZ119" l="1"/>
  <c r="CA119"/>
  <c r="BW119"/>
  <c r="BX119"/>
  <c r="BY119"/>
  <c r="BY412"/>
  <c r="BX412"/>
  <c r="BW412"/>
  <c r="FF281"/>
  <c r="FA302" s="1"/>
  <c r="FW281"/>
  <c r="EE40"/>
  <c r="DN40"/>
  <c r="DI61" s="1"/>
  <c r="AI132"/>
  <c r="AJ132" s="1"/>
  <c r="GC197"/>
  <c r="DV421"/>
  <c r="GG197"/>
  <c r="BD437"/>
  <c r="DC361"/>
  <c r="DB380"/>
  <c r="ER194"/>
  <c r="BL205"/>
  <c r="BK205"/>
  <c r="CD429"/>
  <c r="DC203"/>
  <c r="AY463"/>
  <c r="F381" i="3" s="1"/>
  <c r="B325" i="9" s="1"/>
  <c r="CG671" i="1"/>
  <c r="ER198"/>
  <c r="AG205"/>
  <c r="D67" i="3" s="1"/>
  <c r="CE193" i="1"/>
  <c r="BA193"/>
  <c r="BW175"/>
  <c r="BY175"/>
  <c r="BZ175"/>
  <c r="CA175"/>
  <c r="BX175"/>
  <c r="ES424"/>
  <c r="EK310"/>
  <c r="EO387" s="1"/>
  <c r="EJ310"/>
  <c r="EL368" s="1"/>
  <c r="EV387"/>
  <c r="ES368"/>
  <c r="ES406"/>
  <c r="ET406"/>
  <c r="EU424"/>
  <c r="EV424"/>
  <c r="EM310"/>
  <c r="CR61"/>
  <c r="CT61"/>
  <c r="CS61"/>
  <c r="DC157"/>
  <c r="DB138"/>
  <c r="DB157"/>
  <c r="DD157"/>
  <c r="DC175"/>
  <c r="DD138"/>
  <c r="DB175"/>
  <c r="DC138"/>
  <c r="DB119"/>
  <c r="DB193" s="1"/>
  <c r="DA119"/>
  <c r="DA193" s="1"/>
  <c r="DA175"/>
  <c r="CZ175"/>
  <c r="CZ119"/>
  <c r="CZ193" s="1"/>
  <c r="DD175"/>
  <c r="DA157"/>
  <c r="CZ138"/>
  <c r="DC119"/>
  <c r="DC193" s="1"/>
  <c r="DD119"/>
  <c r="DD193" s="1"/>
  <c r="DA138"/>
  <c r="CZ157"/>
  <c r="CU61"/>
  <c r="CQ213"/>
  <c r="CM213"/>
  <c r="CO213"/>
  <c r="CP213"/>
  <c r="CN213"/>
  <c r="DP424"/>
  <c r="DR424"/>
  <c r="DS424"/>
  <c r="DQ424"/>
  <c r="EM300"/>
  <c r="EM414" s="1"/>
  <c r="ES358"/>
  <c r="ES396"/>
  <c r="EV377"/>
  <c r="EK300"/>
  <c r="EO377" s="1"/>
  <c r="ET396"/>
  <c r="EM296"/>
  <c r="EM410" s="1"/>
  <c r="EV373"/>
  <c r="ES392"/>
  <c r="ES354"/>
  <c r="ET392"/>
  <c r="EK296"/>
  <c r="EO373" s="1"/>
  <c r="BS225"/>
  <c r="D121" i="3" s="1"/>
  <c r="E183" i="9" s="1"/>
  <c r="CG193" i="1"/>
  <c r="BB193"/>
  <c r="CA157"/>
  <c r="BW157"/>
  <c r="BZ157"/>
  <c r="BY157"/>
  <c r="BX157"/>
  <c r="BY394"/>
  <c r="BX394"/>
  <c r="BW394"/>
  <c r="FF289"/>
  <c r="FA310" s="1"/>
  <c r="FW289"/>
  <c r="EE277"/>
  <c r="DN277"/>
  <c r="DI298" s="1"/>
  <c r="FF279"/>
  <c r="FA300" s="1"/>
  <c r="FW279"/>
  <c r="EM304"/>
  <c r="EM418" s="1"/>
  <c r="ES362"/>
  <c r="EV381"/>
  <c r="ES400"/>
  <c r="ET400"/>
  <c r="EK304"/>
  <c r="EO381" s="1"/>
  <c r="FF275"/>
  <c r="FA296" s="1"/>
  <c r="FW275"/>
  <c r="BW430"/>
  <c r="BE389"/>
  <c r="BF389" s="1"/>
  <c r="CH440"/>
  <c r="CH438"/>
  <c r="CN451"/>
  <c r="CA432"/>
  <c r="CM449"/>
  <c r="AI408"/>
  <c r="AJ408" s="1"/>
  <c r="HA197"/>
  <c r="HW300"/>
  <c r="DB439"/>
  <c r="CE199"/>
  <c r="CF204"/>
  <c r="BE193"/>
  <c r="BX138"/>
  <c r="BW138"/>
  <c r="BZ138"/>
  <c r="CA138"/>
  <c r="BY138"/>
  <c r="BZ375"/>
  <c r="CA375"/>
  <c r="CA430" s="1"/>
  <c r="BY375"/>
  <c r="BY430" s="1"/>
  <c r="BX375"/>
  <c r="EK302"/>
  <c r="EO379" s="1"/>
  <c r="EV379"/>
  <c r="ES360"/>
  <c r="ES398"/>
  <c r="EM302"/>
  <c r="EM416" s="1"/>
  <c r="ET398"/>
  <c r="CS298"/>
  <c r="CU298"/>
  <c r="CT298"/>
  <c r="DA394"/>
  <c r="DD375"/>
  <c r="DA356"/>
  <c r="DA430" s="1"/>
  <c r="DB394"/>
  <c r="DB412"/>
  <c r="CZ412"/>
  <c r="DC375"/>
  <c r="DB356"/>
  <c r="DB430" s="1"/>
  <c r="DA412"/>
  <c r="FF283"/>
  <c r="FA304" s="1"/>
  <c r="FW283"/>
  <c r="BX430"/>
  <c r="BD439"/>
  <c r="BJ205"/>
  <c r="HW296"/>
  <c r="ES198"/>
  <c r="HU302"/>
  <c r="HY379" s="1"/>
  <c r="CD193"/>
  <c r="CH193"/>
  <c r="BC193"/>
  <c r="BD193"/>
  <c r="P19" i="3"/>
  <c r="B121"/>
  <c r="BU226" i="1"/>
  <c r="BU228" s="1"/>
  <c r="N181" i="9"/>
  <c r="N186" s="1"/>
  <c r="N193" s="1"/>
  <c r="D370" i="3"/>
  <c r="D358"/>
  <c r="D365" s="1"/>
  <c r="C124" i="9"/>
  <c r="C72" i="3"/>
  <c r="C79" s="1"/>
  <c r="C84"/>
  <c r="C295" i="9"/>
  <c r="F84" i="3"/>
  <c r="F72"/>
  <c r="F79" s="1"/>
  <c r="B67"/>
  <c r="AI206" i="1"/>
  <c r="AJ206" s="1"/>
  <c r="N124" i="9"/>
  <c r="N129" s="1"/>
  <c r="N136" s="1"/>
  <c r="C358" i="3"/>
  <c r="C365" s="1"/>
  <c r="C370"/>
  <c r="BL206" i="1"/>
  <c r="BM206" s="1"/>
  <c r="C181" i="9"/>
  <c r="D72" i="3"/>
  <c r="D79" s="1"/>
  <c r="D84"/>
  <c r="B381"/>
  <c r="M181" i="9"/>
  <c r="M186" s="1"/>
  <c r="M193" s="1"/>
  <c r="D344" i="3"/>
  <c r="D332"/>
  <c r="D339" s="1"/>
  <c r="DD393" i="1"/>
  <c r="C151" i="9"/>
  <c r="C171" s="1"/>
  <c r="D269" i="10"/>
  <c r="C421" i="3"/>
  <c r="EL420" i="1"/>
  <c r="ES420"/>
  <c r="EL414"/>
  <c r="ES414"/>
  <c r="FW30"/>
  <c r="EZ48"/>
  <c r="EZ69" s="1"/>
  <c r="EZ97" s="1"/>
  <c r="EZ127" s="1"/>
  <c r="EZ146" s="1"/>
  <c r="EZ165" s="1"/>
  <c r="EZ183" s="1"/>
  <c r="EZ201" s="1"/>
  <c r="EZ221" s="1"/>
  <c r="J12" i="3"/>
  <c r="E12"/>
  <c r="M12" s="1"/>
  <c r="E49" i="6"/>
  <c r="B241" i="9"/>
  <c r="DP307" i="1"/>
  <c r="DQ307"/>
  <c r="DN307"/>
  <c r="DO307"/>
  <c r="DX403"/>
  <c r="DW365"/>
  <c r="DZ384"/>
  <c r="DW403"/>
  <c r="DX421"/>
  <c r="B73" i="9"/>
  <c r="N295"/>
  <c r="N300" s="1"/>
  <c r="N307" s="1"/>
  <c r="F358" i="3"/>
  <c r="F365" s="1"/>
  <c r="F370"/>
  <c r="C238" i="9"/>
  <c r="E84" i="3"/>
  <c r="E72"/>
  <c r="E79" s="1"/>
  <c r="K323" i="9"/>
  <c r="K328" s="1"/>
  <c r="K335" s="1"/>
  <c r="F630" i="3"/>
  <c r="F618"/>
  <c r="F625" s="1"/>
  <c r="E256" i="10"/>
  <c r="E315" s="1"/>
  <c r="C179" i="9"/>
  <c r="C199" s="1"/>
  <c r="D83" i="3"/>
  <c r="BB191" i="1"/>
  <c r="BB131"/>
  <c r="DD397"/>
  <c r="CW396"/>
  <c r="DD396"/>
  <c r="DD395"/>
  <c r="EL418"/>
  <c r="ES418"/>
  <c r="M122" i="9"/>
  <c r="D266" i="10"/>
  <c r="C343" i="3"/>
  <c r="HO259" i="1"/>
  <c r="HN277" s="1"/>
  <c r="HN298" s="1"/>
  <c r="HN326" s="1"/>
  <c r="HN356" s="1"/>
  <c r="HN375" s="1"/>
  <c r="HN394" s="1"/>
  <c r="HN412" s="1"/>
  <c r="HN430" s="1"/>
  <c r="HN450" s="1"/>
  <c r="GR277"/>
  <c r="GR298" s="1"/>
  <c r="GR326" s="1"/>
  <c r="GR356" s="1"/>
  <c r="GR375" s="1"/>
  <c r="GR394" s="1"/>
  <c r="GR412" s="1"/>
  <c r="GR430" s="1"/>
  <c r="GR450" s="1"/>
  <c r="K96" i="9"/>
  <c r="C277" i="10"/>
  <c r="G611" i="3"/>
  <c r="B629"/>
  <c r="EJ286" i="1"/>
  <c r="EE307" s="1"/>
  <c r="EU384" s="1"/>
  <c r="FC286"/>
  <c r="EL156"/>
  <c r="EM156"/>
  <c r="EN156"/>
  <c r="EK156"/>
  <c r="EO156"/>
  <c r="CU297"/>
  <c r="CR297"/>
  <c r="CS297"/>
  <c r="CT297"/>
  <c r="DB411"/>
  <c r="DA355"/>
  <c r="DD374"/>
  <c r="DB393"/>
  <c r="DA393"/>
  <c r="DC374"/>
  <c r="CZ411"/>
  <c r="DA411"/>
  <c r="DB355"/>
  <c r="HO263"/>
  <c r="HN281" s="1"/>
  <c r="HN302" s="1"/>
  <c r="HN330" s="1"/>
  <c r="HN360" s="1"/>
  <c r="HN379" s="1"/>
  <c r="HN398" s="1"/>
  <c r="HN416" s="1"/>
  <c r="HN434" s="1"/>
  <c r="HN454" s="1"/>
  <c r="GR281"/>
  <c r="GR302" s="1"/>
  <c r="GR330" s="1"/>
  <c r="GR360" s="1"/>
  <c r="GR379" s="1"/>
  <c r="GR398" s="1"/>
  <c r="GR416" s="1"/>
  <c r="GR434" s="1"/>
  <c r="GR454" s="1"/>
  <c r="H122" i="9"/>
  <c r="H142" s="1"/>
  <c r="D261" i="10"/>
  <c r="C213" i="3"/>
  <c r="EN381" i="1"/>
  <c r="EU381"/>
  <c r="D259" i="10"/>
  <c r="F122" i="9"/>
  <c r="F142" s="1"/>
  <c r="C161" i="3"/>
  <c r="DN46" i="1"/>
  <c r="DI67" s="1"/>
  <c r="EE46"/>
  <c r="BD407"/>
  <c r="BD428"/>
  <c r="AX453"/>
  <c r="E303" i="3"/>
  <c r="L240" i="9" s="1"/>
  <c r="EG374" i="1"/>
  <c r="EG378"/>
  <c r="EG382"/>
  <c r="EG386"/>
  <c r="EG373"/>
  <c r="EG377"/>
  <c r="EG381"/>
  <c r="EG385"/>
  <c r="EG376"/>
  <c r="EG380"/>
  <c r="EG384"/>
  <c r="EG375"/>
  <c r="EG379"/>
  <c r="EG383"/>
  <c r="EG387"/>
  <c r="DN51"/>
  <c r="DI72" s="1"/>
  <c r="EE51"/>
  <c r="EK139"/>
  <c r="EM139"/>
  <c r="EN139"/>
  <c r="EO139"/>
  <c r="EL139"/>
  <c r="R187"/>
  <c r="R204"/>
  <c r="R205" s="1"/>
  <c r="CU59"/>
  <c r="CR59"/>
  <c r="CS59"/>
  <c r="CT59"/>
  <c r="DC173"/>
  <c r="CZ136"/>
  <c r="DC136"/>
  <c r="DC155"/>
  <c r="DB117"/>
  <c r="CZ117"/>
  <c r="DB136"/>
  <c r="DD155"/>
  <c r="DD136"/>
  <c r="CZ155"/>
  <c r="DA136"/>
  <c r="CZ173"/>
  <c r="DA173"/>
  <c r="DB155"/>
  <c r="DB173"/>
  <c r="DD117"/>
  <c r="DD173"/>
  <c r="DA155"/>
  <c r="DA117"/>
  <c r="DC117"/>
  <c r="CQ211"/>
  <c r="CM211"/>
  <c r="CP211"/>
  <c r="CO211"/>
  <c r="CN211"/>
  <c r="DV405"/>
  <c r="DV394"/>
  <c r="BX422"/>
  <c r="BW422"/>
  <c r="BY422"/>
  <c r="GU392"/>
  <c r="GU394"/>
  <c r="GU398"/>
  <c r="GU402"/>
  <c r="GU406"/>
  <c r="GU393"/>
  <c r="GU397"/>
  <c r="GU401"/>
  <c r="GU405"/>
  <c r="GU396"/>
  <c r="GU400"/>
  <c r="GU404"/>
  <c r="GU395"/>
  <c r="GU399"/>
  <c r="GU403"/>
  <c r="B377" i="3"/>
  <c r="B97" i="4"/>
  <c r="B386" i="3" s="1"/>
  <c r="M124" i="9"/>
  <c r="M129" s="1"/>
  <c r="M136" s="1"/>
  <c r="C332" i="3"/>
  <c r="C339" s="1"/>
  <c r="C344"/>
  <c r="G259" i="10"/>
  <c r="G318" s="1"/>
  <c r="F293" i="9"/>
  <c r="F313" s="1"/>
  <c r="F161" i="3"/>
  <c r="BD638" i="1"/>
  <c r="BD659"/>
  <c r="BC429"/>
  <c r="BC369"/>
  <c r="BX359"/>
  <c r="BY359"/>
  <c r="BZ359"/>
  <c r="BW359"/>
  <c r="CA359"/>
  <c r="ED345"/>
  <c r="EZ317"/>
  <c r="CU421"/>
  <c r="CT421"/>
  <c r="CS421"/>
  <c r="BZ638"/>
  <c r="BZ659"/>
  <c r="CF429"/>
  <c r="CF369"/>
  <c r="CA374"/>
  <c r="BZ374"/>
  <c r="BY374"/>
  <c r="BX374"/>
  <c r="FX348"/>
  <c r="FY424" s="1"/>
  <c r="GT320"/>
  <c r="FC344"/>
  <c r="FY316"/>
  <c r="CV167"/>
  <c r="CT167"/>
  <c r="CW167"/>
  <c r="CU167"/>
  <c r="CS167"/>
  <c r="BZ380"/>
  <c r="CA380"/>
  <c r="BY380"/>
  <c r="BX380"/>
  <c r="DX386"/>
  <c r="DQ387"/>
  <c r="DX387"/>
  <c r="DQ384"/>
  <c r="DX384"/>
  <c r="J78" i="9"/>
  <c r="G256" i="3"/>
  <c r="B285" i="6"/>
  <c r="CM448" i="1"/>
  <c r="L73" i="9"/>
  <c r="L11" s="1"/>
  <c r="G303" i="3"/>
  <c r="BY165" i="1"/>
  <c r="BZ165"/>
  <c r="BX165"/>
  <c r="CA165"/>
  <c r="BW165"/>
  <c r="FX344"/>
  <c r="GT316"/>
  <c r="E263" i="10"/>
  <c r="J179" i="9"/>
  <c r="D265" i="3"/>
  <c r="DO70" i="1"/>
  <c r="DP70"/>
  <c r="DQ70"/>
  <c r="DN70"/>
  <c r="DW147"/>
  <c r="DY166"/>
  <c r="DY147"/>
  <c r="DZ128"/>
  <c r="DZ184"/>
  <c r="DX128"/>
  <c r="DY184"/>
  <c r="DX166"/>
  <c r="DX184"/>
  <c r="DZ166"/>
  <c r="DW184"/>
  <c r="DV184"/>
  <c r="DV166"/>
  <c r="DW128"/>
  <c r="DW166"/>
  <c r="DZ147"/>
  <c r="DV128"/>
  <c r="DX147"/>
  <c r="DY128"/>
  <c r="DY202" s="1"/>
  <c r="DV147"/>
  <c r="DM222"/>
  <c r="DJ222"/>
  <c r="DL222"/>
  <c r="DI222"/>
  <c r="DK222"/>
  <c r="GL406"/>
  <c r="FY407"/>
  <c r="GL392"/>
  <c r="M179" i="9"/>
  <c r="E266" i="10"/>
  <c r="D343" i="3"/>
  <c r="FG66" i="1"/>
  <c r="GC66"/>
  <c r="GY66"/>
  <c r="HU66"/>
  <c r="FH66"/>
  <c r="GD66"/>
  <c r="GZ66"/>
  <c r="HV66"/>
  <c r="FI66"/>
  <c r="GE66"/>
  <c r="HA66"/>
  <c r="HW66"/>
  <c r="FF66"/>
  <c r="GB66"/>
  <c r="GX66"/>
  <c r="HT66"/>
  <c r="FR143"/>
  <c r="ID180"/>
  <c r="HJ180"/>
  <c r="GK180"/>
  <c r="HH162"/>
  <c r="FR124"/>
  <c r="GM124"/>
  <c r="IF124"/>
  <c r="IB180"/>
  <c r="HG162"/>
  <c r="GN180"/>
  <c r="HH180"/>
  <c r="GM180"/>
  <c r="GL143"/>
  <c r="FQ124"/>
  <c r="FP162"/>
  <c r="IC143"/>
  <c r="HF143"/>
  <c r="IE180"/>
  <c r="IC180"/>
  <c r="GK143"/>
  <c r="IC124"/>
  <c r="GN143"/>
  <c r="GM143"/>
  <c r="IE162"/>
  <c r="GJ162"/>
  <c r="FN180"/>
  <c r="HG180"/>
  <c r="HG124"/>
  <c r="ID124"/>
  <c r="FP143"/>
  <c r="HF162"/>
  <c r="FN143"/>
  <c r="GL162"/>
  <c r="HJ162"/>
  <c r="HH124"/>
  <c r="GJ143"/>
  <c r="FO124"/>
  <c r="FQ162"/>
  <c r="HG143"/>
  <c r="IB162"/>
  <c r="FP124"/>
  <c r="HI162"/>
  <c r="FN124"/>
  <c r="FO143"/>
  <c r="IF180"/>
  <c r="GJ180"/>
  <c r="IF162"/>
  <c r="GN162"/>
  <c r="HJ143"/>
  <c r="IB143"/>
  <c r="IE124"/>
  <c r="FQ143"/>
  <c r="HI180"/>
  <c r="FO162"/>
  <c r="HI143"/>
  <c r="GL180"/>
  <c r="FR180"/>
  <c r="FP180"/>
  <c r="FO180"/>
  <c r="HI124"/>
  <c r="HF180"/>
  <c r="GM162"/>
  <c r="IF143"/>
  <c r="HH143"/>
  <c r="GJ124"/>
  <c r="ID162"/>
  <c r="GK124"/>
  <c r="HJ124"/>
  <c r="GL124"/>
  <c r="IE143"/>
  <c r="GN124"/>
  <c r="FR162"/>
  <c r="HF124"/>
  <c r="ID143"/>
  <c r="FN162"/>
  <c r="IB124"/>
  <c r="IC162"/>
  <c r="FQ180"/>
  <c r="GK162"/>
  <c r="FC218"/>
  <c r="GT218"/>
  <c r="FD218"/>
  <c r="HQ218"/>
  <c r="FX218"/>
  <c r="FW218"/>
  <c r="GW218"/>
  <c r="GV218"/>
  <c r="FA218"/>
  <c r="FZ218"/>
  <c r="FY218"/>
  <c r="HR218"/>
  <c r="FB218"/>
  <c r="HP218"/>
  <c r="FE218"/>
  <c r="GS218"/>
  <c r="GA218"/>
  <c r="GU218"/>
  <c r="HS218"/>
  <c r="HO218"/>
  <c r="E259" i="10"/>
  <c r="E318" s="1"/>
  <c r="F179" i="9"/>
  <c r="F199" s="1"/>
  <c r="D161" i="3"/>
  <c r="EN135" i="1"/>
  <c r="EK135"/>
  <c r="EM135"/>
  <c r="EL135"/>
  <c r="EO135"/>
  <c r="FE61"/>
  <c r="M295" i="9"/>
  <c r="M300" s="1"/>
  <c r="M307" s="1"/>
  <c r="F344" i="3"/>
  <c r="F332"/>
  <c r="F339" s="1"/>
  <c r="L210" i="9"/>
  <c r="L215" s="1"/>
  <c r="L222" s="1"/>
  <c r="D656" i="3"/>
  <c r="D644"/>
  <c r="D651" s="1"/>
  <c r="GM424" i="1"/>
  <c r="H78" i="9"/>
  <c r="H16" s="1"/>
  <c r="G204" i="3"/>
  <c r="F12"/>
  <c r="N12" s="1"/>
  <c r="B298" i="9"/>
  <c r="F49" i="6"/>
  <c r="BX177" i="1"/>
  <c r="BY177"/>
  <c r="BW177"/>
  <c r="BZ177"/>
  <c r="CA177"/>
  <c r="DW386"/>
  <c r="DJ441"/>
  <c r="DJ461" s="1"/>
  <c r="DP387"/>
  <c r="DP442" s="1"/>
  <c r="DW387"/>
  <c r="DW442" s="1"/>
  <c r="DJ442"/>
  <c r="DJ462" s="1"/>
  <c r="DP384"/>
  <c r="DW384"/>
  <c r="DJ439"/>
  <c r="DJ459" s="1"/>
  <c r="DP381"/>
  <c r="DP436" s="1"/>
  <c r="DW381"/>
  <c r="DW436" s="1"/>
  <c r="DJ436"/>
  <c r="DJ456" s="1"/>
  <c r="EF298"/>
  <c r="DN298"/>
  <c r="EK416"/>
  <c r="ER416"/>
  <c r="EK410"/>
  <c r="ER410"/>
  <c r="EE425"/>
  <c r="CZ385"/>
  <c r="CS381"/>
  <c r="CZ381"/>
  <c r="CS387"/>
  <c r="CZ387"/>
  <c r="DN284"/>
  <c r="DI305" s="1"/>
  <c r="EE284"/>
  <c r="HP310"/>
  <c r="HT310" s="1"/>
  <c r="HV368" s="1"/>
  <c r="GX310"/>
  <c r="GZ368" s="1"/>
  <c r="C258" i="10"/>
  <c r="E69" i="9"/>
  <c r="G117" i="3"/>
  <c r="B135"/>
  <c r="K236" i="9"/>
  <c r="F264" i="10"/>
  <c r="F323" s="1"/>
  <c r="E291" i="3"/>
  <c r="EL406" i="1"/>
  <c r="EM406"/>
  <c r="EE26"/>
  <c r="DH44"/>
  <c r="DH65" s="1"/>
  <c r="DH93" s="1"/>
  <c r="DH123" s="1"/>
  <c r="DH142" s="1"/>
  <c r="DH161" s="1"/>
  <c r="DH179" s="1"/>
  <c r="DH197" s="1"/>
  <c r="DH217" s="1"/>
  <c r="DR358"/>
  <c r="DY358"/>
  <c r="DR356"/>
  <c r="DY356"/>
  <c r="DR354"/>
  <c r="DY354"/>
  <c r="DL369"/>
  <c r="BZ410"/>
  <c r="CG410"/>
  <c r="BT425"/>
  <c r="BU426" s="1"/>
  <c r="BZ411"/>
  <c r="CG411"/>
  <c r="BZ421"/>
  <c r="CG421"/>
  <c r="EJ50"/>
  <c r="EE71" s="1"/>
  <c r="FA50"/>
  <c r="G265" i="10"/>
  <c r="G324" s="1"/>
  <c r="L293" i="9"/>
  <c r="F317" i="3"/>
  <c r="CR69" i="1"/>
  <c r="CS69"/>
  <c r="CT69"/>
  <c r="CU69"/>
  <c r="DD183"/>
  <c r="DC165"/>
  <c r="DC146"/>
  <c r="DB127"/>
  <c r="DB146"/>
  <c r="DA127"/>
  <c r="DA183"/>
  <c r="CZ146"/>
  <c r="CZ165"/>
  <c r="DB183"/>
  <c r="DC183"/>
  <c r="DC127"/>
  <c r="DB165"/>
  <c r="DD146"/>
  <c r="DD127"/>
  <c r="DA146"/>
  <c r="DA165"/>
  <c r="CZ127"/>
  <c r="CZ183"/>
  <c r="DD165"/>
  <c r="CP221"/>
  <c r="CQ221"/>
  <c r="CO221"/>
  <c r="CM221"/>
  <c r="CN221"/>
  <c r="BY395"/>
  <c r="BX395"/>
  <c r="BW395"/>
  <c r="G230" i="3"/>
  <c r="I78" i="9"/>
  <c r="I16" s="1"/>
  <c r="EG431" i="1"/>
  <c r="EG441"/>
  <c r="ET367"/>
  <c r="EG442"/>
  <c r="EG462" s="1"/>
  <c r="EM368"/>
  <c r="ET368"/>
  <c r="EG428"/>
  <c r="EM354"/>
  <c r="EG369"/>
  <c r="ET354"/>
  <c r="M96" i="9"/>
  <c r="C279" i="10"/>
  <c r="B681" i="3"/>
  <c r="G256" i="10"/>
  <c r="G315" s="1"/>
  <c r="C293" i="9"/>
  <c r="C313" s="1"/>
  <c r="F83" i="3"/>
  <c r="CS128" i="1"/>
  <c r="CT128"/>
  <c r="CW128"/>
  <c r="CU128"/>
  <c r="CV128"/>
  <c r="DK346"/>
  <c r="EG318"/>
  <c r="EJ288"/>
  <c r="EE309" s="1"/>
  <c r="EU386" s="1"/>
  <c r="FC288"/>
  <c r="D236" i="9"/>
  <c r="D256" s="1"/>
  <c r="F257" i="10"/>
  <c r="F316" s="1"/>
  <c r="E109" i="3"/>
  <c r="EM143" i="1"/>
  <c r="EO143"/>
  <c r="EL143"/>
  <c r="EK143"/>
  <c r="EN143"/>
  <c r="DP396"/>
  <c r="DQ396"/>
  <c r="M238" i="9"/>
  <c r="M243" s="1"/>
  <c r="M250" s="1"/>
  <c r="E344" i="3"/>
  <c r="E332"/>
  <c r="E339" s="1"/>
  <c r="HO261" i="1"/>
  <c r="HN279" s="1"/>
  <c r="HN300" s="1"/>
  <c r="HN328" s="1"/>
  <c r="HN358" s="1"/>
  <c r="HN377" s="1"/>
  <c r="HN396" s="1"/>
  <c r="HN414" s="1"/>
  <c r="HN432" s="1"/>
  <c r="HN452" s="1"/>
  <c r="GR279"/>
  <c r="GR300" s="1"/>
  <c r="GR328" s="1"/>
  <c r="GR358" s="1"/>
  <c r="GR377" s="1"/>
  <c r="GR396" s="1"/>
  <c r="GR414" s="1"/>
  <c r="GR432" s="1"/>
  <c r="GR452" s="1"/>
  <c r="DM392"/>
  <c r="DM395"/>
  <c r="DM399"/>
  <c r="DM402"/>
  <c r="DM405"/>
  <c r="DM396"/>
  <c r="DM400"/>
  <c r="DM403"/>
  <c r="DM393"/>
  <c r="DM397"/>
  <c r="DM401"/>
  <c r="DM404"/>
  <c r="DM406"/>
  <c r="DM394"/>
  <c r="DM398"/>
  <c r="B28"/>
  <c r="X28" s="1"/>
  <c r="AT28" s="1"/>
  <c r="BP28" s="1"/>
  <c r="CL28" s="1"/>
  <c r="DH28" s="1"/>
  <c r="ED28" s="1"/>
  <c r="EZ28" s="1"/>
  <c r="FV28" s="1"/>
  <c r="GR28" s="1"/>
  <c r="HN28" s="1"/>
  <c r="X27"/>
  <c r="AT27" s="1"/>
  <c r="BP27" s="1"/>
  <c r="CL27" s="1"/>
  <c r="DH27" s="1"/>
  <c r="ED27" s="1"/>
  <c r="EZ27" s="1"/>
  <c r="FV27" s="1"/>
  <c r="GR27" s="1"/>
  <c r="HN27" s="1"/>
  <c r="G263" i="10"/>
  <c r="G322" s="1"/>
  <c r="J293" i="9"/>
  <c r="F265" i="3"/>
  <c r="EL400" i="1"/>
  <c r="EM400"/>
  <c r="FW347"/>
  <c r="GS319"/>
  <c r="FW265"/>
  <c r="EZ283"/>
  <c r="EZ304" s="1"/>
  <c r="EZ332" s="1"/>
  <c r="EZ362" s="1"/>
  <c r="EZ381" s="1"/>
  <c r="EZ400" s="1"/>
  <c r="EZ418" s="1"/>
  <c r="EZ436" s="1"/>
  <c r="EZ456" s="1"/>
  <c r="DP190"/>
  <c r="DS365"/>
  <c r="DZ365"/>
  <c r="DS364"/>
  <c r="DZ364"/>
  <c r="DZ363"/>
  <c r="DS362"/>
  <c r="DZ362"/>
  <c r="K100" i="9"/>
  <c r="K42" s="1"/>
  <c r="G615" i="3"/>
  <c r="E122" i="9"/>
  <c r="E142" s="1"/>
  <c r="D258" i="10"/>
  <c r="C135" i="3"/>
  <c r="BZ382" i="1"/>
  <c r="CA382"/>
  <c r="BY382"/>
  <c r="BX382"/>
  <c r="EL160"/>
  <c r="EN160"/>
  <c r="EK160"/>
  <c r="EM160"/>
  <c r="EO160"/>
  <c r="GC296"/>
  <c r="GG373" s="1"/>
  <c r="GU296"/>
  <c r="DD419"/>
  <c r="CW418"/>
  <c r="DD418"/>
  <c r="CW420"/>
  <c r="DD420"/>
  <c r="D122" i="9"/>
  <c r="D142" s="1"/>
  <c r="D257" i="10"/>
  <c r="D316" s="1"/>
  <c r="C109" i="3"/>
  <c r="B48" i="6"/>
  <c r="B6"/>
  <c r="B9" s="1"/>
  <c r="BW181" i="1"/>
  <c r="BX181"/>
  <c r="BY181"/>
  <c r="BZ181"/>
  <c r="CA181"/>
  <c r="L96" i="9"/>
  <c r="C278" i="10"/>
  <c r="B655" i="3"/>
  <c r="G637"/>
  <c r="BX149" i="1"/>
  <c r="BZ149"/>
  <c r="CA149"/>
  <c r="BY149"/>
  <c r="BW149"/>
  <c r="FF296"/>
  <c r="FH354" s="1"/>
  <c r="FX296"/>
  <c r="EL392"/>
  <c r="EM392"/>
  <c r="CD191"/>
  <c r="CD131"/>
  <c r="CG191"/>
  <c r="CG131"/>
  <c r="CF191"/>
  <c r="CF131"/>
  <c r="BX155"/>
  <c r="BZ155"/>
  <c r="BY155"/>
  <c r="CA155"/>
  <c r="BW155"/>
  <c r="EE393"/>
  <c r="EE397"/>
  <c r="EE401"/>
  <c r="EE404"/>
  <c r="EE396"/>
  <c r="EE400"/>
  <c r="EE403"/>
  <c r="EE395"/>
  <c r="EE399"/>
  <c r="EE402"/>
  <c r="EE406"/>
  <c r="EE392"/>
  <c r="EE394"/>
  <c r="EE398"/>
  <c r="EE405"/>
  <c r="BZ393"/>
  <c r="CG393"/>
  <c r="BT429"/>
  <c r="BT449" s="1"/>
  <c r="BZ398"/>
  <c r="CG398"/>
  <c r="BT434"/>
  <c r="BT454" s="1"/>
  <c r="BZ395"/>
  <c r="CG395"/>
  <c r="BT431"/>
  <c r="BT451" s="1"/>
  <c r="CU423"/>
  <c r="CS423"/>
  <c r="CT423"/>
  <c r="I293" i="9"/>
  <c r="I313" s="1"/>
  <c r="G262" i="10"/>
  <c r="G321" s="1"/>
  <c r="F239" i="3"/>
  <c r="G267" i="10"/>
  <c r="G326" s="1"/>
  <c r="N293" i="9"/>
  <c r="F369" i="3"/>
  <c r="DO362" i="1"/>
  <c r="DV362"/>
  <c r="AP675"/>
  <c r="AQ675" s="1"/>
  <c r="BE639"/>
  <c r="BF639" s="1"/>
  <c r="ET192"/>
  <c r="ER192"/>
  <c r="DB378"/>
  <c r="GD197"/>
  <c r="BK665"/>
  <c r="G44" i="3"/>
  <c r="CZ361" i="1"/>
  <c r="EV194"/>
  <c r="ET194"/>
  <c r="CD369"/>
  <c r="FJ197"/>
  <c r="FG197"/>
  <c r="BK671"/>
  <c r="DQ198"/>
  <c r="BE204"/>
  <c r="BA201"/>
  <c r="BB201"/>
  <c r="CE425"/>
  <c r="DD203"/>
  <c r="DB203"/>
  <c r="CD201"/>
  <c r="CE201"/>
  <c r="DA374"/>
  <c r="CH429"/>
  <c r="CH443" s="1"/>
  <c r="HY197"/>
  <c r="BA169"/>
  <c r="BB169"/>
  <c r="CF195"/>
  <c r="BK425"/>
  <c r="BL426" s="1"/>
  <c r="BM426" s="1"/>
  <c r="BZ666"/>
  <c r="BC435"/>
  <c r="BA195"/>
  <c r="CA202"/>
  <c r="DS196"/>
  <c r="CS442"/>
  <c r="K279" i="9"/>
  <c r="BE199" i="1"/>
  <c r="BZ203"/>
  <c r="BX203"/>
  <c r="DA202"/>
  <c r="DW421"/>
  <c r="CN460"/>
  <c r="EV198"/>
  <c r="ET198"/>
  <c r="F27" i="6"/>
  <c r="CD440" i="1"/>
  <c r="CA674"/>
  <c r="F691" i="3" s="1"/>
  <c r="GY197" i="1"/>
  <c r="BB150"/>
  <c r="DD355"/>
  <c r="CQ431"/>
  <c r="CQ451" s="1"/>
  <c r="BK663"/>
  <c r="BD664"/>
  <c r="F9" i="6"/>
  <c r="BE431" i="1"/>
  <c r="BD431"/>
  <c r="CE437"/>
  <c r="CG667"/>
  <c r="BZ665"/>
  <c r="ER196"/>
  <c r="ET196"/>
  <c r="ES196"/>
  <c r="DB382"/>
  <c r="CZ393"/>
  <c r="DP192"/>
  <c r="CF199"/>
  <c r="BK436"/>
  <c r="CZ436"/>
  <c r="CD204"/>
  <c r="DQ194"/>
  <c r="BB433"/>
  <c r="CG169"/>
  <c r="CF169"/>
  <c r="CO453"/>
  <c r="B327" i="3"/>
  <c r="M444" i="1"/>
  <c r="N444" s="1"/>
  <c r="B41" i="3"/>
  <c r="E17" i="4"/>
  <c r="BA191" i="1"/>
  <c r="BA131"/>
  <c r="CW406"/>
  <c r="CW442" s="1"/>
  <c r="DD406"/>
  <c r="CW392"/>
  <c r="DD392"/>
  <c r="CQ407"/>
  <c r="I236" i="9"/>
  <c r="I256" s="1"/>
  <c r="F262" i="10"/>
  <c r="F321" s="1"/>
  <c r="E239" i="3"/>
  <c r="B355"/>
  <c r="AC464" i="1"/>
  <c r="AC466" s="1"/>
  <c r="B693" i="3"/>
  <c r="L153" i="9"/>
  <c r="L158" s="1"/>
  <c r="L165" s="1"/>
  <c r="C644" i="3"/>
  <c r="C651" s="1"/>
  <c r="C656"/>
  <c r="K153" i="9"/>
  <c r="K158" s="1"/>
  <c r="K165" s="1"/>
  <c r="C618" i="3"/>
  <c r="C625" s="1"/>
  <c r="C630"/>
  <c r="BD191" i="1"/>
  <c r="BD131"/>
  <c r="BE191"/>
  <c r="BE131"/>
  <c r="DD401"/>
  <c r="CW400"/>
  <c r="DD400"/>
  <c r="DD399"/>
  <c r="CW394"/>
  <c r="DD394"/>
  <c r="E265" i="10"/>
  <c r="L179" i="9"/>
  <c r="D317" i="3"/>
  <c r="GC304" i="1"/>
  <c r="GG381" s="1"/>
  <c r="GU304"/>
  <c r="D267" i="10"/>
  <c r="N122" i="9"/>
  <c r="C369" i="3"/>
  <c r="K105" i="9"/>
  <c r="K47" s="1"/>
  <c r="G620" i="3"/>
  <c r="EM174" i="1"/>
  <c r="EO174"/>
  <c r="EK174"/>
  <c r="EL174"/>
  <c r="EN174"/>
  <c r="DN276"/>
  <c r="DI297" s="1"/>
  <c r="DV393" s="1"/>
  <c r="EE276"/>
  <c r="EN373"/>
  <c r="EU373"/>
  <c r="EH388"/>
  <c r="GR275"/>
  <c r="GR296" s="1"/>
  <c r="HO257"/>
  <c r="HN275" s="1"/>
  <c r="HN296" s="1"/>
  <c r="HN324" s="1"/>
  <c r="HN354" s="1"/>
  <c r="HN373" s="1"/>
  <c r="HN392" s="1"/>
  <c r="HN410" s="1"/>
  <c r="HN428" s="1"/>
  <c r="HN448" s="1"/>
  <c r="C257" i="10"/>
  <c r="D69" i="9"/>
  <c r="G91" i="3"/>
  <c r="B109"/>
  <c r="CS303" i="1"/>
  <c r="CT303"/>
  <c r="CU303"/>
  <c r="CR303"/>
  <c r="DB399"/>
  <c r="DB417"/>
  <c r="DA361"/>
  <c r="DA399"/>
  <c r="DD380"/>
  <c r="CZ417"/>
  <c r="DB361"/>
  <c r="DB435" s="1"/>
  <c r="DC380"/>
  <c r="DA417"/>
  <c r="BK407"/>
  <c r="BL408" s="1"/>
  <c r="BM408" s="1"/>
  <c r="BK428"/>
  <c r="FB345"/>
  <c r="FX317"/>
  <c r="CU72"/>
  <c r="CR72"/>
  <c r="CS72"/>
  <c r="CT72"/>
  <c r="DD186"/>
  <c r="DC186"/>
  <c r="CZ186"/>
  <c r="DB186"/>
  <c r="DA186"/>
  <c r="CZ130"/>
  <c r="DD168"/>
  <c r="DC130"/>
  <c r="DD149"/>
  <c r="DA149"/>
  <c r="DC168"/>
  <c r="DB130"/>
  <c r="DA168"/>
  <c r="DC149"/>
  <c r="DB149"/>
  <c r="DB168"/>
  <c r="DA130"/>
  <c r="CZ149"/>
  <c r="CZ168"/>
  <c r="DD130"/>
  <c r="CO224"/>
  <c r="CP224"/>
  <c r="CM224"/>
  <c r="CQ224"/>
  <c r="CN224"/>
  <c r="EN158"/>
  <c r="EO158"/>
  <c r="EL158"/>
  <c r="EM158"/>
  <c r="EK158"/>
  <c r="DN38"/>
  <c r="DI59" s="1"/>
  <c r="EE38"/>
  <c r="DO402"/>
  <c r="DV402"/>
  <c r="DO398"/>
  <c r="DV398"/>
  <c r="BY366"/>
  <c r="BX366"/>
  <c r="BW366"/>
  <c r="BZ366"/>
  <c r="CA366"/>
  <c r="HQ396"/>
  <c r="HQ400"/>
  <c r="HQ404"/>
  <c r="HQ395"/>
  <c r="HQ399"/>
  <c r="HQ403"/>
  <c r="HQ392"/>
  <c r="HQ394"/>
  <c r="HQ398"/>
  <c r="HQ402"/>
  <c r="HQ406"/>
  <c r="HQ393"/>
  <c r="HQ397"/>
  <c r="HQ401"/>
  <c r="HQ405"/>
  <c r="N208" i="9"/>
  <c r="E280" i="10"/>
  <c r="D707" i="3"/>
  <c r="FG58" i="1"/>
  <c r="GC58"/>
  <c r="GY58"/>
  <c r="HU58"/>
  <c r="FH58"/>
  <c r="GD58"/>
  <c r="GZ58"/>
  <c r="HV58"/>
  <c r="FI58"/>
  <c r="GE58"/>
  <c r="HA58"/>
  <c r="HW58"/>
  <c r="FF58"/>
  <c r="GB58"/>
  <c r="GX58"/>
  <c r="HT58"/>
  <c r="GJ172"/>
  <c r="GK172"/>
  <c r="HF154"/>
  <c r="IF135"/>
  <c r="GM154"/>
  <c r="GJ135"/>
  <c r="HJ154"/>
  <c r="IF116"/>
  <c r="GM172"/>
  <c r="GL135"/>
  <c r="GN116"/>
  <c r="IC135"/>
  <c r="HI172"/>
  <c r="HJ135"/>
  <c r="ID154"/>
  <c r="FO116"/>
  <c r="FN154"/>
  <c r="FQ116"/>
  <c r="FP154"/>
  <c r="HF135"/>
  <c r="ID135"/>
  <c r="IE154"/>
  <c r="IC172"/>
  <c r="FR172"/>
  <c r="HI116"/>
  <c r="FR135"/>
  <c r="HJ172"/>
  <c r="HH116"/>
  <c r="GN154"/>
  <c r="HH172"/>
  <c r="HH154"/>
  <c r="HJ116"/>
  <c r="FQ154"/>
  <c r="IE172"/>
  <c r="IC116"/>
  <c r="FR154"/>
  <c r="GM135"/>
  <c r="GL116"/>
  <c r="GN172"/>
  <c r="IB154"/>
  <c r="FQ172"/>
  <c r="GK154"/>
  <c r="FP135"/>
  <c r="HF172"/>
  <c r="ID116"/>
  <c r="FN135"/>
  <c r="ID172"/>
  <c r="FR116"/>
  <c r="IF154"/>
  <c r="GJ116"/>
  <c r="FQ135"/>
  <c r="HH135"/>
  <c r="GM116"/>
  <c r="IE135"/>
  <c r="HG135"/>
  <c r="IB172"/>
  <c r="IB116"/>
  <c r="IE116"/>
  <c r="HF116"/>
  <c r="GN135"/>
  <c r="IC154"/>
  <c r="GJ154"/>
  <c r="FO172"/>
  <c r="FN116"/>
  <c r="FO135"/>
  <c r="FP172"/>
  <c r="IF172"/>
  <c r="HG116"/>
  <c r="GK116"/>
  <c r="GL154"/>
  <c r="IB135"/>
  <c r="HG154"/>
  <c r="GK135"/>
  <c r="HI135"/>
  <c r="FO154"/>
  <c r="FP116"/>
  <c r="HI154"/>
  <c r="HG172"/>
  <c r="FN172"/>
  <c r="GL172"/>
  <c r="FX210"/>
  <c r="FC210"/>
  <c r="FW210"/>
  <c r="GS210"/>
  <c r="FY210"/>
  <c r="FZ210"/>
  <c r="HP210"/>
  <c r="HO210"/>
  <c r="FB210"/>
  <c r="GW210"/>
  <c r="GV210"/>
  <c r="HS210"/>
  <c r="FA210"/>
  <c r="HR210"/>
  <c r="GA210"/>
  <c r="GT210"/>
  <c r="GU210"/>
  <c r="FE210"/>
  <c r="HQ210"/>
  <c r="FD210"/>
  <c r="D403" i="3"/>
  <c r="D98" i="4"/>
  <c r="D412" i="3" s="1"/>
  <c r="C217" i="9" s="1"/>
  <c r="K210"/>
  <c r="K215" s="1"/>
  <c r="K222" s="1"/>
  <c r="D630" i="3"/>
  <c r="D618"/>
  <c r="D625" s="1"/>
  <c r="L323" i="9"/>
  <c r="L328" s="1"/>
  <c r="L335" s="1"/>
  <c r="F656" i="3"/>
  <c r="F644"/>
  <c r="F651" s="1"/>
  <c r="E267" i="10"/>
  <c r="N179" i="9"/>
  <c r="D369" i="3"/>
  <c r="BK638" i="1"/>
  <c r="BK659"/>
  <c r="BB429"/>
  <c r="BB369"/>
  <c r="EF375"/>
  <c r="EF379"/>
  <c r="EF383"/>
  <c r="EF387"/>
  <c r="EF374"/>
  <c r="EF378"/>
  <c r="EF382"/>
  <c r="EF386"/>
  <c r="EF373"/>
  <c r="EF377"/>
  <c r="EF381"/>
  <c r="EF385"/>
  <c r="EF376"/>
  <c r="EF380"/>
  <c r="EF384"/>
  <c r="EE349"/>
  <c r="B34" i="6"/>
  <c r="B36" s="1"/>
  <c r="B75"/>
  <c r="BZ378" i="1"/>
  <c r="CA378"/>
  <c r="BX378"/>
  <c r="BY378"/>
  <c r="FA411"/>
  <c r="FA415"/>
  <c r="FA419"/>
  <c r="FA422"/>
  <c r="FA410"/>
  <c r="FA414"/>
  <c r="FA418"/>
  <c r="FA421"/>
  <c r="FA413"/>
  <c r="FA417"/>
  <c r="FA420"/>
  <c r="FA412"/>
  <c r="FA416"/>
  <c r="FA423"/>
  <c r="CT365"/>
  <c r="CU365"/>
  <c r="CG638"/>
  <c r="CH639" s="1"/>
  <c r="CI639" s="1"/>
  <c r="CG659"/>
  <c r="BY393"/>
  <c r="BX393"/>
  <c r="BW393"/>
  <c r="ED51"/>
  <c r="ED72" s="1"/>
  <c r="ED100" s="1"/>
  <c r="ED130" s="1"/>
  <c r="ED149" s="1"/>
  <c r="ED168" s="1"/>
  <c r="ED186" s="1"/>
  <c r="ED204" s="1"/>
  <c r="ED224" s="1"/>
  <c r="FA33"/>
  <c r="L186"/>
  <c r="S186"/>
  <c r="F187"/>
  <c r="F204"/>
  <c r="L265" i="9"/>
  <c r="F278" i="10"/>
  <c r="F337" s="1"/>
  <c r="E655" i="3"/>
  <c r="K265" i="9"/>
  <c r="F277" i="10"/>
  <c r="F336" s="1"/>
  <c r="E629" i="3"/>
  <c r="C260" i="10"/>
  <c r="G69" i="9"/>
  <c r="B187" i="3"/>
  <c r="G169"/>
  <c r="CP411" i="1"/>
  <c r="CP415"/>
  <c r="CP419"/>
  <c r="CP412"/>
  <c r="CP416"/>
  <c r="CP420"/>
  <c r="CP413"/>
  <c r="CP417"/>
  <c r="CP421"/>
  <c r="CP410"/>
  <c r="CP414"/>
  <c r="CP418"/>
  <c r="CP422"/>
  <c r="CP423"/>
  <c r="CS185"/>
  <c r="CW185"/>
  <c r="CT185"/>
  <c r="CV185"/>
  <c r="CU185"/>
  <c r="BX399"/>
  <c r="BY399"/>
  <c r="BW399"/>
  <c r="FP416"/>
  <c r="FC425"/>
  <c r="FP410"/>
  <c r="DQ373"/>
  <c r="DX373"/>
  <c r="DX428" s="1"/>
  <c r="DK388"/>
  <c r="DX374"/>
  <c r="DX375"/>
  <c r="F377" i="3"/>
  <c r="F97" i="4"/>
  <c r="F386" i="3" s="1"/>
  <c r="B330" i="9" s="1"/>
  <c r="BX127" i="1"/>
  <c r="BW127"/>
  <c r="BZ127"/>
  <c r="BY127"/>
  <c r="CA127"/>
  <c r="CS299"/>
  <c r="CT299"/>
  <c r="CU299"/>
  <c r="CR299"/>
  <c r="DD376"/>
  <c r="DB395"/>
  <c r="DA357"/>
  <c r="DB413"/>
  <c r="DA395"/>
  <c r="DB357"/>
  <c r="DC376"/>
  <c r="CZ413"/>
  <c r="DA413"/>
  <c r="M100" i="9"/>
  <c r="G69" i="3"/>
  <c r="C73" i="9"/>
  <c r="C11" s="1"/>
  <c r="J188"/>
  <c r="D285" i="6"/>
  <c r="J236" i="9"/>
  <c r="F263" i="10"/>
  <c r="F322" s="1"/>
  <c r="E265" i="3"/>
  <c r="EE287" i="1"/>
  <c r="DN287"/>
  <c r="DI308" s="1"/>
  <c r="DX385" s="1"/>
  <c r="DA428"/>
  <c r="GB45"/>
  <c r="FW66" s="1"/>
  <c r="GS45"/>
  <c r="EV190"/>
  <c r="EO154"/>
  <c r="EN154"/>
  <c r="EL154"/>
  <c r="EM154"/>
  <c r="EK154"/>
  <c r="L267" i="9"/>
  <c r="L272" s="1"/>
  <c r="L279" s="1"/>
  <c r="E656" i="3"/>
  <c r="E644"/>
  <c r="E651" s="1"/>
  <c r="FW32" i="1"/>
  <c r="EZ50"/>
  <c r="EZ71" s="1"/>
  <c r="EZ99" s="1"/>
  <c r="EZ129" s="1"/>
  <c r="EZ148" s="1"/>
  <c r="EZ167" s="1"/>
  <c r="EZ185" s="1"/>
  <c r="EZ203" s="1"/>
  <c r="EZ223" s="1"/>
  <c r="N236" i="9"/>
  <c r="F267" i="10"/>
  <c r="F326" s="1"/>
  <c r="E369" i="3"/>
  <c r="C265" i="10"/>
  <c r="L69" i="9"/>
  <c r="G299" i="3"/>
  <c r="B317"/>
  <c r="BZ121" i="1"/>
  <c r="BY121"/>
  <c r="CA121"/>
  <c r="BW121"/>
  <c r="BX121"/>
  <c r="DW374"/>
  <c r="DJ429"/>
  <c r="DJ449" s="1"/>
  <c r="DW375"/>
  <c r="DJ430"/>
  <c r="DJ450" s="1"/>
  <c r="DJ440"/>
  <c r="DJ460" s="1"/>
  <c r="CT356"/>
  <c r="CU356"/>
  <c r="F69" i="9"/>
  <c r="C259" i="10"/>
  <c r="G143" i="3"/>
  <c r="B161"/>
  <c r="FD344" i="1"/>
  <c r="FZ316"/>
  <c r="ER423"/>
  <c r="EK414"/>
  <c r="ER414"/>
  <c r="CS373"/>
  <c r="CS428" s="1"/>
  <c r="CM388"/>
  <c r="CQ389" s="1"/>
  <c r="CZ373"/>
  <c r="CS384"/>
  <c r="CZ384"/>
  <c r="CZ439" s="1"/>
  <c r="CS375"/>
  <c r="CZ375"/>
  <c r="CS376"/>
  <c r="CZ376"/>
  <c r="GN424"/>
  <c r="FI64"/>
  <c r="GE64"/>
  <c r="HA64"/>
  <c r="HW64"/>
  <c r="FF64"/>
  <c r="GB64"/>
  <c r="GX64"/>
  <c r="HT64"/>
  <c r="FG64"/>
  <c r="GC64"/>
  <c r="GY64"/>
  <c r="HU64"/>
  <c r="FH64"/>
  <c r="GD64"/>
  <c r="GZ64"/>
  <c r="HV64"/>
  <c r="IF178"/>
  <c r="HF178"/>
  <c r="FR141"/>
  <c r="HI122"/>
  <c r="GJ141"/>
  <c r="GN160"/>
  <c r="FQ141"/>
  <c r="FO122"/>
  <c r="GM122"/>
  <c r="HJ160"/>
  <c r="IB178"/>
  <c r="IC141"/>
  <c r="IE178"/>
  <c r="FO160"/>
  <c r="FR160"/>
  <c r="GK160"/>
  <c r="IC178"/>
  <c r="HG178"/>
  <c r="GJ160"/>
  <c r="ID122"/>
  <c r="HF160"/>
  <c r="IF141"/>
  <c r="GK178"/>
  <c r="ID178"/>
  <c r="HH160"/>
  <c r="GK122"/>
  <c r="HJ178"/>
  <c r="IB141"/>
  <c r="HH141"/>
  <c r="GN122"/>
  <c r="HH178"/>
  <c r="IB122"/>
  <c r="IC122"/>
  <c r="GN141"/>
  <c r="FP178"/>
  <c r="IE160"/>
  <c r="GL178"/>
  <c r="FO141"/>
  <c r="GJ178"/>
  <c r="GM160"/>
  <c r="GM178"/>
  <c r="IF160"/>
  <c r="HJ122"/>
  <c r="HG141"/>
  <c r="IE122"/>
  <c r="IE141"/>
  <c r="GL122"/>
  <c r="GL160"/>
  <c r="FP122"/>
  <c r="HI160"/>
  <c r="ID160"/>
  <c r="HI141"/>
  <c r="GK141"/>
  <c r="FQ178"/>
  <c r="FN122"/>
  <c r="FN178"/>
  <c r="FP141"/>
  <c r="HG122"/>
  <c r="FR122"/>
  <c r="HH122"/>
  <c r="FQ160"/>
  <c r="HJ141"/>
  <c r="GJ122"/>
  <c r="GJ196" s="1"/>
  <c r="FN141"/>
  <c r="HF122"/>
  <c r="GL141"/>
  <c r="IF122"/>
  <c r="IF196" s="1"/>
  <c r="GN178"/>
  <c r="FQ122"/>
  <c r="FP160"/>
  <c r="HF141"/>
  <c r="IB160"/>
  <c r="HG160"/>
  <c r="HI178"/>
  <c r="FN160"/>
  <c r="GM141"/>
  <c r="ID141"/>
  <c r="FR178"/>
  <c r="IC160"/>
  <c r="FO178"/>
  <c r="GV216"/>
  <c r="HS216"/>
  <c r="FZ216"/>
  <c r="FE216"/>
  <c r="HP216"/>
  <c r="FD216"/>
  <c r="FY216"/>
  <c r="HQ216"/>
  <c r="HO216"/>
  <c r="FA216"/>
  <c r="GS216"/>
  <c r="GW216"/>
  <c r="FC216"/>
  <c r="FX216"/>
  <c r="GA216"/>
  <c r="FB216"/>
  <c r="GU216"/>
  <c r="GT216"/>
  <c r="HR216"/>
  <c r="FW216"/>
  <c r="E261" i="10"/>
  <c r="E320" s="1"/>
  <c r="H179" i="9"/>
  <c r="H199" s="1"/>
  <c r="D213" i="3"/>
  <c r="G126"/>
  <c r="E78" i="9"/>
  <c r="E16" s="1"/>
  <c r="FH310" i="1"/>
  <c r="FZ310"/>
  <c r="DR362"/>
  <c r="DY362"/>
  <c r="DR360"/>
  <c r="DY360"/>
  <c r="DY363"/>
  <c r="DY355"/>
  <c r="BZ414"/>
  <c r="CG414"/>
  <c r="BZ415"/>
  <c r="CG415"/>
  <c r="BZ412"/>
  <c r="CG412"/>
  <c r="L100" i="9"/>
  <c r="L42" s="1"/>
  <c r="G641" i="3"/>
  <c r="FW270" i="1"/>
  <c r="EZ288"/>
  <c r="EZ309" s="1"/>
  <c r="EZ337" s="1"/>
  <c r="EZ367" s="1"/>
  <c r="EZ386" s="1"/>
  <c r="EZ405" s="1"/>
  <c r="EZ423" s="1"/>
  <c r="EZ441" s="1"/>
  <c r="EZ461" s="1"/>
  <c r="L151" i="9"/>
  <c r="D278" i="10"/>
  <c r="C655" i="3"/>
  <c r="BX413" i="1"/>
  <c r="BY413"/>
  <c r="BW413"/>
  <c r="EG435"/>
  <c r="EG432"/>
  <c r="EG452" s="1"/>
  <c r="EM358"/>
  <c r="ET358"/>
  <c r="EG429"/>
  <c r="EG430"/>
  <c r="C266" i="10"/>
  <c r="M69" i="9"/>
  <c r="B343" i="3"/>
  <c r="G325"/>
  <c r="C256" i="10"/>
  <c r="C69" i="9"/>
  <c r="B83" i="3"/>
  <c r="G65"/>
  <c r="CW147" i="1"/>
  <c r="CV147"/>
  <c r="CU147"/>
  <c r="CS147"/>
  <c r="CT147"/>
  <c r="EL398"/>
  <c r="EM398"/>
  <c r="EL162"/>
  <c r="EN162"/>
  <c r="EO162"/>
  <c r="EM162"/>
  <c r="EK162"/>
  <c r="EL300"/>
  <c r="FD300"/>
  <c r="B639" i="3"/>
  <c r="AI675" i="1"/>
  <c r="AJ675" s="1"/>
  <c r="J302" i="9"/>
  <c r="F285" i="6"/>
  <c r="FH304" i="1"/>
  <c r="FZ304"/>
  <c r="DS190"/>
  <c r="DO190"/>
  <c r="DM442"/>
  <c r="DM462" s="1"/>
  <c r="DS368"/>
  <c r="DZ368"/>
  <c r="DZ367"/>
  <c r="BY401"/>
  <c r="BX401"/>
  <c r="BW401"/>
  <c r="EO178"/>
  <c r="EM178"/>
  <c r="EL178"/>
  <c r="EN178"/>
  <c r="EK178"/>
  <c r="K122" i="9"/>
  <c r="D264" i="10"/>
  <c r="C291" i="3"/>
  <c r="F663"/>
  <c r="F108" i="4"/>
  <c r="F672" i="3" s="1"/>
  <c r="M330" i="9" s="1"/>
  <c r="DD422" i="1"/>
  <c r="CW421"/>
  <c r="DD421"/>
  <c r="CW423"/>
  <c r="DD423"/>
  <c r="FD374"/>
  <c r="FD378"/>
  <c r="FD382"/>
  <c r="FD386"/>
  <c r="FD377"/>
  <c r="FD381"/>
  <c r="FD385"/>
  <c r="FD376"/>
  <c r="FD384"/>
  <c r="FD373"/>
  <c r="FD379"/>
  <c r="FD387"/>
  <c r="FD380"/>
  <c r="FD375"/>
  <c r="FD383"/>
  <c r="BW125"/>
  <c r="BZ125"/>
  <c r="BX125"/>
  <c r="BY125"/>
  <c r="CA125"/>
  <c r="L105" i="9"/>
  <c r="L47" s="1"/>
  <c r="G646" i="3"/>
  <c r="K321" i="9"/>
  <c r="G277" i="10"/>
  <c r="G336" s="1"/>
  <c r="F629" i="3"/>
  <c r="BZ186" i="1"/>
  <c r="BX186"/>
  <c r="BY186"/>
  <c r="CA186"/>
  <c r="BW186"/>
  <c r="FG62"/>
  <c r="GC62"/>
  <c r="GY62"/>
  <c r="HU62"/>
  <c r="FH62"/>
  <c r="GD62"/>
  <c r="GZ62"/>
  <c r="HV62"/>
  <c r="FI62"/>
  <c r="GE62"/>
  <c r="HA62"/>
  <c r="HW62"/>
  <c r="FF62"/>
  <c r="GB62"/>
  <c r="GX62"/>
  <c r="HT62"/>
  <c r="ID176"/>
  <c r="FP139"/>
  <c r="FR120"/>
  <c r="FQ158"/>
  <c r="GM176"/>
  <c r="GL139"/>
  <c r="IF120"/>
  <c r="FO120"/>
  <c r="IB139"/>
  <c r="IC139"/>
  <c r="HI139"/>
  <c r="FQ120"/>
  <c r="GM139"/>
  <c r="HG176"/>
  <c r="FP176"/>
  <c r="FN176"/>
  <c r="GJ158"/>
  <c r="HI120"/>
  <c r="HI194" s="1"/>
  <c r="HF176"/>
  <c r="FR139"/>
  <c r="HJ176"/>
  <c r="GJ120"/>
  <c r="HJ120"/>
  <c r="IB176"/>
  <c r="GN120"/>
  <c r="GL120"/>
  <c r="IE120"/>
  <c r="IE139"/>
  <c r="GM120"/>
  <c r="GM194" s="1"/>
  <c r="FO158"/>
  <c r="HI158"/>
  <c r="ID158"/>
  <c r="IE176"/>
  <c r="GK139"/>
  <c r="IB158"/>
  <c r="FQ176"/>
  <c r="HG120"/>
  <c r="HG194" s="1"/>
  <c r="GJ176"/>
  <c r="HF158"/>
  <c r="HH139"/>
  <c r="ID120"/>
  <c r="ID194" s="1"/>
  <c r="HH120"/>
  <c r="HF120"/>
  <c r="GM158"/>
  <c r="GK120"/>
  <c r="FQ139"/>
  <c r="HI176"/>
  <c r="HJ139"/>
  <c r="IB120"/>
  <c r="IB194" s="1"/>
  <c r="IC158"/>
  <c r="ID139"/>
  <c r="FR158"/>
  <c r="GL176"/>
  <c r="FN120"/>
  <c r="FO139"/>
  <c r="FO176"/>
  <c r="IF139"/>
  <c r="GK176"/>
  <c r="HH158"/>
  <c r="IF176"/>
  <c r="GN158"/>
  <c r="IF158"/>
  <c r="FN139"/>
  <c r="GJ139"/>
  <c r="GN176"/>
  <c r="HH176"/>
  <c r="HJ158"/>
  <c r="HG139"/>
  <c r="GL158"/>
  <c r="HF139"/>
  <c r="FP120"/>
  <c r="HG158"/>
  <c r="FN158"/>
  <c r="IC176"/>
  <c r="FP158"/>
  <c r="GN139"/>
  <c r="IC120"/>
  <c r="IC194" s="1"/>
  <c r="GK158"/>
  <c r="IE158"/>
  <c r="FR176"/>
  <c r="GU214"/>
  <c r="FW214"/>
  <c r="HR214"/>
  <c r="HS214"/>
  <c r="FA214"/>
  <c r="GT214"/>
  <c r="HO214"/>
  <c r="FZ214"/>
  <c r="FD214"/>
  <c r="GV214"/>
  <c r="FX214"/>
  <c r="HQ214"/>
  <c r="FB214"/>
  <c r="HP214"/>
  <c r="FC214"/>
  <c r="FY214"/>
  <c r="GA214"/>
  <c r="GW214"/>
  <c r="FE214"/>
  <c r="GS214"/>
  <c r="FF302"/>
  <c r="FH360" s="1"/>
  <c r="FX302"/>
  <c r="FH296"/>
  <c r="FZ296"/>
  <c r="CE191"/>
  <c r="CE131"/>
  <c r="BX136"/>
  <c r="CA136"/>
  <c r="BW136"/>
  <c r="BY136"/>
  <c r="BZ136"/>
  <c r="EZ346"/>
  <c r="FV318"/>
  <c r="BZ397"/>
  <c r="CG397"/>
  <c r="CG433" s="1"/>
  <c r="BT433"/>
  <c r="BT453" s="1"/>
  <c r="BZ402"/>
  <c r="CG402"/>
  <c r="BT438"/>
  <c r="BT458" s="1"/>
  <c r="BZ399"/>
  <c r="CG399"/>
  <c r="BT435"/>
  <c r="BT455" s="1"/>
  <c r="BZ396"/>
  <c r="BZ432" s="1"/>
  <c r="CG396"/>
  <c r="BT432"/>
  <c r="BT452" s="1"/>
  <c r="M293" i="9"/>
  <c r="G266" i="10"/>
  <c r="G325" s="1"/>
  <c r="F343" i="3"/>
  <c r="CT367" i="1"/>
  <c r="CU367"/>
  <c r="DO364"/>
  <c r="DV364"/>
  <c r="DO356"/>
  <c r="DV356"/>
  <c r="DO360"/>
  <c r="DV360"/>
  <c r="AI370"/>
  <c r="AJ370" s="1"/>
  <c r="GE197"/>
  <c r="CQ428"/>
  <c r="DD442"/>
  <c r="B12" i="9"/>
  <c r="EV192" i="1"/>
  <c r="EU192"/>
  <c r="CZ359"/>
  <c r="EU194"/>
  <c r="DQ442"/>
  <c r="BZ656"/>
  <c r="CA657" s="1"/>
  <c r="CB657" s="1"/>
  <c r="CE440"/>
  <c r="CN455"/>
  <c r="FK197"/>
  <c r="DO198"/>
  <c r="CF433"/>
  <c r="BA204"/>
  <c r="BD204"/>
  <c r="BD201"/>
  <c r="DA439"/>
  <c r="CH388"/>
  <c r="CF425"/>
  <c r="CG388"/>
  <c r="CZ203"/>
  <c r="CE435"/>
  <c r="BK439"/>
  <c r="BY441"/>
  <c r="CH201"/>
  <c r="DX365"/>
  <c r="DX439" s="1"/>
  <c r="CN449"/>
  <c r="DA376"/>
  <c r="BH443"/>
  <c r="CG429"/>
  <c r="HX197"/>
  <c r="BE169"/>
  <c r="CQ433"/>
  <c r="CQ453" s="1"/>
  <c r="DD361"/>
  <c r="BD667"/>
  <c r="CD195"/>
  <c r="CH195"/>
  <c r="BB425"/>
  <c r="CH407"/>
  <c r="CG666"/>
  <c r="BA435"/>
  <c r="BB195"/>
  <c r="BE195"/>
  <c r="CH369"/>
  <c r="BX202"/>
  <c r="DR196"/>
  <c r="DO196"/>
  <c r="CZ442"/>
  <c r="CE431"/>
  <c r="CF431"/>
  <c r="E625" i="3"/>
  <c r="CH425" i="1"/>
  <c r="BB199"/>
  <c r="BC199"/>
  <c r="BY203"/>
  <c r="DC202"/>
  <c r="CZ202"/>
  <c r="GZ197"/>
  <c r="HB197"/>
  <c r="BE150"/>
  <c r="BC150"/>
  <c r="CQ436"/>
  <c r="CQ456" s="1"/>
  <c r="BK664"/>
  <c r="BC407"/>
  <c r="BB431"/>
  <c r="DL349"/>
  <c r="G697"/>
  <c r="CV365"/>
  <c r="CF437"/>
  <c r="CG665"/>
  <c r="BZ672"/>
  <c r="EV196"/>
  <c r="EU196"/>
  <c r="DB428"/>
  <c r="DQ192"/>
  <c r="CG199"/>
  <c r="BD438"/>
  <c r="CM430"/>
  <c r="CM450" s="1"/>
  <c r="CG204"/>
  <c r="CE204"/>
  <c r="DK430"/>
  <c r="DK450" s="1"/>
  <c r="DR194"/>
  <c r="BC433"/>
  <c r="CD187"/>
  <c r="CG150"/>
  <c r="CD150"/>
  <c r="CH150"/>
  <c r="DA441"/>
  <c r="M210" i="9"/>
  <c r="M215" s="1"/>
  <c r="M222" s="1"/>
  <c r="D682" i="3"/>
  <c r="D670"/>
  <c r="D677" s="1"/>
  <c r="BU443" i="1"/>
  <c r="BU448"/>
  <c r="BU463" s="1"/>
  <c r="F407" i="3" s="1"/>
  <c r="C325" i="9" s="1"/>
  <c r="M153"/>
  <c r="M158" s="1"/>
  <c r="M165" s="1"/>
  <c r="C670" i="3"/>
  <c r="C677" s="1"/>
  <c r="C682"/>
  <c r="E260" i="10"/>
  <c r="E319" s="1"/>
  <c r="G179" i="9"/>
  <c r="G199" s="1"/>
  <c r="D187" i="3"/>
  <c r="BC191" i="1"/>
  <c r="BC131"/>
  <c r="DD404"/>
  <c r="CW403"/>
  <c r="DD403"/>
  <c r="DD439" s="1"/>
  <c r="CW402"/>
  <c r="DD402"/>
  <c r="CW398"/>
  <c r="DD398"/>
  <c r="EL416"/>
  <c r="ES416"/>
  <c r="EL410"/>
  <c r="EF425"/>
  <c r="ES410"/>
  <c r="CU301"/>
  <c r="CR301"/>
  <c r="CS301"/>
  <c r="CT301"/>
  <c r="DB415"/>
  <c r="DA359"/>
  <c r="DD378"/>
  <c r="DB397"/>
  <c r="DA397"/>
  <c r="CZ415"/>
  <c r="DB359"/>
  <c r="DA415"/>
  <c r="DC378"/>
  <c r="EO118"/>
  <c r="EK118"/>
  <c r="EN118"/>
  <c r="EL118"/>
  <c r="EM118"/>
  <c r="N151" i="9"/>
  <c r="D280" i="10"/>
  <c r="C707" i="3"/>
  <c r="ED49" i="1"/>
  <c r="ED70" s="1"/>
  <c r="ED98" s="1"/>
  <c r="ED128" s="1"/>
  <c r="ED147" s="1"/>
  <c r="ED166" s="1"/>
  <c r="ED184" s="1"/>
  <c r="ED202" s="1"/>
  <c r="ED222" s="1"/>
  <c r="FA31"/>
  <c r="B208" i="9"/>
  <c r="B228" s="1"/>
  <c r="E268" i="10"/>
  <c r="D395" i="3"/>
  <c r="GR280" i="1"/>
  <c r="GR301" s="1"/>
  <c r="GR329" s="1"/>
  <c r="GR359" s="1"/>
  <c r="GR378" s="1"/>
  <c r="GR397" s="1"/>
  <c r="GR415" s="1"/>
  <c r="GR433" s="1"/>
  <c r="GR453" s="1"/>
  <c r="HO262"/>
  <c r="HN280" s="1"/>
  <c r="HN301" s="1"/>
  <c r="HN329" s="1"/>
  <c r="HN359" s="1"/>
  <c r="HN378" s="1"/>
  <c r="HN397" s="1"/>
  <c r="HN415" s="1"/>
  <c r="HN433" s="1"/>
  <c r="HN453" s="1"/>
  <c r="EN379"/>
  <c r="EU379"/>
  <c r="EN383"/>
  <c r="EU383"/>
  <c r="FV322"/>
  <c r="FV354"/>
  <c r="FV373" s="1"/>
  <c r="FV392" s="1"/>
  <c r="FV410" s="1"/>
  <c r="FV428" s="1"/>
  <c r="FV448" s="1"/>
  <c r="G100" i="3"/>
  <c r="D78" i="9"/>
  <c r="D16" s="1"/>
  <c r="DN282" i="1"/>
  <c r="DI303" s="1"/>
  <c r="DK455" s="1"/>
  <c r="EE282"/>
  <c r="FY413"/>
  <c r="FY417"/>
  <c r="FY421"/>
  <c r="FY412"/>
  <c r="FY416"/>
  <c r="FY420"/>
  <c r="FY411"/>
  <c r="FY415"/>
  <c r="FY419"/>
  <c r="FY423"/>
  <c r="FY410"/>
  <c r="FY414"/>
  <c r="FY418"/>
  <c r="FY422"/>
  <c r="B25" i="6"/>
  <c r="B27" s="1"/>
  <c r="B66"/>
  <c r="EK176" i="1"/>
  <c r="EN176"/>
  <c r="EO176"/>
  <c r="EL176"/>
  <c r="EM176"/>
  <c r="E224"/>
  <c r="E225" s="1"/>
  <c r="E205"/>
  <c r="DV401"/>
  <c r="DO406"/>
  <c r="DV406"/>
  <c r="DO396"/>
  <c r="DV396"/>
  <c r="BZ385"/>
  <c r="CA385"/>
  <c r="BX385"/>
  <c r="BY385"/>
  <c r="GB37"/>
  <c r="FW58" s="1"/>
  <c r="GS37"/>
  <c r="N69" i="9"/>
  <c r="N8" s="1"/>
  <c r="C267" i="10"/>
  <c r="B369" i="3"/>
  <c r="G351"/>
  <c r="F259" i="10"/>
  <c r="F318" s="1"/>
  <c r="F236" i="9"/>
  <c r="F256" s="1"/>
  <c r="E161" i="3"/>
  <c r="BA429" i="1"/>
  <c r="BA369"/>
  <c r="BD429"/>
  <c r="BD369"/>
  <c r="FA345"/>
  <c r="FW317"/>
  <c r="BX397"/>
  <c r="BY397"/>
  <c r="BW397"/>
  <c r="FV347"/>
  <c r="GR319"/>
  <c r="CW384"/>
  <c r="CV384"/>
  <c r="B69" i="9"/>
  <c r="C255" i="10"/>
  <c r="B57" i="3"/>
  <c r="D263" i="10"/>
  <c r="J122" i="9"/>
  <c r="C265" i="3"/>
  <c r="CE429" i="1"/>
  <c r="CE369"/>
  <c r="BX411"/>
  <c r="BY411"/>
  <c r="BW411"/>
  <c r="B16" i="6"/>
  <c r="B18" s="1"/>
  <c r="B57"/>
  <c r="G178" i="3"/>
  <c r="G78" i="9"/>
  <c r="G16" s="1"/>
  <c r="DK347" i="1"/>
  <c r="EG319"/>
  <c r="CV129"/>
  <c r="CU129"/>
  <c r="CW129"/>
  <c r="CT129"/>
  <c r="CS129"/>
  <c r="BX417"/>
  <c r="BY417"/>
  <c r="BW417"/>
  <c r="FI420"/>
  <c r="FP420"/>
  <c r="FP414"/>
  <c r="DQ377"/>
  <c r="DQ432" s="1"/>
  <c r="DX377"/>
  <c r="DX432" s="1"/>
  <c r="DQ379"/>
  <c r="DX379"/>
  <c r="CZ428"/>
  <c r="BX183"/>
  <c r="BW183"/>
  <c r="BZ183"/>
  <c r="CA183"/>
  <c r="BY183"/>
  <c r="DN278"/>
  <c r="DI299" s="1"/>
  <c r="DY357" s="1"/>
  <c r="EE278"/>
  <c r="C264" i="10"/>
  <c r="K69" i="9"/>
  <c r="B291" i="3"/>
  <c r="G273"/>
  <c r="ED284" i="1"/>
  <c r="ED305" s="1"/>
  <c r="ED333" s="1"/>
  <c r="ED363" s="1"/>
  <c r="ED382" s="1"/>
  <c r="ED401" s="1"/>
  <c r="ED419" s="1"/>
  <c r="ED437" s="1"/>
  <c r="ED457" s="1"/>
  <c r="FA266"/>
  <c r="J245" i="9"/>
  <c r="E285" i="6"/>
  <c r="CT308" i="1"/>
  <c r="CW404" s="1"/>
  <c r="CU308"/>
  <c r="CW422" s="1"/>
  <c r="CR308"/>
  <c r="CS308"/>
  <c r="CS385" s="1"/>
  <c r="DB422"/>
  <c r="DB404"/>
  <c r="DA366"/>
  <c r="DA404"/>
  <c r="DD385"/>
  <c r="DB366"/>
  <c r="DC385"/>
  <c r="DA422"/>
  <c r="CZ422"/>
  <c r="CZ440" s="1"/>
  <c r="GL398"/>
  <c r="GL396"/>
  <c r="EE28"/>
  <c r="DH46"/>
  <c r="DH67" s="1"/>
  <c r="DH95" s="1"/>
  <c r="DH125" s="1"/>
  <c r="DH144" s="1"/>
  <c r="DH163" s="1"/>
  <c r="DH181" s="1"/>
  <c r="DH199" s="1"/>
  <c r="DH219" s="1"/>
  <c r="CN443"/>
  <c r="CN448"/>
  <c r="G122" i="9"/>
  <c r="G142" s="1"/>
  <c r="D260" i="10"/>
  <c r="C187" i="3"/>
  <c r="EU190" i="1"/>
  <c r="ET190"/>
  <c r="EO172"/>
  <c r="EM172"/>
  <c r="EK172"/>
  <c r="EL172"/>
  <c r="EN172"/>
  <c r="D265" i="10"/>
  <c r="L122" i="9"/>
  <c r="C317" i="3"/>
  <c r="L78" i="9"/>
  <c r="L16" s="1"/>
  <c r="G308" i="3"/>
  <c r="BX140" i="1"/>
  <c r="CA140"/>
  <c r="BY140"/>
  <c r="BZ140"/>
  <c r="BW140"/>
  <c r="DJ433"/>
  <c r="DP379"/>
  <c r="DP434" s="1"/>
  <c r="DW379"/>
  <c r="DW434" s="1"/>
  <c r="DJ434"/>
  <c r="DJ454" s="1"/>
  <c r="DW376"/>
  <c r="DJ431"/>
  <c r="DP373"/>
  <c r="DW373"/>
  <c r="DJ388"/>
  <c r="DJ428"/>
  <c r="F78" i="9"/>
  <c r="F16" s="1"/>
  <c r="G152" i="3"/>
  <c r="G261" i="10"/>
  <c r="G320" s="1"/>
  <c r="H293" i="9"/>
  <c r="H313" s="1"/>
  <c r="F213" i="3"/>
  <c r="EI356" i="1"/>
  <c r="EI358"/>
  <c r="EI360"/>
  <c r="EI362"/>
  <c r="EI367"/>
  <c r="EI354"/>
  <c r="EI364"/>
  <c r="EI366"/>
  <c r="EI355"/>
  <c r="EI357"/>
  <c r="EI359"/>
  <c r="EI361"/>
  <c r="EI363"/>
  <c r="EI365"/>
  <c r="EI368"/>
  <c r="EK420"/>
  <c r="ER420"/>
  <c r="EK418"/>
  <c r="ER418"/>
  <c r="CS377"/>
  <c r="CZ377"/>
  <c r="CS374"/>
  <c r="CZ374"/>
  <c r="CS379"/>
  <c r="CS434" s="1"/>
  <c r="CZ379"/>
  <c r="CZ434" s="1"/>
  <c r="CS380"/>
  <c r="CZ380"/>
  <c r="HR320"/>
  <c r="HR348" s="1"/>
  <c r="HS424" s="1"/>
  <c r="GV348"/>
  <c r="GW424" s="1"/>
  <c r="GS43"/>
  <c r="GB43"/>
  <c r="FW64" s="1"/>
  <c r="M186"/>
  <c r="T186"/>
  <c r="G204"/>
  <c r="G187"/>
  <c r="G188" s="1"/>
  <c r="FD319"/>
  <c r="EH347"/>
  <c r="DY366"/>
  <c r="DR364"/>
  <c r="DY364"/>
  <c r="DR365"/>
  <c r="DY365"/>
  <c r="BZ418"/>
  <c r="CG418"/>
  <c r="BZ419"/>
  <c r="CG419"/>
  <c r="BZ416"/>
  <c r="CG416"/>
  <c r="BZ413"/>
  <c r="CG413"/>
  <c r="FF304"/>
  <c r="FH362" s="1"/>
  <c r="FX304"/>
  <c r="BX357"/>
  <c r="BY357"/>
  <c r="BZ357"/>
  <c r="BW357"/>
  <c r="BW431" s="1"/>
  <c r="CA357"/>
  <c r="EG439"/>
  <c r="EG459" s="1"/>
  <c r="ET365"/>
  <c r="EG436"/>
  <c r="EG456" s="1"/>
  <c r="EM362"/>
  <c r="ET362"/>
  <c r="EG433"/>
  <c r="EG434"/>
  <c r="EG454" s="1"/>
  <c r="EM360"/>
  <c r="ET360"/>
  <c r="M236" i="9"/>
  <c r="F266" i="10"/>
  <c r="F325" s="1"/>
  <c r="E343" i="3"/>
  <c r="M78" i="9"/>
  <c r="M16" s="1"/>
  <c r="G334" i="3"/>
  <c r="G74"/>
  <c r="C78" i="9"/>
  <c r="C16" s="1"/>
  <c r="EK424" i="1"/>
  <c r="ER424"/>
  <c r="CV166"/>
  <c r="CW166"/>
  <c r="CT166"/>
  <c r="CU166"/>
  <c r="CS166"/>
  <c r="FH302"/>
  <c r="FZ302"/>
  <c r="EN180"/>
  <c r="EM180"/>
  <c r="EK180"/>
  <c r="EL180"/>
  <c r="EO180"/>
  <c r="B403" i="3"/>
  <c r="B98" i="4"/>
  <c r="B412" i="3" s="1"/>
  <c r="EE357" i="1"/>
  <c r="EE361"/>
  <c r="EE364"/>
  <c r="EE368"/>
  <c r="EE354"/>
  <c r="EE356"/>
  <c r="EE360"/>
  <c r="EE367"/>
  <c r="EE355"/>
  <c r="EE359"/>
  <c r="EE363"/>
  <c r="EE366"/>
  <c r="EE358"/>
  <c r="EE362"/>
  <c r="EE365"/>
  <c r="ED349"/>
  <c r="B613" i="3"/>
  <c r="M675" i="1"/>
  <c r="N675" s="1"/>
  <c r="ED289"/>
  <c r="ED310" s="1"/>
  <c r="ED338" s="1"/>
  <c r="ED368" s="1"/>
  <c r="ED387" s="1"/>
  <c r="ED406" s="1"/>
  <c r="ED424" s="1"/>
  <c r="ED442" s="1"/>
  <c r="ED462" s="1"/>
  <c r="FA271"/>
  <c r="EE27"/>
  <c r="DH45"/>
  <c r="DH66" s="1"/>
  <c r="DH94" s="1"/>
  <c r="DH124" s="1"/>
  <c r="DH143" s="1"/>
  <c r="DH162" s="1"/>
  <c r="DH180" s="1"/>
  <c r="DH198" s="1"/>
  <c r="DH218" s="1"/>
  <c r="L236" i="9"/>
  <c r="F265" i="10"/>
  <c r="F324" s="1"/>
  <c r="E317" i="3"/>
  <c r="CU63" i="1"/>
  <c r="CR63"/>
  <c r="CT63"/>
  <c r="CS63"/>
  <c r="DA159"/>
  <c r="CZ140"/>
  <c r="DD140"/>
  <c r="DD121"/>
  <c r="DA140"/>
  <c r="DB177"/>
  <c r="DD177"/>
  <c r="DC177"/>
  <c r="DB121"/>
  <c r="CZ121"/>
  <c r="DC159"/>
  <c r="DA177"/>
  <c r="DD159"/>
  <c r="DB159"/>
  <c r="DA121"/>
  <c r="DB140"/>
  <c r="CZ159"/>
  <c r="DC140"/>
  <c r="CZ177"/>
  <c r="DC121"/>
  <c r="CP215"/>
  <c r="CM215"/>
  <c r="CO215"/>
  <c r="CQ215"/>
  <c r="CN215"/>
  <c r="DR190"/>
  <c r="E179" i="9"/>
  <c r="E199" s="1"/>
  <c r="E258" i="10"/>
  <c r="E317" s="1"/>
  <c r="D135" i="3"/>
  <c r="DZ357" i="1"/>
  <c r="DS356"/>
  <c r="DZ356"/>
  <c r="DZ355"/>
  <c r="DS354"/>
  <c r="DZ354"/>
  <c r="DM369"/>
  <c r="FI60"/>
  <c r="GE60"/>
  <c r="HA60"/>
  <c r="HW60"/>
  <c r="FF60"/>
  <c r="GB60"/>
  <c r="GX60"/>
  <c r="HT60"/>
  <c r="FG60"/>
  <c r="GC60"/>
  <c r="GY60"/>
  <c r="HU60"/>
  <c r="FH60"/>
  <c r="GD60"/>
  <c r="GZ60"/>
  <c r="HV60"/>
  <c r="GJ174"/>
  <c r="GK174"/>
  <c r="IF137"/>
  <c r="FP137"/>
  <c r="IF174"/>
  <c r="ID174"/>
  <c r="HJ174"/>
  <c r="GN156"/>
  <c r="HH156"/>
  <c r="GK118"/>
  <c r="HH118"/>
  <c r="GN118"/>
  <c r="HF118"/>
  <c r="FR118"/>
  <c r="GL118"/>
  <c r="IC137"/>
  <c r="HH174"/>
  <c r="GM118"/>
  <c r="HJ137"/>
  <c r="FQ156"/>
  <c r="GM174"/>
  <c r="IE174"/>
  <c r="IB118"/>
  <c r="FP118"/>
  <c r="FR156"/>
  <c r="HI137"/>
  <c r="IE156"/>
  <c r="GL174"/>
  <c r="FQ174"/>
  <c r="HG174"/>
  <c r="GJ156"/>
  <c r="FN118"/>
  <c r="HF174"/>
  <c r="HF156"/>
  <c r="GM156"/>
  <c r="IB174"/>
  <c r="GL156"/>
  <c r="IB137"/>
  <c r="ID156"/>
  <c r="HF137"/>
  <c r="FN156"/>
  <c r="GK137"/>
  <c r="IB156"/>
  <c r="HI156"/>
  <c r="ID137"/>
  <c r="FO137"/>
  <c r="FN174"/>
  <c r="HI118"/>
  <c r="HH137"/>
  <c r="IE118"/>
  <c r="IE192" s="1"/>
  <c r="GJ118"/>
  <c r="IE137"/>
  <c r="IF118"/>
  <c r="HJ118"/>
  <c r="FQ137"/>
  <c r="FO156"/>
  <c r="FP156"/>
  <c r="IC174"/>
  <c r="IC118"/>
  <c r="GK156"/>
  <c r="IC156"/>
  <c r="GN137"/>
  <c r="FR174"/>
  <c r="FO174"/>
  <c r="FP174"/>
  <c r="HG118"/>
  <c r="FR137"/>
  <c r="GJ137"/>
  <c r="ID118"/>
  <c r="IF156"/>
  <c r="FN137"/>
  <c r="GN174"/>
  <c r="GL137"/>
  <c r="HJ156"/>
  <c r="HG156"/>
  <c r="HI174"/>
  <c r="GM137"/>
  <c r="HG137"/>
  <c r="FO118"/>
  <c r="FQ118"/>
  <c r="FC212"/>
  <c r="HO212"/>
  <c r="FZ212"/>
  <c r="GU212"/>
  <c r="HP212"/>
  <c r="HS212"/>
  <c r="HR212"/>
  <c r="GV212"/>
  <c r="FW212"/>
  <c r="GS212"/>
  <c r="FX212"/>
  <c r="FE212"/>
  <c r="FD212"/>
  <c r="FA212"/>
  <c r="FB212"/>
  <c r="FY212"/>
  <c r="GA212"/>
  <c r="HQ212"/>
  <c r="GT212"/>
  <c r="GW212"/>
  <c r="L208" i="9"/>
  <c r="E278" i="10"/>
  <c r="D655" i="3"/>
  <c r="BW419" i="1"/>
  <c r="BX419"/>
  <c r="BY419"/>
  <c r="EM122"/>
  <c r="EK122"/>
  <c r="EN122"/>
  <c r="EL122"/>
  <c r="EO122"/>
  <c r="CW412"/>
  <c r="DD412"/>
  <c r="DD430" s="1"/>
  <c r="CW411"/>
  <c r="DD411"/>
  <c r="CW410"/>
  <c r="DD410"/>
  <c r="CQ425"/>
  <c r="CW413"/>
  <c r="DD413"/>
  <c r="FY345"/>
  <c r="GU317"/>
  <c r="CA163"/>
  <c r="BY163"/>
  <c r="BW163"/>
  <c r="BX163"/>
  <c r="BZ163"/>
  <c r="FF300"/>
  <c r="FH358" s="1"/>
  <c r="FX300"/>
  <c r="BY168"/>
  <c r="BZ168"/>
  <c r="BW168"/>
  <c r="CA168"/>
  <c r="BX168"/>
  <c r="GB41"/>
  <c r="FW62" s="1"/>
  <c r="GS41"/>
  <c r="CH191"/>
  <c r="CH131"/>
  <c r="BX173"/>
  <c r="BW173"/>
  <c r="CA173"/>
  <c r="CA187" s="1"/>
  <c r="BY173"/>
  <c r="BY187" s="1"/>
  <c r="BZ173"/>
  <c r="BZ187" s="1"/>
  <c r="BZ401"/>
  <c r="CG401"/>
  <c r="CG437" s="1"/>
  <c r="BT437"/>
  <c r="BT457" s="1"/>
  <c r="BZ406"/>
  <c r="BZ442" s="1"/>
  <c r="CG406"/>
  <c r="CG442" s="1"/>
  <c r="BT442"/>
  <c r="BT462" s="1"/>
  <c r="BZ403"/>
  <c r="BZ439" s="1"/>
  <c r="CG403"/>
  <c r="CG439" s="1"/>
  <c r="BT439"/>
  <c r="BT459" s="1"/>
  <c r="BZ400"/>
  <c r="BZ436" s="1"/>
  <c r="CG400"/>
  <c r="CG436" s="1"/>
  <c r="BT436"/>
  <c r="BT456" s="1"/>
  <c r="CW386"/>
  <c r="CV386"/>
  <c r="H236" i="9"/>
  <c r="H256" s="1"/>
  <c r="F261" i="10"/>
  <c r="F320" s="1"/>
  <c r="E213" i="3"/>
  <c r="FW268" i="1"/>
  <c r="EZ286"/>
  <c r="EZ307" s="1"/>
  <c r="EZ335" s="1"/>
  <c r="EZ365" s="1"/>
  <c r="EZ384" s="1"/>
  <c r="EZ403" s="1"/>
  <c r="EZ421" s="1"/>
  <c r="EZ439" s="1"/>
  <c r="EZ459" s="1"/>
  <c r="DO368"/>
  <c r="DV368"/>
  <c r="DO365"/>
  <c r="DV365"/>
  <c r="DV367"/>
  <c r="DV363"/>
  <c r="CD431"/>
  <c r="ES192"/>
  <c r="CG369"/>
  <c r="CS432"/>
  <c r="DX442"/>
  <c r="DA378"/>
  <c r="BL370"/>
  <c r="BM370" s="1"/>
  <c r="AP444"/>
  <c r="AQ444" s="1"/>
  <c r="BE188"/>
  <c r="BF188" s="1"/>
  <c r="CW438"/>
  <c r="CQ439"/>
  <c r="CQ459" s="1"/>
  <c r="DS198"/>
  <c r="DR198"/>
  <c r="BB204"/>
  <c r="BC201"/>
  <c r="CE407"/>
  <c r="BD656"/>
  <c r="BE657" s="1"/>
  <c r="BF657" s="1"/>
  <c r="CG201"/>
  <c r="AY695"/>
  <c r="CD433"/>
  <c r="CO460"/>
  <c r="BC169"/>
  <c r="CQ434"/>
  <c r="CQ454" s="1"/>
  <c r="DD366"/>
  <c r="CD388"/>
  <c r="CH389" s="1"/>
  <c r="CI389" s="1"/>
  <c r="BK667"/>
  <c r="BC425"/>
  <c r="C27" i="6"/>
  <c r="BD435" i="1"/>
  <c r="BE435"/>
  <c r="BC195"/>
  <c r="DB385"/>
  <c r="BZ202"/>
  <c r="BY202"/>
  <c r="DP196"/>
  <c r="CM439"/>
  <c r="CM459" s="1"/>
  <c r="CZ355"/>
  <c r="CZ429" s="1"/>
  <c r="DQ434"/>
  <c r="DK433"/>
  <c r="BD199"/>
  <c r="BW203"/>
  <c r="EU198"/>
  <c r="CO457"/>
  <c r="AP206"/>
  <c r="AQ206" s="1"/>
  <c r="HC197"/>
  <c r="BD150"/>
  <c r="CQ429"/>
  <c r="CQ449" s="1"/>
  <c r="DD357"/>
  <c r="DD431" s="1"/>
  <c r="CW436"/>
  <c r="BB407"/>
  <c r="BC431"/>
  <c r="BZ662"/>
  <c r="CG672"/>
  <c r="CA428"/>
  <c r="CZ395"/>
  <c r="CZ431" s="1"/>
  <c r="DR192"/>
  <c r="DS192"/>
  <c r="CH199"/>
  <c r="BK438"/>
  <c r="CM436"/>
  <c r="CM456" s="1"/>
  <c r="CS356"/>
  <c r="DK429"/>
  <c r="DK449" s="1"/>
  <c r="DO194"/>
  <c r="BE433"/>
  <c r="BA433"/>
  <c r="CE187"/>
  <c r="CF150"/>
  <c r="CH169"/>
  <c r="CH187"/>
  <c r="CA422"/>
  <c r="CN457"/>
  <c r="CT384"/>
  <c r="CW405"/>
  <c r="DD405"/>
  <c r="DD441" s="1"/>
  <c r="ES423"/>
  <c r="DN280"/>
  <c r="DI301" s="1"/>
  <c r="DW378" s="1"/>
  <c r="EE280"/>
  <c r="EM137"/>
  <c r="EK137"/>
  <c r="EN137"/>
  <c r="EL137"/>
  <c r="EO137"/>
  <c r="EN387"/>
  <c r="EU387"/>
  <c r="EN377"/>
  <c r="EU377"/>
  <c r="E236" i="9"/>
  <c r="E256" s="1"/>
  <c r="F258" i="10"/>
  <c r="F317" s="1"/>
  <c r="E135" i="3"/>
  <c r="CT67" i="1"/>
  <c r="CU67"/>
  <c r="CR67"/>
  <c r="CS67"/>
  <c r="DC144"/>
  <c r="DB144"/>
  <c r="DA181"/>
  <c r="CZ181"/>
  <c r="DD181"/>
  <c r="CZ125"/>
  <c r="DC181"/>
  <c r="DA125"/>
  <c r="DB181"/>
  <c r="DD125"/>
  <c r="DB125"/>
  <c r="CZ144"/>
  <c r="CZ163"/>
  <c r="DA144"/>
  <c r="DC163"/>
  <c r="DA163"/>
  <c r="DB163"/>
  <c r="DD163"/>
  <c r="DD144"/>
  <c r="DC125"/>
  <c r="CN219"/>
  <c r="CQ219"/>
  <c r="CM219"/>
  <c r="CP219"/>
  <c r="CO219"/>
  <c r="K151" i="9"/>
  <c r="D277" i="10"/>
  <c r="C629" i="3"/>
  <c r="AX443" i="1"/>
  <c r="AX448"/>
  <c r="AX463" s="1"/>
  <c r="E381" i="3" s="1"/>
  <c r="B269" i="9" s="1"/>
  <c r="GT347" i="1"/>
  <c r="HP319"/>
  <c r="HP347" s="1"/>
  <c r="EK120"/>
  <c r="EK194" s="1"/>
  <c r="EM120"/>
  <c r="EM194" s="1"/>
  <c r="EL120"/>
  <c r="EL194" s="1"/>
  <c r="EO120"/>
  <c r="EO194" s="1"/>
  <c r="EN120"/>
  <c r="EN194" s="1"/>
  <c r="DK448"/>
  <c r="K187"/>
  <c r="K204"/>
  <c r="K205" s="1"/>
  <c r="DV404"/>
  <c r="DO400"/>
  <c r="DV400"/>
  <c r="DO403"/>
  <c r="DV403"/>
  <c r="DO392"/>
  <c r="DI407"/>
  <c r="DV392"/>
  <c r="BX404"/>
  <c r="BY404"/>
  <c r="BW404"/>
  <c r="GC300"/>
  <c r="GG377" s="1"/>
  <c r="GU300"/>
  <c r="B689" i="3"/>
  <c r="B109" i="4"/>
  <c r="B698" i="3" s="1"/>
  <c r="B353"/>
  <c r="AI444" i="1"/>
  <c r="AJ444" s="1"/>
  <c r="N238" i="9"/>
  <c r="N243" s="1"/>
  <c r="N250" s="1"/>
  <c r="E370" i="3"/>
  <c r="E358"/>
  <c r="E365" s="1"/>
  <c r="N78" i="9"/>
  <c r="N16" s="1"/>
  <c r="G360" i="3"/>
  <c r="AX674" i="1"/>
  <c r="AX679"/>
  <c r="AX694" s="1"/>
  <c r="E667" i="3" s="1"/>
  <c r="M269" i="9" s="1"/>
  <c r="BE429" i="1"/>
  <c r="BE443" s="1"/>
  <c r="F379" i="3" s="1"/>
  <c r="BE369" i="1"/>
  <c r="BX415"/>
  <c r="BY415"/>
  <c r="BW415"/>
  <c r="DI373"/>
  <c r="DI428" s="1"/>
  <c r="DI377"/>
  <c r="DI381"/>
  <c r="DI376"/>
  <c r="DI380"/>
  <c r="DI435" s="1"/>
  <c r="DI455" s="1"/>
  <c r="DI374"/>
  <c r="DI382"/>
  <c r="DI385"/>
  <c r="DI375"/>
  <c r="DI384"/>
  <c r="DI439" s="1"/>
  <c r="DI459" s="1"/>
  <c r="DI378"/>
  <c r="DI383"/>
  <c r="DI438" s="1"/>
  <c r="DI458" s="1"/>
  <c r="DI387"/>
  <c r="DI442" s="1"/>
  <c r="DI462" s="1"/>
  <c r="DI379"/>
  <c r="DI386"/>
  <c r="DI441" s="1"/>
  <c r="DI461" s="1"/>
  <c r="CT403"/>
  <c r="CU403"/>
  <c r="BT674"/>
  <c r="BT679"/>
  <c r="BT694" s="1"/>
  <c r="E693" i="3" s="1"/>
  <c r="N269" i="9" s="1"/>
  <c r="J131"/>
  <c r="C285" i="6"/>
  <c r="BY355" i="1"/>
  <c r="BX355"/>
  <c r="CA355"/>
  <c r="BW355"/>
  <c r="BZ355"/>
  <c r="ED282"/>
  <c r="ED303" s="1"/>
  <c r="ED331" s="1"/>
  <c r="ED361" s="1"/>
  <c r="ED380" s="1"/>
  <c r="ED399" s="1"/>
  <c r="ED417" s="1"/>
  <c r="ED435" s="1"/>
  <c r="ED455" s="1"/>
  <c r="FA264"/>
  <c r="FP424"/>
  <c r="B151" i="9"/>
  <c r="B171" s="1"/>
  <c r="D268" i="10"/>
  <c r="C395" i="3"/>
  <c r="I179" i="9"/>
  <c r="I199" s="1"/>
  <c r="E262" i="10"/>
  <c r="E321" s="1"/>
  <c r="D239" i="3"/>
  <c r="B124" i="9"/>
  <c r="C46" i="3"/>
  <c r="C58"/>
  <c r="EH355" i="1"/>
  <c r="EH359"/>
  <c r="EH363"/>
  <c r="EH367"/>
  <c r="EH358"/>
  <c r="EH362"/>
  <c r="EH366"/>
  <c r="EH361"/>
  <c r="EH354"/>
  <c r="EH356"/>
  <c r="EH364"/>
  <c r="EH357"/>
  <c r="EH365"/>
  <c r="EH360"/>
  <c r="EH368"/>
  <c r="CS148"/>
  <c r="CV148"/>
  <c r="CU148"/>
  <c r="CW148"/>
  <c r="CT148"/>
  <c r="BY361"/>
  <c r="BY435" s="1"/>
  <c r="BX361"/>
  <c r="BX435" s="1"/>
  <c r="CA361"/>
  <c r="BW361"/>
  <c r="BW435" s="1"/>
  <c r="BZ361"/>
  <c r="FP418"/>
  <c r="DQ381"/>
  <c r="DQ436" s="1"/>
  <c r="DX381"/>
  <c r="DX436" s="1"/>
  <c r="DX382"/>
  <c r="DQ383"/>
  <c r="DQ438" s="1"/>
  <c r="DX383"/>
  <c r="DX438" s="1"/>
  <c r="DX380"/>
  <c r="J69" i="9"/>
  <c r="J8" s="1"/>
  <c r="C263" i="10"/>
  <c r="B265" i="3"/>
  <c r="G247"/>
  <c r="BX146" i="1"/>
  <c r="CA146"/>
  <c r="BW146"/>
  <c r="BZ146"/>
  <c r="BY146"/>
  <c r="FC358"/>
  <c r="FC362"/>
  <c r="FC366"/>
  <c r="FC357"/>
  <c r="FC361"/>
  <c r="FC365"/>
  <c r="FC354"/>
  <c r="FC356"/>
  <c r="FC360"/>
  <c r="FC364"/>
  <c r="FC368"/>
  <c r="FC355"/>
  <c r="FC359"/>
  <c r="FC363"/>
  <c r="FC367"/>
  <c r="FB349"/>
  <c r="M73" i="9"/>
  <c r="M11" s="1"/>
  <c r="G329" i="3"/>
  <c r="K78" i="9"/>
  <c r="K16" s="1"/>
  <c r="G282" i="3"/>
  <c r="FA49" i="1"/>
  <c r="EJ49"/>
  <c r="EE70" s="1"/>
  <c r="GE402"/>
  <c r="GL402"/>
  <c r="GL400"/>
  <c r="CT428"/>
  <c r="ES190"/>
  <c r="ER190"/>
  <c r="EL116"/>
  <c r="EM116"/>
  <c r="EO116"/>
  <c r="EK116"/>
  <c r="EN116"/>
  <c r="N210" i="9"/>
  <c r="N215" s="1"/>
  <c r="N222" s="1"/>
  <c r="D708" i="3"/>
  <c r="D696"/>
  <c r="D703" s="1"/>
  <c r="HQ320" i="1"/>
  <c r="HQ348" s="1"/>
  <c r="HR424" s="1"/>
  <c r="GU348"/>
  <c r="GV424" s="1"/>
  <c r="C261" i="10"/>
  <c r="H69" i="9"/>
  <c r="G195" i="3"/>
  <c r="B213"/>
  <c r="I122" i="9"/>
  <c r="I142" s="1"/>
  <c r="D262" i="10"/>
  <c r="C239" i="3"/>
  <c r="GE310" i="1"/>
  <c r="GD424" s="1"/>
  <c r="GW310"/>
  <c r="CA159"/>
  <c r="BY159"/>
  <c r="BW159"/>
  <c r="BX159"/>
  <c r="BZ159"/>
  <c r="DW382"/>
  <c r="DJ437"/>
  <c r="DJ457" s="1"/>
  <c r="DP383"/>
  <c r="DP438" s="1"/>
  <c r="DW383"/>
  <c r="DW438" s="1"/>
  <c r="DJ438"/>
  <c r="DJ458" s="1"/>
  <c r="DW380"/>
  <c r="DJ435"/>
  <c r="DJ455" s="1"/>
  <c r="DP377"/>
  <c r="DP432" s="1"/>
  <c r="DW377"/>
  <c r="DW432" s="1"/>
  <c r="DJ432"/>
  <c r="DJ452" s="1"/>
  <c r="C236" i="9"/>
  <c r="C256" s="1"/>
  <c r="F256" i="10"/>
  <c r="F315" s="1"/>
  <c r="E83" i="3"/>
  <c r="K208" i="9"/>
  <c r="E277" i="10"/>
  <c r="D629" i="3"/>
  <c r="ER421" i="1"/>
  <c r="CS378"/>
  <c r="CZ378"/>
  <c r="CZ382"/>
  <c r="CS386"/>
  <c r="CS441" s="1"/>
  <c r="CZ386"/>
  <c r="CS383"/>
  <c r="CS438" s="1"/>
  <c r="CZ383"/>
  <c r="CZ438" s="1"/>
  <c r="L321" i="9"/>
  <c r="G278" i="10"/>
  <c r="G337" s="1"/>
  <c r="F655" i="3"/>
  <c r="K293" i="9"/>
  <c r="G264" i="10"/>
  <c r="G323" s="1"/>
  <c r="F291" i="3"/>
  <c r="CU305" i="1"/>
  <c r="CR305"/>
  <c r="CS305"/>
  <c r="CS382" s="1"/>
  <c r="CT305"/>
  <c r="DA363"/>
  <c r="DB401"/>
  <c r="DB419"/>
  <c r="DD382"/>
  <c r="DD437" s="1"/>
  <c r="DA401"/>
  <c r="DB363"/>
  <c r="CZ419"/>
  <c r="DC382"/>
  <c r="DA419"/>
  <c r="C122" i="9"/>
  <c r="C142" s="1"/>
  <c r="D256" i="10"/>
  <c r="D315" s="1"/>
  <c r="C83" i="3"/>
  <c r="DM410" i="1"/>
  <c r="DM414"/>
  <c r="DM432" s="1"/>
  <c r="DM452" s="1"/>
  <c r="DM418"/>
  <c r="DM421"/>
  <c r="DM411"/>
  <c r="DM415"/>
  <c r="DM419"/>
  <c r="DM422"/>
  <c r="DM412"/>
  <c r="DM430" s="1"/>
  <c r="DM450" s="1"/>
  <c r="DM416"/>
  <c r="DM413"/>
  <c r="DM417"/>
  <c r="DM420"/>
  <c r="DM438" s="1"/>
  <c r="DM458" s="1"/>
  <c r="DM423"/>
  <c r="DR368"/>
  <c r="DY368"/>
  <c r="DY367"/>
  <c r="BZ422"/>
  <c r="CG422"/>
  <c r="BZ423"/>
  <c r="CG423"/>
  <c r="BZ420"/>
  <c r="CG420"/>
  <c r="BZ417"/>
  <c r="CG417"/>
  <c r="DP71"/>
  <c r="DQ71"/>
  <c r="DN71"/>
  <c r="DO71"/>
  <c r="DY185"/>
  <c r="DV185"/>
  <c r="DW129"/>
  <c r="DW167"/>
  <c r="DX185"/>
  <c r="DW185"/>
  <c r="DZ148"/>
  <c r="DV148"/>
  <c r="DY129"/>
  <c r="DZ185"/>
  <c r="DY148"/>
  <c r="DV129"/>
  <c r="DZ167"/>
  <c r="DZ129"/>
  <c r="DW148"/>
  <c r="DV167"/>
  <c r="DX167"/>
  <c r="DY167"/>
  <c r="DX129"/>
  <c r="DX148"/>
  <c r="DL223"/>
  <c r="DI223"/>
  <c r="DJ223"/>
  <c r="DK223"/>
  <c r="DM223"/>
  <c r="G257" i="10"/>
  <c r="G316" s="1"/>
  <c r="D293" i="9"/>
  <c r="D313" s="1"/>
  <c r="F109" i="3"/>
  <c r="DN48" i="1"/>
  <c r="DI69" s="1"/>
  <c r="EE48"/>
  <c r="E257" i="10"/>
  <c r="E316" s="1"/>
  <c r="D179" i="9"/>
  <c r="D199" s="1"/>
  <c r="D109" i="3"/>
  <c r="CA376" i="1"/>
  <c r="BZ376"/>
  <c r="BX376"/>
  <c r="BY376"/>
  <c r="C262" i="10"/>
  <c r="I69" i="9"/>
  <c r="G221" i="3"/>
  <c r="B239"/>
  <c r="EG440" i="1"/>
  <c r="EG437"/>
  <c r="EG438"/>
  <c r="EG458" s="1"/>
  <c r="EM364"/>
  <c r="ET364"/>
  <c r="G260" i="10"/>
  <c r="G319" s="1"/>
  <c r="G293" i="9"/>
  <c r="G313" s="1"/>
  <c r="F187" i="3"/>
  <c r="EZ348" i="1"/>
  <c r="FA424" s="1"/>
  <c r="FV320"/>
  <c r="CW184"/>
  <c r="CT184"/>
  <c r="CV184"/>
  <c r="CU184"/>
  <c r="CS184"/>
  <c r="CP396"/>
  <c r="CP400"/>
  <c r="CP404"/>
  <c r="CP393"/>
  <c r="CP397"/>
  <c r="CP401"/>
  <c r="CP394"/>
  <c r="CP398"/>
  <c r="CP402"/>
  <c r="CP406"/>
  <c r="CP392"/>
  <c r="CP395"/>
  <c r="CP399"/>
  <c r="CP403"/>
  <c r="CP405"/>
  <c r="CO349"/>
  <c r="CP350" s="1"/>
  <c r="DN309"/>
  <c r="DS367" s="1"/>
  <c r="DO309"/>
  <c r="DQ386" s="1"/>
  <c r="DP309"/>
  <c r="DQ309"/>
  <c r="DW405"/>
  <c r="DX405"/>
  <c r="DX441" s="1"/>
  <c r="DW367"/>
  <c r="DZ386"/>
  <c r="DX423"/>
  <c r="EO124"/>
  <c r="EO198" s="1"/>
  <c r="EN124"/>
  <c r="EN198" s="1"/>
  <c r="EM124"/>
  <c r="EM198" s="1"/>
  <c r="EL124"/>
  <c r="EL198" s="1"/>
  <c r="EK124"/>
  <c r="EK198" s="1"/>
  <c r="EZ344"/>
  <c r="FV316"/>
  <c r="F689" i="3"/>
  <c r="F109" i="4"/>
  <c r="F698" i="3" s="1"/>
  <c r="N330" i="9" s="1"/>
  <c r="B691" i="3"/>
  <c r="B95"/>
  <c r="AY226" i="1"/>
  <c r="AY228" s="1"/>
  <c r="N153" i="9"/>
  <c r="N158" s="1"/>
  <c r="N165" s="1"/>
  <c r="C708" i="3"/>
  <c r="C696"/>
  <c r="C703" s="1"/>
  <c r="FD318" i="1"/>
  <c r="EH346"/>
  <c r="GE302"/>
  <c r="GW302"/>
  <c r="DN42"/>
  <c r="DI63" s="1"/>
  <c r="EE42"/>
  <c r="FB412"/>
  <c r="FB416"/>
  <c r="FB420"/>
  <c r="FB411"/>
  <c r="FB415"/>
  <c r="FB419"/>
  <c r="FB423"/>
  <c r="FB410"/>
  <c r="FB414"/>
  <c r="FB418"/>
  <c r="FB422"/>
  <c r="FB413"/>
  <c r="FB417"/>
  <c r="FB421"/>
  <c r="DQ190"/>
  <c r="E293" i="9"/>
  <c r="E313" s="1"/>
  <c r="G258" i="10"/>
  <c r="G317" s="1"/>
  <c r="F135" i="3"/>
  <c r="D314" i="10"/>
  <c r="DM435" i="1"/>
  <c r="DM455" s="1"/>
  <c r="DZ361"/>
  <c r="DS360"/>
  <c r="DZ360"/>
  <c r="DM433"/>
  <c r="DM453" s="1"/>
  <c r="DS358"/>
  <c r="DZ358"/>
  <c r="GS39"/>
  <c r="GB39"/>
  <c r="FW60" s="1"/>
  <c r="BY363"/>
  <c r="BY437" s="1"/>
  <c r="BX363"/>
  <c r="BX437" s="1"/>
  <c r="BW363"/>
  <c r="BW437" s="1"/>
  <c r="CA363"/>
  <c r="CA437" s="1"/>
  <c r="BZ363"/>
  <c r="BZ437" s="1"/>
  <c r="EK141"/>
  <c r="EM141"/>
  <c r="EN141"/>
  <c r="EL141"/>
  <c r="EO141"/>
  <c r="K179" i="9"/>
  <c r="E264" i="10"/>
  <c r="D291" i="3"/>
  <c r="G236" i="9"/>
  <c r="G256" s="1"/>
  <c r="F260" i="10"/>
  <c r="F319" s="1"/>
  <c r="E187" i="3"/>
  <c r="CW416" i="1"/>
  <c r="CW434" s="1"/>
  <c r="DD416"/>
  <c r="CW415"/>
  <c r="DD415"/>
  <c r="CW414"/>
  <c r="CW432" s="1"/>
  <c r="DD414"/>
  <c r="DD432" s="1"/>
  <c r="CW417"/>
  <c r="DD417"/>
  <c r="CA144"/>
  <c r="BZ144"/>
  <c r="BX144"/>
  <c r="BY144"/>
  <c r="BW144"/>
  <c r="ED287"/>
  <c r="ED308" s="1"/>
  <c r="ED336" s="1"/>
  <c r="ED366" s="1"/>
  <c r="ED385" s="1"/>
  <c r="ED404" s="1"/>
  <c r="ED422" s="1"/>
  <c r="ED440" s="1"/>
  <c r="ED460" s="1"/>
  <c r="FA269"/>
  <c r="GR276"/>
  <c r="GR297" s="1"/>
  <c r="GR325" s="1"/>
  <c r="GR355" s="1"/>
  <c r="GR374" s="1"/>
  <c r="GR393" s="1"/>
  <c r="GR411" s="1"/>
  <c r="GR429" s="1"/>
  <c r="GR449" s="1"/>
  <c r="HO258"/>
  <c r="HN276" s="1"/>
  <c r="HN297" s="1"/>
  <c r="HN325" s="1"/>
  <c r="HN355" s="1"/>
  <c r="HN374" s="1"/>
  <c r="HN393" s="1"/>
  <c r="HN411" s="1"/>
  <c r="HN429" s="1"/>
  <c r="HN449" s="1"/>
  <c r="BY130"/>
  <c r="BY204" s="1"/>
  <c r="CA130"/>
  <c r="CA204" s="1"/>
  <c r="BW130"/>
  <c r="BW204" s="1"/>
  <c r="BX130"/>
  <c r="BX204" s="1"/>
  <c r="BZ130"/>
  <c r="BZ204" s="1"/>
  <c r="BW117"/>
  <c r="BX117"/>
  <c r="BY117"/>
  <c r="BZ117"/>
  <c r="CA117"/>
  <c r="BZ405"/>
  <c r="CG405"/>
  <c r="CG441" s="1"/>
  <c r="BT441"/>
  <c r="BT461" s="1"/>
  <c r="BZ392"/>
  <c r="CG392"/>
  <c r="BT407"/>
  <c r="BU408" s="1"/>
  <c r="BT428"/>
  <c r="BZ394"/>
  <c r="BZ430" s="1"/>
  <c r="CG394"/>
  <c r="CG430" s="1"/>
  <c r="BT430"/>
  <c r="BT450" s="1"/>
  <c r="BZ404"/>
  <c r="CG404"/>
  <c r="CG440" s="1"/>
  <c r="BT440"/>
  <c r="BT460" s="1"/>
  <c r="CU405"/>
  <c r="CT405"/>
  <c r="GR278"/>
  <c r="GR299" s="1"/>
  <c r="GR327" s="1"/>
  <c r="GR357" s="1"/>
  <c r="GR376" s="1"/>
  <c r="GR395" s="1"/>
  <c r="GR413" s="1"/>
  <c r="GR431" s="1"/>
  <c r="GR451" s="1"/>
  <c r="HO260"/>
  <c r="HN278" s="1"/>
  <c r="HN299" s="1"/>
  <c r="HN327" s="1"/>
  <c r="HN357" s="1"/>
  <c r="HN376" s="1"/>
  <c r="HN395" s="1"/>
  <c r="HN413" s="1"/>
  <c r="HN431" s="1"/>
  <c r="HN451" s="1"/>
  <c r="DO354"/>
  <c r="DV354"/>
  <c r="DI369"/>
  <c r="DM370" s="1"/>
  <c r="DV361"/>
  <c r="DI432"/>
  <c r="DI452" s="1"/>
  <c r="DO358"/>
  <c r="DV358"/>
  <c r="B665" i="3"/>
  <c r="CZ432" i="1"/>
  <c r="CM453"/>
  <c r="ES194"/>
  <c r="DK460"/>
  <c r="CN453"/>
  <c r="CD443"/>
  <c r="T444"/>
  <c r="U444" s="1"/>
  <c r="CA639"/>
  <c r="CB639" s="1"/>
  <c r="BE674"/>
  <c r="F665" i="3" s="1"/>
  <c r="DD438" i="1"/>
  <c r="CW439"/>
  <c r="BD671"/>
  <c r="DP198"/>
  <c r="CE433"/>
  <c r="BC204"/>
  <c r="BE201"/>
  <c r="CA397"/>
  <c r="CA407" s="1"/>
  <c r="CF407"/>
  <c r="DB374"/>
  <c r="DB388" s="1"/>
  <c r="CO443"/>
  <c r="DA203"/>
  <c r="CF435"/>
  <c r="BK656"/>
  <c r="BL657" s="1"/>
  <c r="BM657" s="1"/>
  <c r="CQ370"/>
  <c r="CZ437"/>
  <c r="CF201"/>
  <c r="DK459"/>
  <c r="CA417"/>
  <c r="BL132"/>
  <c r="BM132" s="1"/>
  <c r="CO455"/>
  <c r="BD169"/>
  <c r="DD359"/>
  <c r="CQ435"/>
  <c r="CQ455" s="1"/>
  <c r="BW385"/>
  <c r="BW388" s="1"/>
  <c r="CE195"/>
  <c r="BA425"/>
  <c r="DC359"/>
  <c r="BD425"/>
  <c r="BB435"/>
  <c r="BD195"/>
  <c r="D27" i="6"/>
  <c r="BW202" i="1"/>
  <c r="DQ196"/>
  <c r="CS365"/>
  <c r="CS439" s="1"/>
  <c r="CZ441"/>
  <c r="DK432"/>
  <c r="DK452" s="1"/>
  <c r="DX434"/>
  <c r="EF349"/>
  <c r="CA415"/>
  <c r="CA425" s="1"/>
  <c r="BA199"/>
  <c r="CA203"/>
  <c r="DD202"/>
  <c r="DA385"/>
  <c r="BQ463"/>
  <c r="BL639"/>
  <c r="BM639" s="1"/>
  <c r="BA150"/>
  <c r="BE151" s="1"/>
  <c r="BF151" s="1"/>
  <c r="CQ430"/>
  <c r="CQ450" s="1"/>
  <c r="DD436"/>
  <c r="BD663"/>
  <c r="BA407"/>
  <c r="BE408" s="1"/>
  <c r="BF408" s="1"/>
  <c r="BA431"/>
  <c r="DC355"/>
  <c r="CV356"/>
  <c r="CG662"/>
  <c r="BZ667"/>
  <c r="CU384"/>
  <c r="DO192"/>
  <c r="BD436"/>
  <c r="CS436"/>
  <c r="CM438"/>
  <c r="CM458" s="1"/>
  <c r="CZ430"/>
  <c r="DS194"/>
  <c r="DP194"/>
  <c r="BD433"/>
  <c r="F112"/>
  <c r="CE169"/>
  <c r="CE150"/>
  <c r="CG187"/>
  <c r="CD169"/>
  <c r="CF187"/>
  <c r="DH349"/>
  <c r="HG354" l="1"/>
  <c r="FO354"/>
  <c r="IF373"/>
  <c r="FO392"/>
  <c r="FR373"/>
  <c r="IC354"/>
  <c r="FI296"/>
  <c r="FI410" s="1"/>
  <c r="GK354"/>
  <c r="GK392"/>
  <c r="IC392"/>
  <c r="HG392"/>
  <c r="GN373"/>
  <c r="HJ373"/>
  <c r="GE296"/>
  <c r="FG296"/>
  <c r="FK373" s="1"/>
  <c r="FP392"/>
  <c r="HA296"/>
  <c r="FO396"/>
  <c r="GK396"/>
  <c r="HG396"/>
  <c r="FO358"/>
  <c r="HJ377"/>
  <c r="FI300"/>
  <c r="FI414" s="1"/>
  <c r="FR377"/>
  <c r="IC358"/>
  <c r="GK358"/>
  <c r="HG358"/>
  <c r="IC396"/>
  <c r="IF377"/>
  <c r="GN377"/>
  <c r="GE300"/>
  <c r="FP396"/>
  <c r="HA300"/>
  <c r="FG300"/>
  <c r="FK377" s="1"/>
  <c r="FO424"/>
  <c r="GK424"/>
  <c r="IC424"/>
  <c r="HG424"/>
  <c r="GN387"/>
  <c r="GK406"/>
  <c r="HG368"/>
  <c r="IC406"/>
  <c r="FO368"/>
  <c r="HG406"/>
  <c r="FG310"/>
  <c r="FK387" s="1"/>
  <c r="FR387"/>
  <c r="IF387"/>
  <c r="HJ387"/>
  <c r="IC368"/>
  <c r="GK368"/>
  <c r="FO406"/>
  <c r="FF310"/>
  <c r="FH368" s="1"/>
  <c r="GC310"/>
  <c r="GG387" s="1"/>
  <c r="FQ424"/>
  <c r="FR424"/>
  <c r="GB310"/>
  <c r="GD368" s="1"/>
  <c r="FP406"/>
  <c r="FI310"/>
  <c r="GY310"/>
  <c r="HC387" s="1"/>
  <c r="CS138"/>
  <c r="CT138"/>
  <c r="CU138"/>
  <c r="CW138"/>
  <c r="CV138"/>
  <c r="HG360"/>
  <c r="IC398"/>
  <c r="HG398"/>
  <c r="GK360"/>
  <c r="IF379"/>
  <c r="HJ379"/>
  <c r="GK398"/>
  <c r="FO398"/>
  <c r="FG302"/>
  <c r="FK379" s="1"/>
  <c r="FO360"/>
  <c r="FR379"/>
  <c r="IC360"/>
  <c r="GN379"/>
  <c r="GC302"/>
  <c r="GG379" s="1"/>
  <c r="GY302"/>
  <c r="HC379" s="1"/>
  <c r="FI302"/>
  <c r="FI416" s="1"/>
  <c r="FP398"/>
  <c r="DW441"/>
  <c r="DX203"/>
  <c r="BZ441"/>
  <c r="CW441"/>
  <c r="BW187"/>
  <c r="DC195"/>
  <c r="DJ451"/>
  <c r="DV399"/>
  <c r="DB433"/>
  <c r="DD434"/>
  <c r="DA388"/>
  <c r="CO463"/>
  <c r="D433" i="3" s="1"/>
  <c r="D212" i="9" s="1"/>
  <c r="HF198" i="1"/>
  <c r="GL198"/>
  <c r="GJ198"/>
  <c r="HU310"/>
  <c r="HY387" s="1"/>
  <c r="BY193"/>
  <c r="BZ193"/>
  <c r="IC362"/>
  <c r="HG362"/>
  <c r="IC400"/>
  <c r="IF381"/>
  <c r="HG400"/>
  <c r="HJ381"/>
  <c r="GK400"/>
  <c r="GK362"/>
  <c r="FO362"/>
  <c r="GN381"/>
  <c r="FI304"/>
  <c r="FI418" s="1"/>
  <c r="FR381"/>
  <c r="FO400"/>
  <c r="GE304"/>
  <c r="HA304"/>
  <c r="FG304"/>
  <c r="FK381" s="1"/>
  <c r="FP400"/>
  <c r="CW375"/>
  <c r="CW430" s="1"/>
  <c r="CV375"/>
  <c r="CU375"/>
  <c r="CU430" s="1"/>
  <c r="CT375"/>
  <c r="GS275"/>
  <c r="GB275"/>
  <c r="FW296" s="1"/>
  <c r="GS279"/>
  <c r="GB279"/>
  <c r="FW300" s="1"/>
  <c r="GS289"/>
  <c r="GB289"/>
  <c r="FW310" s="1"/>
  <c r="CV175"/>
  <c r="CS175"/>
  <c r="CT175"/>
  <c r="CW175"/>
  <c r="CU175"/>
  <c r="EL424"/>
  <c r="EN424"/>
  <c r="EO424"/>
  <c r="EM424"/>
  <c r="GB281"/>
  <c r="FW302" s="1"/>
  <c r="GS281"/>
  <c r="DZ203"/>
  <c r="DC199"/>
  <c r="DO367"/>
  <c r="CH205"/>
  <c r="ID192"/>
  <c r="DB195"/>
  <c r="CG432"/>
  <c r="HG196"/>
  <c r="GK196"/>
  <c r="DW385"/>
  <c r="DD201"/>
  <c r="CA193"/>
  <c r="GS283"/>
  <c r="GB283"/>
  <c r="FW304" s="1"/>
  <c r="CU412"/>
  <c r="CS412"/>
  <c r="CT412"/>
  <c r="FA277"/>
  <c r="EJ277"/>
  <c r="EE298" s="1"/>
  <c r="EG450" s="1"/>
  <c r="CS119"/>
  <c r="CV119"/>
  <c r="CW119"/>
  <c r="CU119"/>
  <c r="CT119"/>
  <c r="EJ40"/>
  <c r="EE61" s="1"/>
  <c r="FA40"/>
  <c r="FR192"/>
  <c r="CF443"/>
  <c r="CG435"/>
  <c r="DA435"/>
  <c r="DD428"/>
  <c r="DB201"/>
  <c r="HW304"/>
  <c r="BW193"/>
  <c r="CT394"/>
  <c r="CT430" s="1"/>
  <c r="CU394"/>
  <c r="CS394"/>
  <c r="CS430" s="1"/>
  <c r="DQ298"/>
  <c r="DP298"/>
  <c r="DO298"/>
  <c r="DX394"/>
  <c r="DW356"/>
  <c r="DW430" s="1"/>
  <c r="DW394"/>
  <c r="DZ375"/>
  <c r="DX412"/>
  <c r="DX356"/>
  <c r="DX430" s="1"/>
  <c r="DY375"/>
  <c r="DV412"/>
  <c r="DW412"/>
  <c r="CT157"/>
  <c r="CS157"/>
  <c r="CV157"/>
  <c r="CU157"/>
  <c r="CW157"/>
  <c r="DP61"/>
  <c r="DO61"/>
  <c r="DN61"/>
  <c r="DY175"/>
  <c r="DZ119"/>
  <c r="DV175"/>
  <c r="DV138"/>
  <c r="DX119"/>
  <c r="DY119"/>
  <c r="DY193" s="1"/>
  <c r="DW138"/>
  <c r="DZ175"/>
  <c r="DV157"/>
  <c r="DX157"/>
  <c r="DY157"/>
  <c r="DY138"/>
  <c r="DX138"/>
  <c r="DZ138"/>
  <c r="DZ157"/>
  <c r="DX175"/>
  <c r="DW119"/>
  <c r="DW157"/>
  <c r="DV119"/>
  <c r="DW175"/>
  <c r="DL213"/>
  <c r="DM213"/>
  <c r="DK213"/>
  <c r="DI213"/>
  <c r="DJ213"/>
  <c r="DQ61"/>
  <c r="BX193"/>
  <c r="DI448"/>
  <c r="BZ407"/>
  <c r="BZ428"/>
  <c r="CA191"/>
  <c r="CA131"/>
  <c r="BW191"/>
  <c r="BW131"/>
  <c r="DP405"/>
  <c r="DQ405"/>
  <c r="CV392"/>
  <c r="DC392"/>
  <c r="CP407"/>
  <c r="CQ408" s="1"/>
  <c r="CP428"/>
  <c r="CV404"/>
  <c r="DC404"/>
  <c r="CP440"/>
  <c r="CP460" s="1"/>
  <c r="FV348"/>
  <c r="FW424" s="1"/>
  <c r="GR320"/>
  <c r="DQ129"/>
  <c r="DP129"/>
  <c r="DR129"/>
  <c r="DO129"/>
  <c r="DS129"/>
  <c r="DS416"/>
  <c r="DZ416"/>
  <c r="DZ415"/>
  <c r="DS414"/>
  <c r="DZ414"/>
  <c r="H8" i="9"/>
  <c r="H87"/>
  <c r="J30"/>
  <c r="J27"/>
  <c r="CG407" i="1"/>
  <c r="CH408" s="1"/>
  <c r="CI408" s="1"/>
  <c r="CG428"/>
  <c r="BX191"/>
  <c r="BX131"/>
  <c r="FH414"/>
  <c r="FO414"/>
  <c r="FV344"/>
  <c r="GR316"/>
  <c r="DQ423"/>
  <c r="DP423"/>
  <c r="DO423"/>
  <c r="CV395"/>
  <c r="DC395"/>
  <c r="CP431"/>
  <c r="CP451" s="1"/>
  <c r="CV398"/>
  <c r="DC398"/>
  <c r="CP434"/>
  <c r="CP454" s="1"/>
  <c r="CV393"/>
  <c r="DC393"/>
  <c r="CP429"/>
  <c r="CP449" s="1"/>
  <c r="DP148"/>
  <c r="DQ148"/>
  <c r="DS148"/>
  <c r="DO148"/>
  <c r="DR148"/>
  <c r="DZ413"/>
  <c r="DZ419"/>
  <c r="DS418"/>
  <c r="DZ418"/>
  <c r="CW382"/>
  <c r="CV382"/>
  <c r="CU382"/>
  <c r="CT382"/>
  <c r="IE424"/>
  <c r="EN190"/>
  <c r="EL190"/>
  <c r="FF49"/>
  <c r="FA70" s="1"/>
  <c r="FW49"/>
  <c r="FI360"/>
  <c r="FP360"/>
  <c r="FI358"/>
  <c r="FP358"/>
  <c r="EN360"/>
  <c r="EU360"/>
  <c r="EU356"/>
  <c r="EN362"/>
  <c r="EU362"/>
  <c r="B129" i="9"/>
  <c r="B143"/>
  <c r="BZ429" i="1"/>
  <c r="BZ369"/>
  <c r="BY429"/>
  <c r="BY369"/>
  <c r="E689" i="3"/>
  <c r="E109" i="4"/>
  <c r="E698" i="3" s="1"/>
  <c r="N274" i="9" s="1"/>
  <c r="DO379" i="1"/>
  <c r="DV379"/>
  <c r="DO384"/>
  <c r="DV384"/>
  <c r="DV374"/>
  <c r="DO377"/>
  <c r="DV377"/>
  <c r="E663" i="3"/>
  <c r="E108" i="4"/>
  <c r="E672" i="3" s="1"/>
  <c r="AY675" i="1"/>
  <c r="CT181"/>
  <c r="CS181"/>
  <c r="CW181"/>
  <c r="CV181"/>
  <c r="CU181"/>
  <c r="EJ280"/>
  <c r="EE301" s="1"/>
  <c r="FA280"/>
  <c r="GZ156"/>
  <c r="HB156"/>
  <c r="GY156"/>
  <c r="HC156"/>
  <c r="HA156"/>
  <c r="GZ137"/>
  <c r="HC137"/>
  <c r="HB137"/>
  <c r="GY137"/>
  <c r="HA137"/>
  <c r="GZ118"/>
  <c r="HA118"/>
  <c r="GY118"/>
  <c r="HB118"/>
  <c r="HC118"/>
  <c r="GZ174"/>
  <c r="GY174"/>
  <c r="HB174"/>
  <c r="HC174"/>
  <c r="HA174"/>
  <c r="CV121"/>
  <c r="CW121"/>
  <c r="CU121"/>
  <c r="CS121"/>
  <c r="CT121"/>
  <c r="ER365"/>
  <c r="EK360"/>
  <c r="ER360"/>
  <c r="EK364"/>
  <c r="ER364"/>
  <c r="C105" i="9"/>
  <c r="FH398" i="1"/>
  <c r="FI398"/>
  <c r="GB304"/>
  <c r="GD362" s="1"/>
  <c r="GT304"/>
  <c r="EV365"/>
  <c r="EO354"/>
  <c r="EV354"/>
  <c r="EI369"/>
  <c r="EO358"/>
  <c r="EV358"/>
  <c r="CT366"/>
  <c r="CU366"/>
  <c r="CV366"/>
  <c r="CW366"/>
  <c r="CS366"/>
  <c r="DP299"/>
  <c r="DQ299"/>
  <c r="DN299"/>
  <c r="DO299"/>
  <c r="DW357"/>
  <c r="DX395"/>
  <c r="DW395"/>
  <c r="DZ376"/>
  <c r="DX413"/>
  <c r="DX357"/>
  <c r="DY376"/>
  <c r="DW413"/>
  <c r="DV413"/>
  <c r="EG347"/>
  <c r="FC319"/>
  <c r="GE414"/>
  <c r="GL414"/>
  <c r="EJ282"/>
  <c r="EE303" s="1"/>
  <c r="FA282"/>
  <c r="CT397"/>
  <c r="CU397"/>
  <c r="CS397"/>
  <c r="F403" i="3"/>
  <c r="F98" i="4"/>
  <c r="F412" i="3" s="1"/>
  <c r="C330" i="9" s="1"/>
  <c r="FH392" i="1"/>
  <c r="FI392"/>
  <c r="HB120"/>
  <c r="HC120"/>
  <c r="HA120"/>
  <c r="GZ120"/>
  <c r="GY120"/>
  <c r="HA176"/>
  <c r="GZ176"/>
  <c r="GY176"/>
  <c r="HC176"/>
  <c r="HB176"/>
  <c r="HA158"/>
  <c r="HC158"/>
  <c r="GZ158"/>
  <c r="HB158"/>
  <c r="GY158"/>
  <c r="GZ139"/>
  <c r="GY139"/>
  <c r="HA139"/>
  <c r="HC139"/>
  <c r="HB139"/>
  <c r="FJ377"/>
  <c r="FQ377"/>
  <c r="M321" i="9"/>
  <c r="G279" i="10"/>
  <c r="G338" s="1"/>
  <c r="F681" i="3"/>
  <c r="EL396" i="1"/>
  <c r="EM396"/>
  <c r="FV288"/>
  <c r="FV309" s="1"/>
  <c r="FV337" s="1"/>
  <c r="FV367" s="1"/>
  <c r="FV386" s="1"/>
  <c r="FV405" s="1"/>
  <c r="FV423" s="1"/>
  <c r="FV441" s="1"/>
  <c r="FV461" s="1"/>
  <c r="GS270"/>
  <c r="HV160"/>
  <c r="HX160"/>
  <c r="HY160"/>
  <c r="HW160"/>
  <c r="HU160"/>
  <c r="HY141"/>
  <c r="HU141"/>
  <c r="HX141"/>
  <c r="HV141"/>
  <c r="HW141"/>
  <c r="HY122"/>
  <c r="HU122"/>
  <c r="HW122"/>
  <c r="HV122"/>
  <c r="HX122"/>
  <c r="HY178"/>
  <c r="HU178"/>
  <c r="HX178"/>
  <c r="HV178"/>
  <c r="HW178"/>
  <c r="CW376"/>
  <c r="CV376"/>
  <c r="CU376"/>
  <c r="CT376"/>
  <c r="CV418"/>
  <c r="DC418"/>
  <c r="CV417"/>
  <c r="DC417"/>
  <c r="CV412"/>
  <c r="DC412"/>
  <c r="S204"/>
  <c r="S205" s="1"/>
  <c r="S187"/>
  <c r="E74" i="6" s="1"/>
  <c r="E35" s="1"/>
  <c r="FG416" i="1"/>
  <c r="FN416"/>
  <c r="FG410"/>
  <c r="FN410"/>
  <c r="FA425"/>
  <c r="ES384"/>
  <c r="EF439"/>
  <c r="EF459" s="1"/>
  <c r="EL381"/>
  <c r="EL436" s="1"/>
  <c r="ES381"/>
  <c r="ES436" s="1"/>
  <c r="EF436"/>
  <c r="EF456" s="1"/>
  <c r="EF437"/>
  <c r="EL383"/>
  <c r="EL438" s="1"/>
  <c r="ES383"/>
  <c r="ES438" s="1"/>
  <c r="EF438"/>
  <c r="EF458" s="1"/>
  <c r="IE190"/>
  <c r="GJ190"/>
  <c r="GL190"/>
  <c r="FQ190"/>
  <c r="GD116"/>
  <c r="GG116"/>
  <c r="GC116"/>
  <c r="GF116"/>
  <c r="GE116"/>
  <c r="GE172"/>
  <c r="GD172"/>
  <c r="GC172"/>
  <c r="GF172"/>
  <c r="GG172"/>
  <c r="GC154"/>
  <c r="GE154"/>
  <c r="GD154"/>
  <c r="GG154"/>
  <c r="GF154"/>
  <c r="GD135"/>
  <c r="GC135"/>
  <c r="GG135"/>
  <c r="GE135"/>
  <c r="GF135"/>
  <c r="CW149"/>
  <c r="CT149"/>
  <c r="CV149"/>
  <c r="CU149"/>
  <c r="CS149"/>
  <c r="FC376"/>
  <c r="FC380"/>
  <c r="FC435" s="1"/>
  <c r="FC384"/>
  <c r="FC375"/>
  <c r="FC379"/>
  <c r="FC383"/>
  <c r="FC387"/>
  <c r="FC374"/>
  <c r="FC378"/>
  <c r="FC433" s="1"/>
  <c r="FC382"/>
  <c r="FC386"/>
  <c r="FC373"/>
  <c r="FC377"/>
  <c r="FC432" s="1"/>
  <c r="FC452" s="1"/>
  <c r="FC381"/>
  <c r="FC385"/>
  <c r="CT361"/>
  <c r="CU361"/>
  <c r="CS361"/>
  <c r="CV361"/>
  <c r="CW361"/>
  <c r="DN297"/>
  <c r="DO297"/>
  <c r="DO374" s="1"/>
  <c r="DP297"/>
  <c r="DQ297"/>
  <c r="DZ374"/>
  <c r="DW393"/>
  <c r="DX393"/>
  <c r="DW355"/>
  <c r="DX411"/>
  <c r="DV411"/>
  <c r="DW411"/>
  <c r="DX355"/>
  <c r="DY374"/>
  <c r="M71" i="9"/>
  <c r="B344" i="3"/>
  <c r="G327"/>
  <c r="G332" s="1"/>
  <c r="G339" s="1"/>
  <c r="B332"/>
  <c r="B339" s="1"/>
  <c r="ER405" i="1"/>
  <c r="EK406"/>
  <c r="ER406"/>
  <c r="ER403"/>
  <c r="GB296"/>
  <c r="GD354" s="1"/>
  <c r="GT296"/>
  <c r="FX410"/>
  <c r="FX414"/>
  <c r="FX418"/>
  <c r="FX422"/>
  <c r="FX413"/>
  <c r="FX417"/>
  <c r="FX421"/>
  <c r="FX412"/>
  <c r="FX416"/>
  <c r="FX420"/>
  <c r="FX411"/>
  <c r="FX415"/>
  <c r="FX419"/>
  <c r="FX423"/>
  <c r="DS398"/>
  <c r="DZ398"/>
  <c r="DZ401"/>
  <c r="DS400"/>
  <c r="DZ400"/>
  <c r="DZ399"/>
  <c r="EG346"/>
  <c r="FC318"/>
  <c r="CS127"/>
  <c r="CU127"/>
  <c r="CT127"/>
  <c r="CV127"/>
  <c r="CW127"/>
  <c r="FF50"/>
  <c r="FA71" s="1"/>
  <c r="FW50"/>
  <c r="DN305"/>
  <c r="DO305"/>
  <c r="DP305"/>
  <c r="DQ305"/>
  <c r="DS419" s="1"/>
  <c r="DW363"/>
  <c r="DZ382"/>
  <c r="DW401"/>
  <c r="DX401"/>
  <c r="DX419"/>
  <c r="DX363"/>
  <c r="DV419"/>
  <c r="DW419"/>
  <c r="DY382"/>
  <c r="HW124"/>
  <c r="HX124"/>
  <c r="HV124"/>
  <c r="HU124"/>
  <c r="HY124"/>
  <c r="HY180"/>
  <c r="HV180"/>
  <c r="HW180"/>
  <c r="HU180"/>
  <c r="HX180"/>
  <c r="HW162"/>
  <c r="HU162"/>
  <c r="HV162"/>
  <c r="HX162"/>
  <c r="HY162"/>
  <c r="HY143"/>
  <c r="HX143"/>
  <c r="HW143"/>
  <c r="HV143"/>
  <c r="HU143"/>
  <c r="DS147"/>
  <c r="DQ147"/>
  <c r="DO147"/>
  <c r="DP147"/>
  <c r="DR147"/>
  <c r="GT344"/>
  <c r="HP316"/>
  <c r="HP344" s="1"/>
  <c r="GE424"/>
  <c r="GL424"/>
  <c r="EZ345"/>
  <c r="FV317"/>
  <c r="HH400"/>
  <c r="HH398"/>
  <c r="DB191"/>
  <c r="DB131"/>
  <c r="CW173"/>
  <c r="CV173"/>
  <c r="CS173"/>
  <c r="CT173"/>
  <c r="CU173"/>
  <c r="EM387"/>
  <c r="ET387"/>
  <c r="ET384"/>
  <c r="EM381"/>
  <c r="ET381"/>
  <c r="DP67"/>
  <c r="DQ67"/>
  <c r="DN67"/>
  <c r="DO67"/>
  <c r="DV181"/>
  <c r="DX163"/>
  <c r="DW125"/>
  <c r="DV125"/>
  <c r="DY125"/>
  <c r="DZ163"/>
  <c r="DZ125"/>
  <c r="DW181"/>
  <c r="DY181"/>
  <c r="DZ144"/>
  <c r="DX144"/>
  <c r="DY163"/>
  <c r="DZ181"/>
  <c r="DX125"/>
  <c r="DW144"/>
  <c r="DV163"/>
  <c r="DY144"/>
  <c r="DW163"/>
  <c r="DX181"/>
  <c r="DV144"/>
  <c r="DL219"/>
  <c r="DI219"/>
  <c r="DJ219"/>
  <c r="DK219"/>
  <c r="DM219"/>
  <c r="DA429"/>
  <c r="DA369"/>
  <c r="CT355"/>
  <c r="CU355"/>
  <c r="CW355"/>
  <c r="CV355"/>
  <c r="CS355"/>
  <c r="EM307"/>
  <c r="EJ307"/>
  <c r="EO365" s="1"/>
  <c r="EK307"/>
  <c r="EL307"/>
  <c r="ES403"/>
  <c r="ES365"/>
  <c r="EV384"/>
  <c r="ET403"/>
  <c r="ET421"/>
  <c r="C243" i="9"/>
  <c r="C250" s="1"/>
  <c r="C257"/>
  <c r="DQ421" i="1"/>
  <c r="DP421"/>
  <c r="DO421"/>
  <c r="FV48"/>
  <c r="FV69" s="1"/>
  <c r="FV97" s="1"/>
  <c r="FV127" s="1"/>
  <c r="FV146" s="1"/>
  <c r="FV165" s="1"/>
  <c r="FV183" s="1"/>
  <c r="FV201" s="1"/>
  <c r="FV221" s="1"/>
  <c r="GS30"/>
  <c r="B100" i="9"/>
  <c r="B42" s="1"/>
  <c r="G381" i="3"/>
  <c r="C300" i="9"/>
  <c r="C307" s="1"/>
  <c r="C314"/>
  <c r="E73"/>
  <c r="E11" s="1"/>
  <c r="G121" i="3"/>
  <c r="DV432" i="1"/>
  <c r="DB437"/>
  <c r="BE426"/>
  <c r="BF426" s="1"/>
  <c r="DM434"/>
  <c r="DM454" s="1"/>
  <c r="DV203"/>
  <c r="DY359"/>
  <c r="DR367"/>
  <c r="BZ435"/>
  <c r="BU675"/>
  <c r="DK443"/>
  <c r="DD199"/>
  <c r="CZ199"/>
  <c r="DD440"/>
  <c r="DO439"/>
  <c r="BX187"/>
  <c r="EO196"/>
  <c r="EM196"/>
  <c r="FO192"/>
  <c r="IC192"/>
  <c r="GJ192"/>
  <c r="IB192"/>
  <c r="GL192"/>
  <c r="HH192"/>
  <c r="CZ195"/>
  <c r="EG453"/>
  <c r="ET439"/>
  <c r="DA440"/>
  <c r="DX376"/>
  <c r="DX378"/>
  <c r="CT203"/>
  <c r="BX425"/>
  <c r="EN192"/>
  <c r="BC205"/>
  <c r="D93" i="3" s="1"/>
  <c r="DV434" i="1"/>
  <c r="BZ150"/>
  <c r="BX150"/>
  <c r="FP194"/>
  <c r="HF194"/>
  <c r="IE194"/>
  <c r="HJ194"/>
  <c r="IF194"/>
  <c r="FR194"/>
  <c r="BZ199"/>
  <c r="DZ366"/>
  <c r="EG455"/>
  <c r="HH196"/>
  <c r="IB196"/>
  <c r="ID196"/>
  <c r="FO196"/>
  <c r="HI196"/>
  <c r="CS388"/>
  <c r="CA195"/>
  <c r="BW201"/>
  <c r="BW407"/>
  <c r="BB443"/>
  <c r="C379" i="3" s="1"/>
  <c r="CA440" i="1"/>
  <c r="BY440"/>
  <c r="BU695"/>
  <c r="BU697" s="1"/>
  <c r="CZ435"/>
  <c r="DI429"/>
  <c r="DI449" s="1"/>
  <c r="DV366"/>
  <c r="CG431"/>
  <c r="BZ434"/>
  <c r="CA169"/>
  <c r="CH132"/>
  <c r="CI132" s="1"/>
  <c r="DS436"/>
  <c r="DM437"/>
  <c r="DM457" s="1"/>
  <c r="CW202"/>
  <c r="BZ425"/>
  <c r="GN198"/>
  <c r="GK198"/>
  <c r="IE198"/>
  <c r="FN198"/>
  <c r="HH198"/>
  <c r="IF198"/>
  <c r="DV202"/>
  <c r="CA388"/>
  <c r="BZ433"/>
  <c r="BC443"/>
  <c r="D379" i="3" s="1"/>
  <c r="DV397" i="1"/>
  <c r="CN225"/>
  <c r="C147" i="3" s="1"/>
  <c r="CQ225" i="1"/>
  <c r="F147" i="3" s="1"/>
  <c r="F297" i="9" s="1"/>
  <c r="DD187" i="1"/>
  <c r="DA187"/>
  <c r="DD150"/>
  <c r="DC187"/>
  <c r="DQ428"/>
  <c r="DC388"/>
  <c r="K38" i="9"/>
  <c r="ES421" i="1"/>
  <c r="DW439"/>
  <c r="DK451"/>
  <c r="M323" i="9"/>
  <c r="M328" s="1"/>
  <c r="M335" s="1"/>
  <c r="F670" i="3"/>
  <c r="F677" s="1"/>
  <c r="F682"/>
  <c r="M98" i="9"/>
  <c r="B670" i="3"/>
  <c r="B677" s="1"/>
  <c r="B682"/>
  <c r="FH410" i="1"/>
  <c r="FB425"/>
  <c r="FO410"/>
  <c r="FA42"/>
  <c r="EJ42"/>
  <c r="EE63" s="1"/>
  <c r="EI393"/>
  <c r="EI395"/>
  <c r="EI397"/>
  <c r="EI399"/>
  <c r="EI401"/>
  <c r="EI392"/>
  <c r="EI403"/>
  <c r="EI406"/>
  <c r="EI394"/>
  <c r="EI396"/>
  <c r="EI398"/>
  <c r="EI400"/>
  <c r="EI405"/>
  <c r="EI402"/>
  <c r="EI404"/>
  <c r="FA358"/>
  <c r="FA362"/>
  <c r="FA365"/>
  <c r="FA357"/>
  <c r="FA361"/>
  <c r="FA364"/>
  <c r="FA368"/>
  <c r="FA354"/>
  <c r="FA356"/>
  <c r="FA360"/>
  <c r="FA367"/>
  <c r="FA355"/>
  <c r="FA359"/>
  <c r="FA363"/>
  <c r="FA366"/>
  <c r="EZ349"/>
  <c r="CV405"/>
  <c r="DC405"/>
  <c r="CP441"/>
  <c r="CP461" s="1"/>
  <c r="CV394"/>
  <c r="CV430" s="1"/>
  <c r="DC394"/>
  <c r="DC430" s="1"/>
  <c r="CP430"/>
  <c r="CP450" s="1"/>
  <c r="I8" i="9"/>
  <c r="I87"/>
  <c r="DS423" i="1"/>
  <c r="DZ423"/>
  <c r="CT363"/>
  <c r="CU363"/>
  <c r="CS363"/>
  <c r="CV363"/>
  <c r="CW363"/>
  <c r="FC430"/>
  <c r="EN358"/>
  <c r="EU358"/>
  <c r="D429" i="3"/>
  <c r="D99" i="4"/>
  <c r="D438" i="3" s="1"/>
  <c r="D217" i="9" s="1"/>
  <c r="BY191" i="1"/>
  <c r="BY131"/>
  <c r="FW269"/>
  <c r="EZ287"/>
  <c r="EZ308" s="1"/>
  <c r="EZ336" s="1"/>
  <c r="EZ366" s="1"/>
  <c r="EZ385" s="1"/>
  <c r="EZ404" s="1"/>
  <c r="EZ422" s="1"/>
  <c r="EZ440" s="1"/>
  <c r="EZ460" s="1"/>
  <c r="HO39"/>
  <c r="HT39" s="1"/>
  <c r="HO60" s="1"/>
  <c r="GX39"/>
  <c r="GS60" s="1"/>
  <c r="FH418"/>
  <c r="FO418"/>
  <c r="FH416"/>
  <c r="FO416"/>
  <c r="HA302"/>
  <c r="HS302"/>
  <c r="HW302" s="1"/>
  <c r="D73" i="9"/>
  <c r="D11" s="1"/>
  <c r="G95" i="3"/>
  <c r="N321" i="9"/>
  <c r="G280" i="10"/>
  <c r="G339" s="1"/>
  <c r="F707" i="3"/>
  <c r="DP367" i="1"/>
  <c r="DQ367"/>
  <c r="DQ441" s="1"/>
  <c r="CV399"/>
  <c r="DC399"/>
  <c r="DC435" s="1"/>
  <c r="CP435"/>
  <c r="CP455" s="1"/>
  <c r="CV402"/>
  <c r="DC402"/>
  <c r="CP438"/>
  <c r="CP458" s="1"/>
  <c r="CV397"/>
  <c r="DC397"/>
  <c r="CP433"/>
  <c r="CP453" s="1"/>
  <c r="CV396"/>
  <c r="DC396"/>
  <c r="CP432"/>
  <c r="CP452" s="1"/>
  <c r="DN69"/>
  <c r="DO69"/>
  <c r="DP69"/>
  <c r="DQ69"/>
  <c r="DW146"/>
  <c r="DY183"/>
  <c r="DX165"/>
  <c r="DW183"/>
  <c r="DV165"/>
  <c r="DZ183"/>
  <c r="DV183"/>
  <c r="DY165"/>
  <c r="DW165"/>
  <c r="DZ165"/>
  <c r="DY127"/>
  <c r="DW127"/>
  <c r="DY146"/>
  <c r="DV127"/>
  <c r="DZ146"/>
  <c r="DX146"/>
  <c r="DX183"/>
  <c r="DV146"/>
  <c r="DX127"/>
  <c r="DZ127"/>
  <c r="DK221"/>
  <c r="DJ221"/>
  <c r="DL221"/>
  <c r="DM221"/>
  <c r="DI221"/>
  <c r="DO167"/>
  <c r="DQ167"/>
  <c r="DR167"/>
  <c r="DP167"/>
  <c r="DS167"/>
  <c r="DZ417"/>
  <c r="DZ422"/>
  <c r="DS421"/>
  <c r="DZ421"/>
  <c r="CT401"/>
  <c r="CU401"/>
  <c r="CS401"/>
  <c r="HI424"/>
  <c r="EM190"/>
  <c r="EK70"/>
  <c r="EL70"/>
  <c r="EM70"/>
  <c r="EJ70"/>
  <c r="EU184"/>
  <c r="ES184"/>
  <c r="EV184"/>
  <c r="ER166"/>
  <c r="ER147"/>
  <c r="EV128"/>
  <c r="ET128"/>
  <c r="EU166"/>
  <c r="ET166"/>
  <c r="ES166"/>
  <c r="EU147"/>
  <c r="ER128"/>
  <c r="ET184"/>
  <c r="EU128"/>
  <c r="EU202" s="1"/>
  <c r="ES147"/>
  <c r="ET147"/>
  <c r="ES128"/>
  <c r="EV166"/>
  <c r="EV147"/>
  <c r="ER184"/>
  <c r="EH222"/>
  <c r="EE222"/>
  <c r="EF222"/>
  <c r="EG222"/>
  <c r="EI222"/>
  <c r="FC437"/>
  <c r="FC438"/>
  <c r="FC458" s="1"/>
  <c r="FI364"/>
  <c r="FP364"/>
  <c r="FC439"/>
  <c r="FC436"/>
  <c r="FC456" s="1"/>
  <c r="FI362"/>
  <c r="FP362"/>
  <c r="EN368"/>
  <c r="EU368"/>
  <c r="EN364"/>
  <c r="EU364"/>
  <c r="BX429"/>
  <c r="BX369"/>
  <c r="DO386"/>
  <c r="DV386"/>
  <c r="DV441" s="1"/>
  <c r="DV378"/>
  <c r="DO382"/>
  <c r="DV382"/>
  <c r="DO381"/>
  <c r="DV381"/>
  <c r="N71" i="9"/>
  <c r="G353" i="3"/>
  <c r="B358"/>
  <c r="B365" s="1"/>
  <c r="B370"/>
  <c r="GY300" i="1"/>
  <c r="HC377" s="1"/>
  <c r="HQ300"/>
  <c r="HU300" s="1"/>
  <c r="HY377" s="1"/>
  <c r="GU411"/>
  <c r="GU415"/>
  <c r="GU419"/>
  <c r="GU423"/>
  <c r="GU410"/>
  <c r="GU414"/>
  <c r="GU418"/>
  <c r="GU422"/>
  <c r="GU413"/>
  <c r="GU417"/>
  <c r="GU421"/>
  <c r="GU412"/>
  <c r="GU416"/>
  <c r="GU420"/>
  <c r="CV125"/>
  <c r="CS125"/>
  <c r="CT125"/>
  <c r="CW125"/>
  <c r="CU125"/>
  <c r="GX41"/>
  <c r="GS62" s="1"/>
  <c r="HO41"/>
  <c r="HT41" s="1"/>
  <c r="HO62" s="1"/>
  <c r="HW156"/>
  <c r="HU156"/>
  <c r="HY156"/>
  <c r="HV156"/>
  <c r="HX156"/>
  <c r="HU137"/>
  <c r="HW137"/>
  <c r="HX137"/>
  <c r="HV137"/>
  <c r="HY137"/>
  <c r="HW118"/>
  <c r="HX118"/>
  <c r="HX192" s="1"/>
  <c r="HY118"/>
  <c r="HU118"/>
  <c r="HV118"/>
  <c r="HY174"/>
  <c r="HW174"/>
  <c r="HX174"/>
  <c r="HU174"/>
  <c r="HV174"/>
  <c r="CT159"/>
  <c r="CV159"/>
  <c r="CW159"/>
  <c r="CU159"/>
  <c r="CS159"/>
  <c r="FW271"/>
  <c r="EZ289"/>
  <c r="EZ310" s="1"/>
  <c r="EZ338" s="1"/>
  <c r="EZ368" s="1"/>
  <c r="EZ387" s="1"/>
  <c r="EZ406" s="1"/>
  <c r="EZ424" s="1"/>
  <c r="EZ442" s="1"/>
  <c r="EZ462" s="1"/>
  <c r="ER367"/>
  <c r="EK368"/>
  <c r="ER368"/>
  <c r="GD302"/>
  <c r="GV302"/>
  <c r="FZ319"/>
  <c r="FD347"/>
  <c r="M204"/>
  <c r="M205" s="1"/>
  <c r="M187"/>
  <c r="F73" i="6" s="1"/>
  <c r="IF424" i="1"/>
  <c r="EI442"/>
  <c r="EI462" s="1"/>
  <c r="EO368"/>
  <c r="EV368"/>
  <c r="EV359"/>
  <c r="EO364"/>
  <c r="EV364"/>
  <c r="EO360"/>
  <c r="EV360"/>
  <c r="DJ443"/>
  <c r="DJ448"/>
  <c r="C429" i="3"/>
  <c r="C99" i="4"/>
  <c r="C438" i="3" s="1"/>
  <c r="D160" i="9" s="1"/>
  <c r="CW385" i="1"/>
  <c r="CV385"/>
  <c r="CT385"/>
  <c r="CU385"/>
  <c r="EJ278"/>
  <c r="EE299" s="1"/>
  <c r="FA278"/>
  <c r="FB373"/>
  <c r="FB377"/>
  <c r="FB381"/>
  <c r="FB385"/>
  <c r="FB376"/>
  <c r="FB380"/>
  <c r="FB384"/>
  <c r="FB375"/>
  <c r="FB379"/>
  <c r="FB383"/>
  <c r="FB387"/>
  <c r="FB374"/>
  <c r="FB378"/>
  <c r="FB382"/>
  <c r="FB386"/>
  <c r="FA349"/>
  <c r="HO37"/>
  <c r="HT37" s="1"/>
  <c r="HO58" s="1"/>
  <c r="GX37"/>
  <c r="GS58" s="1"/>
  <c r="GE418"/>
  <c r="GL418"/>
  <c r="GE416"/>
  <c r="GL416"/>
  <c r="CU415"/>
  <c r="CS415"/>
  <c r="CT415"/>
  <c r="FA392"/>
  <c r="FA394"/>
  <c r="FA398"/>
  <c r="FA405"/>
  <c r="FA393"/>
  <c r="FA397"/>
  <c r="FA401"/>
  <c r="FA404"/>
  <c r="FA396"/>
  <c r="FA400"/>
  <c r="FA403"/>
  <c r="FA395"/>
  <c r="FA399"/>
  <c r="FA402"/>
  <c r="FA406"/>
  <c r="GD296"/>
  <c r="GV296"/>
  <c r="HX120"/>
  <c r="HV120"/>
  <c r="HW120"/>
  <c r="HU120"/>
  <c r="HY120"/>
  <c r="HU176"/>
  <c r="HX176"/>
  <c r="HV176"/>
  <c r="HY176"/>
  <c r="HW176"/>
  <c r="HY158"/>
  <c r="HU158"/>
  <c r="HX158"/>
  <c r="HW158"/>
  <c r="HV158"/>
  <c r="HY139"/>
  <c r="HU139"/>
  <c r="HV139"/>
  <c r="HX139"/>
  <c r="HW139"/>
  <c r="FJ373"/>
  <c r="FQ373"/>
  <c r="FD388"/>
  <c r="FJ381"/>
  <c r="FQ381"/>
  <c r="FH300"/>
  <c r="FZ300"/>
  <c r="C8" i="9"/>
  <c r="C87"/>
  <c r="FJ160" i="1"/>
  <c r="FI160"/>
  <c r="FG160"/>
  <c r="FH160"/>
  <c r="FK160"/>
  <c r="FG141"/>
  <c r="FI141"/>
  <c r="FH141"/>
  <c r="FK141"/>
  <c r="FJ141"/>
  <c r="FG122"/>
  <c r="FH122"/>
  <c r="FI122"/>
  <c r="FK122"/>
  <c r="FJ122"/>
  <c r="FK178"/>
  <c r="FH178"/>
  <c r="FG178"/>
  <c r="FI178"/>
  <c r="FJ178"/>
  <c r="GS32"/>
  <c r="FV50"/>
  <c r="FV71" s="1"/>
  <c r="FV99" s="1"/>
  <c r="FV129" s="1"/>
  <c r="FV148" s="1"/>
  <c r="FV167" s="1"/>
  <c r="FV185" s="1"/>
  <c r="FV203" s="1"/>
  <c r="FV223" s="1"/>
  <c r="GX45"/>
  <c r="GS66" s="1"/>
  <c r="HO45"/>
  <c r="HT45" s="1"/>
  <c r="HO66" s="1"/>
  <c r="CT395"/>
  <c r="CU395"/>
  <c r="CS395"/>
  <c r="B321" i="9"/>
  <c r="B341" s="1"/>
  <c r="G268" i="10"/>
  <c r="G327" s="1"/>
  <c r="F395" i="3"/>
  <c r="CV422" i="1"/>
  <c r="DC422"/>
  <c r="CV421"/>
  <c r="DC421"/>
  <c r="CV416"/>
  <c r="DC416"/>
  <c r="CV411"/>
  <c r="DC411"/>
  <c r="FG414"/>
  <c r="FN414"/>
  <c r="EF440"/>
  <c r="ES386"/>
  <c r="EF441"/>
  <c r="EF461" s="1"/>
  <c r="EL387"/>
  <c r="EL442" s="1"/>
  <c r="ES387"/>
  <c r="ES442" s="1"/>
  <c r="EF442"/>
  <c r="EF462" s="1"/>
  <c r="HF190"/>
  <c r="IC190"/>
  <c r="GN190"/>
  <c r="HB116"/>
  <c r="HC116"/>
  <c r="GZ116"/>
  <c r="HA116"/>
  <c r="GY116"/>
  <c r="GZ172"/>
  <c r="HB172"/>
  <c r="GY172"/>
  <c r="HC172"/>
  <c r="HA172"/>
  <c r="HB154"/>
  <c r="HC154"/>
  <c r="GZ154"/>
  <c r="GY154"/>
  <c r="HA154"/>
  <c r="HA135"/>
  <c r="HB135"/>
  <c r="GY135"/>
  <c r="HC135"/>
  <c r="GZ135"/>
  <c r="ID398"/>
  <c r="ID396"/>
  <c r="CS168"/>
  <c r="CW168"/>
  <c r="CV168"/>
  <c r="CT168"/>
  <c r="CU168"/>
  <c r="FX345"/>
  <c r="GT317"/>
  <c r="CW380"/>
  <c r="CV380"/>
  <c r="CT380"/>
  <c r="CU380"/>
  <c r="EJ276"/>
  <c r="EE297" s="1"/>
  <c r="FA276"/>
  <c r="GY304"/>
  <c r="HC381" s="1"/>
  <c r="HQ304"/>
  <c r="HU304" s="1"/>
  <c r="HY381" s="1"/>
  <c r="N73" i="9"/>
  <c r="N11" s="1"/>
  <c r="G355" i="3"/>
  <c r="EK392" i="1"/>
  <c r="EE407"/>
  <c r="ER392"/>
  <c r="ER395"/>
  <c r="GY296"/>
  <c r="HC373" s="1"/>
  <c r="HQ296"/>
  <c r="HU296" s="1"/>
  <c r="HY373" s="1"/>
  <c r="GS347"/>
  <c r="HO319"/>
  <c r="HO347" s="1"/>
  <c r="DZ404"/>
  <c r="DS403"/>
  <c r="DZ403"/>
  <c r="DZ439" s="1"/>
  <c r="DS402"/>
  <c r="DZ402"/>
  <c r="EK309"/>
  <c r="EL386" s="1"/>
  <c r="EL309"/>
  <c r="EM309"/>
  <c r="EJ309"/>
  <c r="ES367"/>
  <c r="ES405"/>
  <c r="EV386"/>
  <c r="ET405"/>
  <c r="ET423"/>
  <c r="CV146"/>
  <c r="CU146"/>
  <c r="CS146"/>
  <c r="CW146"/>
  <c r="CT146"/>
  <c r="FA26"/>
  <c r="ED44"/>
  <c r="ED65" s="1"/>
  <c r="ED93" s="1"/>
  <c r="ED123" s="1"/>
  <c r="ED142" s="1"/>
  <c r="ED161" s="1"/>
  <c r="ED179" s="1"/>
  <c r="ED197" s="1"/>
  <c r="ED217" s="1"/>
  <c r="E8" i="9"/>
  <c r="E87"/>
  <c r="EJ284" i="1"/>
  <c r="EE305" s="1"/>
  <c r="EG457" s="1"/>
  <c r="FA284"/>
  <c r="FB298"/>
  <c r="EJ298"/>
  <c r="EN356" s="1"/>
  <c r="GA61"/>
  <c r="FK124"/>
  <c r="FJ124"/>
  <c r="FH124"/>
  <c r="FI124"/>
  <c r="FG124"/>
  <c r="FK180"/>
  <c r="FI180"/>
  <c r="FG180"/>
  <c r="FJ180"/>
  <c r="FH180"/>
  <c r="FJ162"/>
  <c r="FG162"/>
  <c r="FK162"/>
  <c r="FI162"/>
  <c r="FH162"/>
  <c r="FK143"/>
  <c r="FI143"/>
  <c r="FG143"/>
  <c r="FH143"/>
  <c r="FJ143"/>
  <c r="DO166"/>
  <c r="DP166"/>
  <c r="DR166"/>
  <c r="DQ166"/>
  <c r="DS166"/>
  <c r="GT348"/>
  <c r="GU424" s="1"/>
  <c r="HP320"/>
  <c r="HP348" s="1"/>
  <c r="HQ424" s="1"/>
  <c r="B96" i="9"/>
  <c r="C268" i="10"/>
  <c r="B395" i="3"/>
  <c r="HA402" i="1"/>
  <c r="HH402"/>
  <c r="CZ191"/>
  <c r="CZ131"/>
  <c r="CT117"/>
  <c r="CV117"/>
  <c r="CU117"/>
  <c r="CS117"/>
  <c r="CW117"/>
  <c r="DQ72"/>
  <c r="DN72"/>
  <c r="DO72"/>
  <c r="DP72"/>
  <c r="DZ186"/>
  <c r="DW186"/>
  <c r="DX186"/>
  <c r="DV186"/>
  <c r="DY186"/>
  <c r="DX130"/>
  <c r="DW149"/>
  <c r="DW130"/>
  <c r="DX168"/>
  <c r="DY149"/>
  <c r="DY168"/>
  <c r="DX149"/>
  <c r="DZ149"/>
  <c r="DW168"/>
  <c r="DV130"/>
  <c r="DZ130"/>
  <c r="DY130"/>
  <c r="DV168"/>
  <c r="DZ168"/>
  <c r="DV149"/>
  <c r="DK224"/>
  <c r="DM224"/>
  <c r="DJ224"/>
  <c r="DL224"/>
  <c r="DI224"/>
  <c r="ET375"/>
  <c r="EM386"/>
  <c r="ET386"/>
  <c r="FA46"/>
  <c r="EJ46"/>
  <c r="EE67" s="1"/>
  <c r="CW374"/>
  <c r="CV374"/>
  <c r="CT374"/>
  <c r="CU374"/>
  <c r="FF286"/>
  <c r="FA307" s="1"/>
  <c r="FQ384" s="1"/>
  <c r="FY286"/>
  <c r="DP365"/>
  <c r="DQ365"/>
  <c r="C71" i="9"/>
  <c r="B84" i="3"/>
  <c r="G67"/>
  <c r="G72" s="1"/>
  <c r="G79" s="1"/>
  <c r="B72"/>
  <c r="B79" s="1"/>
  <c r="C129" i="9"/>
  <c r="C136" s="1"/>
  <c r="C143"/>
  <c r="DD433" i="1"/>
  <c r="DW203"/>
  <c r="CH170"/>
  <c r="CI170" s="1"/>
  <c r="DC429"/>
  <c r="DO432"/>
  <c r="DZ359"/>
  <c r="DZ369" s="1"/>
  <c r="DS434"/>
  <c r="DY203"/>
  <c r="DB199"/>
  <c r="CZ407"/>
  <c r="DI437"/>
  <c r="DI457" s="1"/>
  <c r="DV439"/>
  <c r="CA188"/>
  <c r="CB188" s="1"/>
  <c r="EK196"/>
  <c r="FQ192"/>
  <c r="HI192"/>
  <c r="FN192"/>
  <c r="FP192"/>
  <c r="GN192"/>
  <c r="DM431"/>
  <c r="DM451" s="1"/>
  <c r="DA195"/>
  <c r="CA431"/>
  <c r="BX431"/>
  <c r="CS203"/>
  <c r="CV203"/>
  <c r="BY425"/>
  <c r="BA443"/>
  <c r="EL192"/>
  <c r="CH151"/>
  <c r="CI151" s="1"/>
  <c r="DD435"/>
  <c r="DI433"/>
  <c r="DI453" s="1"/>
  <c r="CA150"/>
  <c r="FQ194"/>
  <c r="FO194"/>
  <c r="BX199"/>
  <c r="M8" i="9"/>
  <c r="FQ196" i="1"/>
  <c r="HF196"/>
  <c r="FP196"/>
  <c r="IE196"/>
  <c r="IC196"/>
  <c r="GM196"/>
  <c r="BW195"/>
  <c r="M42" i="9"/>
  <c r="DB431" i="1"/>
  <c r="BZ201"/>
  <c r="DX388"/>
  <c r="CG674"/>
  <c r="CH675" s="1"/>
  <c r="CI675" s="1"/>
  <c r="BX440"/>
  <c r="DD204"/>
  <c r="DB204"/>
  <c r="DC204"/>
  <c r="BE205"/>
  <c r="F93" i="3" s="1"/>
  <c r="BA205" i="1"/>
  <c r="BE170"/>
  <c r="BF170" s="1"/>
  <c r="DI436"/>
  <c r="DI456" s="1"/>
  <c r="DV357"/>
  <c r="CG434"/>
  <c r="BW169"/>
  <c r="BX169"/>
  <c r="CG205"/>
  <c r="DZ436"/>
  <c r="CU202"/>
  <c r="EM442"/>
  <c r="EG461"/>
  <c r="CZ201"/>
  <c r="DA201"/>
  <c r="CG425"/>
  <c r="CH426" s="1"/>
  <c r="CI426" s="1"/>
  <c r="DP386"/>
  <c r="GF424"/>
  <c r="IB198"/>
  <c r="HJ198"/>
  <c r="HI198"/>
  <c r="HG198"/>
  <c r="DW202"/>
  <c r="DX202"/>
  <c r="BZ388"/>
  <c r="BZ674"/>
  <c r="BW433"/>
  <c r="DO405"/>
  <c r="CM225"/>
  <c r="DA169"/>
  <c r="DB169"/>
  <c r="CZ169"/>
  <c r="CZ150"/>
  <c r="CZ425"/>
  <c r="DD388"/>
  <c r="BB205"/>
  <c r="C93" i="3" s="1"/>
  <c r="AY464" i="1"/>
  <c r="FH420"/>
  <c r="FO420"/>
  <c r="DP63"/>
  <c r="DQ63"/>
  <c r="DN63"/>
  <c r="DO63"/>
  <c r="DX159"/>
  <c r="DZ177"/>
  <c r="DY121"/>
  <c r="DY177"/>
  <c r="DV177"/>
  <c r="DV159"/>
  <c r="DX140"/>
  <c r="DZ159"/>
  <c r="DY140"/>
  <c r="DV140"/>
  <c r="DX121"/>
  <c r="DX195" s="1"/>
  <c r="DW177"/>
  <c r="DW140"/>
  <c r="DX177"/>
  <c r="DW121"/>
  <c r="DW195" s="1"/>
  <c r="DY159"/>
  <c r="DW159"/>
  <c r="DV121"/>
  <c r="DV195" s="1"/>
  <c r="DZ140"/>
  <c r="DZ121"/>
  <c r="DJ215"/>
  <c r="DL215"/>
  <c r="DM215"/>
  <c r="DK215"/>
  <c r="DI215"/>
  <c r="FZ318"/>
  <c r="FD346"/>
  <c r="DS386"/>
  <c r="DR386"/>
  <c r="CV403"/>
  <c r="DC403"/>
  <c r="DC439" s="1"/>
  <c r="CP439"/>
  <c r="CP459" s="1"/>
  <c r="CV406"/>
  <c r="CV442" s="1"/>
  <c r="DC406"/>
  <c r="DC442" s="1"/>
  <c r="CP442"/>
  <c r="CP462" s="1"/>
  <c r="CV401"/>
  <c r="DC401"/>
  <c r="CP437"/>
  <c r="CP457" s="1"/>
  <c r="CV400"/>
  <c r="CV436" s="1"/>
  <c r="DC400"/>
  <c r="DC436" s="1"/>
  <c r="CP436"/>
  <c r="CP456" s="1"/>
  <c r="FG424"/>
  <c r="FN424"/>
  <c r="EJ48"/>
  <c r="EE69" s="1"/>
  <c r="FA48"/>
  <c r="DR185"/>
  <c r="DO185"/>
  <c r="DQ185"/>
  <c r="DP185"/>
  <c r="DS185"/>
  <c r="DS420"/>
  <c r="DZ420"/>
  <c r="DS412"/>
  <c r="DZ412"/>
  <c r="DS411"/>
  <c r="DZ411"/>
  <c r="DS410"/>
  <c r="DZ410"/>
  <c r="DM425"/>
  <c r="CU419"/>
  <c r="CT419"/>
  <c r="CS419"/>
  <c r="HA310"/>
  <c r="GZ424" s="1"/>
  <c r="HS310"/>
  <c r="HW310" s="1"/>
  <c r="HV424" s="1"/>
  <c r="EO190"/>
  <c r="FC441"/>
  <c r="FC442"/>
  <c r="FC462" s="1"/>
  <c r="FI368"/>
  <c r="FP368"/>
  <c r="FC428"/>
  <c r="FI354"/>
  <c r="FC369"/>
  <c r="FP354"/>
  <c r="FC440"/>
  <c r="EU357"/>
  <c r="EU361"/>
  <c r="EN367"/>
  <c r="EU367"/>
  <c r="EZ282"/>
  <c r="EZ303" s="1"/>
  <c r="EZ331" s="1"/>
  <c r="EZ361" s="1"/>
  <c r="EZ380" s="1"/>
  <c r="EZ399" s="1"/>
  <c r="EZ417" s="1"/>
  <c r="EZ435" s="1"/>
  <c r="EZ455" s="1"/>
  <c r="FW264"/>
  <c r="CA429"/>
  <c r="CA369"/>
  <c r="DO383"/>
  <c r="DO438" s="1"/>
  <c r="DV383"/>
  <c r="DV385"/>
  <c r="DO376"/>
  <c r="DV376"/>
  <c r="B323" i="9"/>
  <c r="F384" i="3"/>
  <c r="F391" s="1"/>
  <c r="F396"/>
  <c r="N96" i="9"/>
  <c r="C280" i="10"/>
  <c r="B707" i="3"/>
  <c r="G689"/>
  <c r="D73" i="6"/>
  <c r="HQ413" i="1"/>
  <c r="HQ417"/>
  <c r="HQ421"/>
  <c r="HQ412"/>
  <c r="HQ416"/>
  <c r="HQ420"/>
  <c r="HQ411"/>
  <c r="HQ415"/>
  <c r="HQ419"/>
  <c r="HQ423"/>
  <c r="HQ410"/>
  <c r="HQ414"/>
  <c r="HQ418"/>
  <c r="HQ422"/>
  <c r="CW144"/>
  <c r="CV144"/>
  <c r="CU144"/>
  <c r="CS144"/>
  <c r="CT144"/>
  <c r="FV286"/>
  <c r="FV307" s="1"/>
  <c r="FV335" s="1"/>
  <c r="FV365" s="1"/>
  <c r="FV384" s="1"/>
  <c r="FV403" s="1"/>
  <c r="FV421" s="1"/>
  <c r="FV439" s="1"/>
  <c r="FV459" s="1"/>
  <c r="GS268"/>
  <c r="GB300"/>
  <c r="GD358" s="1"/>
  <c r="GT300"/>
  <c r="FZ374"/>
  <c r="FZ376"/>
  <c r="FZ378"/>
  <c r="FZ380"/>
  <c r="FZ382"/>
  <c r="FZ384"/>
  <c r="FZ386"/>
  <c r="FZ373"/>
  <c r="FZ375"/>
  <c r="FZ377"/>
  <c r="FZ379"/>
  <c r="FZ381"/>
  <c r="FZ383"/>
  <c r="FZ385"/>
  <c r="FZ387"/>
  <c r="FJ156"/>
  <c r="FK156"/>
  <c r="FG156"/>
  <c r="FH156"/>
  <c r="FI156"/>
  <c r="FG137"/>
  <c r="FJ137"/>
  <c r="FK137"/>
  <c r="FH137"/>
  <c r="FI137"/>
  <c r="FH118"/>
  <c r="FJ118"/>
  <c r="FG118"/>
  <c r="FK118"/>
  <c r="FK192" s="1"/>
  <c r="FI118"/>
  <c r="FI174"/>
  <c r="FJ174"/>
  <c r="FG174"/>
  <c r="FH174"/>
  <c r="FK174"/>
  <c r="CV140"/>
  <c r="CS140"/>
  <c r="CW140"/>
  <c r="CT140"/>
  <c r="CU140"/>
  <c r="ED45"/>
  <c r="ED66" s="1"/>
  <c r="ED94" s="1"/>
  <c r="ED124" s="1"/>
  <c r="ED143" s="1"/>
  <c r="ED162" s="1"/>
  <c r="ED180" s="1"/>
  <c r="ED198" s="1"/>
  <c r="ED218" s="1"/>
  <c r="FA27"/>
  <c r="K98" i="9"/>
  <c r="B630" i="3"/>
  <c r="G613"/>
  <c r="G618" s="1"/>
  <c r="G625" s="1"/>
  <c r="B618"/>
  <c r="B625" s="1"/>
  <c r="EK358" i="1"/>
  <c r="ER358"/>
  <c r="ER355"/>
  <c r="EK354"/>
  <c r="ER354"/>
  <c r="EE369"/>
  <c r="ER357"/>
  <c r="EI421"/>
  <c r="EI410"/>
  <c r="EI412"/>
  <c r="EI414"/>
  <c r="EI416"/>
  <c r="EI418"/>
  <c r="EI436" s="1"/>
  <c r="EI456" s="1"/>
  <c r="EI423"/>
  <c r="EI420"/>
  <c r="EI422"/>
  <c r="EI411"/>
  <c r="EI413"/>
  <c r="EI415"/>
  <c r="EI417"/>
  <c r="EI419"/>
  <c r="T204"/>
  <c r="T205" s="1"/>
  <c r="T187"/>
  <c r="F74" i="6" s="1"/>
  <c r="F35" s="1"/>
  <c r="HJ424" i="1"/>
  <c r="EI435"/>
  <c r="EI455" s="1"/>
  <c r="EV361"/>
  <c r="EI440"/>
  <c r="EO362"/>
  <c r="EV362"/>
  <c r="DP428"/>
  <c r="CU404"/>
  <c r="CT404"/>
  <c r="CS404"/>
  <c r="B87" i="9"/>
  <c r="FW412" i="1"/>
  <c r="FW416"/>
  <c r="FW420"/>
  <c r="FW411"/>
  <c r="FW415"/>
  <c r="FW419"/>
  <c r="FW423"/>
  <c r="FW410"/>
  <c r="FW414"/>
  <c r="FW418"/>
  <c r="FW422"/>
  <c r="FW413"/>
  <c r="FW417"/>
  <c r="FW421"/>
  <c r="FW345"/>
  <c r="GS317"/>
  <c r="N30" i="9"/>
  <c r="N27"/>
  <c r="D43" i="3"/>
  <c r="GE420" i="1"/>
  <c r="GL420"/>
  <c r="CT359"/>
  <c r="CU359"/>
  <c r="CV359"/>
  <c r="CW359"/>
  <c r="CS359"/>
  <c r="CS433" s="1"/>
  <c r="CQ443"/>
  <c r="CQ448"/>
  <c r="CQ463" s="1"/>
  <c r="F433" i="3" s="1"/>
  <c r="D325" i="9" s="1"/>
  <c r="FV346" i="1"/>
  <c r="GR318"/>
  <c r="FI120"/>
  <c r="FK120"/>
  <c r="FH120"/>
  <c r="FJ120"/>
  <c r="FG120"/>
  <c r="FJ176"/>
  <c r="FH176"/>
  <c r="FK176"/>
  <c r="FG176"/>
  <c r="FI176"/>
  <c r="FG158"/>
  <c r="FK158"/>
  <c r="FH158"/>
  <c r="FI158"/>
  <c r="FJ158"/>
  <c r="FG139"/>
  <c r="FI139"/>
  <c r="FK139"/>
  <c r="FH139"/>
  <c r="FJ139"/>
  <c r="FJ383"/>
  <c r="FQ383"/>
  <c r="FJ379"/>
  <c r="FQ379"/>
  <c r="FH400"/>
  <c r="FI400"/>
  <c r="L98" i="9"/>
  <c r="B656" i="3"/>
  <c r="G639"/>
  <c r="G644" s="1"/>
  <c r="G651" s="1"/>
  <c r="B644"/>
  <c r="B651" s="1"/>
  <c r="FH406" i="1"/>
  <c r="FI406"/>
  <c r="GG160"/>
  <c r="GD160"/>
  <c r="GC160"/>
  <c r="GF160"/>
  <c r="GE160"/>
  <c r="GE141"/>
  <c r="GF141"/>
  <c r="GC141"/>
  <c r="GG141"/>
  <c r="GD141"/>
  <c r="GG122"/>
  <c r="GE122"/>
  <c r="GD122"/>
  <c r="GC122"/>
  <c r="GF122"/>
  <c r="GE178"/>
  <c r="GF178"/>
  <c r="GD178"/>
  <c r="GG178"/>
  <c r="GC178"/>
  <c r="FE365"/>
  <c r="FE368"/>
  <c r="FE356"/>
  <c r="FE358"/>
  <c r="FE360"/>
  <c r="FE362"/>
  <c r="FE367"/>
  <c r="FE354"/>
  <c r="FE364"/>
  <c r="FE366"/>
  <c r="FE355"/>
  <c r="FE357"/>
  <c r="FE359"/>
  <c r="FE361"/>
  <c r="FE363"/>
  <c r="FD349"/>
  <c r="F8" i="9"/>
  <c r="F87"/>
  <c r="FA287" i="1"/>
  <c r="EJ287"/>
  <c r="EE308" s="1"/>
  <c r="ET385" s="1"/>
  <c r="CU413"/>
  <c r="CT413"/>
  <c r="CS413"/>
  <c r="CV423"/>
  <c r="DC423"/>
  <c r="CV410"/>
  <c r="DC410"/>
  <c r="CP425"/>
  <c r="CQ426" s="1"/>
  <c r="CV420"/>
  <c r="DC420"/>
  <c r="CV415"/>
  <c r="DC415"/>
  <c r="DC433" s="1"/>
  <c r="G8" i="9"/>
  <c r="G87"/>
  <c r="F224" i="1"/>
  <c r="F225" s="1"/>
  <c r="E43" i="3" s="1"/>
  <c r="F205" i="1"/>
  <c r="E39" i="3" s="1"/>
  <c r="FW33" i="1"/>
  <c r="EZ51"/>
  <c r="EZ72" s="1"/>
  <c r="EZ100" s="1"/>
  <c r="EZ130" s="1"/>
  <c r="EZ149" s="1"/>
  <c r="EZ168" s="1"/>
  <c r="EZ186" s="1"/>
  <c r="EZ204" s="1"/>
  <c r="EZ224" s="1"/>
  <c r="FG420"/>
  <c r="FN420"/>
  <c r="FG418"/>
  <c r="FN418"/>
  <c r="ES376"/>
  <c r="EF431"/>
  <c r="EF451" s="1"/>
  <c r="EL373"/>
  <c r="ES373"/>
  <c r="EF388"/>
  <c r="EF428"/>
  <c r="ES374"/>
  <c r="EF429"/>
  <c r="EF449" s="1"/>
  <c r="ES375"/>
  <c r="EF430"/>
  <c r="EF450" s="1"/>
  <c r="FP190"/>
  <c r="HG190"/>
  <c r="FN190"/>
  <c r="FR190"/>
  <c r="HJ190"/>
  <c r="HH190"/>
  <c r="FO190"/>
  <c r="IF190"/>
  <c r="HW116"/>
  <c r="HX116"/>
  <c r="HU116"/>
  <c r="HV116"/>
  <c r="HY116"/>
  <c r="HW172"/>
  <c r="HX172"/>
  <c r="HU172"/>
  <c r="HV172"/>
  <c r="HY172"/>
  <c r="HW154"/>
  <c r="HX154"/>
  <c r="HY154"/>
  <c r="HU154"/>
  <c r="HV154"/>
  <c r="HY135"/>
  <c r="HU135"/>
  <c r="HV135"/>
  <c r="HW135"/>
  <c r="HX135"/>
  <c r="HW402"/>
  <c r="ID402"/>
  <c r="ID403"/>
  <c r="ID400"/>
  <c r="DP59"/>
  <c r="DQ59"/>
  <c r="DN59"/>
  <c r="DO59"/>
  <c r="DZ173"/>
  <c r="DZ187" s="1"/>
  <c r="DY136"/>
  <c r="DY150" s="1"/>
  <c r="DX117"/>
  <c r="DW173"/>
  <c r="DW187" s="1"/>
  <c r="DV173"/>
  <c r="DV187" s="1"/>
  <c r="DV155"/>
  <c r="DV169" s="1"/>
  <c r="DY155"/>
  <c r="DY169" s="1"/>
  <c r="DZ117"/>
  <c r="DY117"/>
  <c r="DY173"/>
  <c r="DY187" s="1"/>
  <c r="DW136"/>
  <c r="DW150" s="1"/>
  <c r="DW117"/>
  <c r="DV117"/>
  <c r="DZ155"/>
  <c r="DZ169" s="1"/>
  <c r="DX155"/>
  <c r="DX169" s="1"/>
  <c r="DW155"/>
  <c r="DW169" s="1"/>
  <c r="DZ136"/>
  <c r="DZ150" s="1"/>
  <c r="DV136"/>
  <c r="DV150" s="1"/>
  <c r="DX136"/>
  <c r="DX150" s="1"/>
  <c r="DX173"/>
  <c r="DX187" s="1"/>
  <c r="DL211"/>
  <c r="DL225" s="1"/>
  <c r="E173" i="3" s="1"/>
  <c r="G240" i="9" s="1"/>
  <c r="DI211" i="1"/>
  <c r="DI225" s="1"/>
  <c r="DJ211"/>
  <c r="DJ225" s="1"/>
  <c r="C173" i="3" s="1"/>
  <c r="G126" i="9" s="1"/>
  <c r="DM211" i="1"/>
  <c r="DM225" s="1"/>
  <c r="F173" i="3" s="1"/>
  <c r="G297" i="9" s="1"/>
  <c r="DK211" i="1"/>
  <c r="DK225" s="1"/>
  <c r="D173" i="3" s="1"/>
  <c r="G183" i="9" s="1"/>
  <c r="CW186" i="1"/>
  <c r="CS186"/>
  <c r="CV186"/>
  <c r="CU186"/>
  <c r="CT186"/>
  <c r="CU399"/>
  <c r="CT399"/>
  <c r="CS399"/>
  <c r="D8" i="9"/>
  <c r="D87"/>
  <c r="B71"/>
  <c r="B58" i="3"/>
  <c r="B46"/>
  <c r="ER394" i="1"/>
  <c r="ER399"/>
  <c r="EK396"/>
  <c r="ER396"/>
  <c r="ER393"/>
  <c r="FV283"/>
  <c r="FV304" s="1"/>
  <c r="FV332" s="1"/>
  <c r="FV362" s="1"/>
  <c r="FV381" s="1"/>
  <c r="FV400" s="1"/>
  <c r="FV418" s="1"/>
  <c r="FV436" s="1"/>
  <c r="FV456" s="1"/>
  <c r="GS265"/>
  <c r="DS406"/>
  <c r="DS442" s="1"/>
  <c r="DZ406"/>
  <c r="DS393"/>
  <c r="DZ393"/>
  <c r="DZ429" s="1"/>
  <c r="DS405"/>
  <c r="DZ405"/>
  <c r="DZ441" s="1"/>
  <c r="DS392"/>
  <c r="DS428" s="1"/>
  <c r="DM407"/>
  <c r="DZ392"/>
  <c r="FF288"/>
  <c r="FA309" s="1"/>
  <c r="HH405" s="1"/>
  <c r="FY288"/>
  <c r="CT165"/>
  <c r="CW165"/>
  <c r="CV165"/>
  <c r="CS165"/>
  <c r="CU165"/>
  <c r="DP356"/>
  <c r="DQ356"/>
  <c r="GC124"/>
  <c r="GD124"/>
  <c r="GE124"/>
  <c r="GG124"/>
  <c r="GF124"/>
  <c r="GD180"/>
  <c r="GG180"/>
  <c r="GF180"/>
  <c r="GC180"/>
  <c r="GE180"/>
  <c r="GE162"/>
  <c r="GD162"/>
  <c r="GG162"/>
  <c r="GF162"/>
  <c r="GC162"/>
  <c r="GD143"/>
  <c r="GC143"/>
  <c r="GE143"/>
  <c r="GG143"/>
  <c r="GF143"/>
  <c r="DO184"/>
  <c r="DS184"/>
  <c r="DR184"/>
  <c r="DQ184"/>
  <c r="DP184"/>
  <c r="FD356"/>
  <c r="FD360"/>
  <c r="FD364"/>
  <c r="FD368"/>
  <c r="FD355"/>
  <c r="FD359"/>
  <c r="FD363"/>
  <c r="FD367"/>
  <c r="FD354"/>
  <c r="FD362"/>
  <c r="FD357"/>
  <c r="FD365"/>
  <c r="FD358"/>
  <c r="FD366"/>
  <c r="FD361"/>
  <c r="B105" i="9"/>
  <c r="HH406" i="1"/>
  <c r="GU407"/>
  <c r="HH392"/>
  <c r="DA191"/>
  <c r="DA131"/>
  <c r="CS136"/>
  <c r="CS150" s="1"/>
  <c r="CV136"/>
  <c r="CV150" s="1"/>
  <c r="CU136"/>
  <c r="CU150" s="1"/>
  <c r="CW136"/>
  <c r="CW150" s="1"/>
  <c r="CT136"/>
  <c r="CT150" s="1"/>
  <c r="D74" i="6"/>
  <c r="D35" s="1"/>
  <c r="EJ51" i="1"/>
  <c r="EE72" s="1"/>
  <c r="FA51"/>
  <c r="EM379"/>
  <c r="EM434" s="1"/>
  <c r="ET379"/>
  <c r="ET434" s="1"/>
  <c r="ET376"/>
  <c r="EM373"/>
  <c r="ET373"/>
  <c r="EG388"/>
  <c r="ET374"/>
  <c r="CU393"/>
  <c r="CU407" s="1"/>
  <c r="CT393"/>
  <c r="CS393"/>
  <c r="DS384"/>
  <c r="DR384"/>
  <c r="C186" i="9"/>
  <c r="C193" s="1"/>
  <c r="C200"/>
  <c r="DZ434" i="1"/>
  <c r="EG460"/>
  <c r="DA437"/>
  <c r="CA435"/>
  <c r="DA199"/>
  <c r="DK453"/>
  <c r="AY697"/>
  <c r="DD425"/>
  <c r="EN196"/>
  <c r="IF192"/>
  <c r="HF192"/>
  <c r="DM428"/>
  <c r="DD195"/>
  <c r="EM436"/>
  <c r="BY431"/>
  <c r="EH349"/>
  <c r="CN463"/>
  <c r="C433" i="3" s="1"/>
  <c r="D155" i="9" s="1"/>
  <c r="CZ369" i="1"/>
  <c r="CU203"/>
  <c r="BW425"/>
  <c r="CA426" s="1"/>
  <c r="CB426" s="1"/>
  <c r="CE443"/>
  <c r="BE370"/>
  <c r="BF370" s="1"/>
  <c r="EM192"/>
  <c r="EO192"/>
  <c r="DA433"/>
  <c r="CW428"/>
  <c r="CZ433"/>
  <c r="CZ443" s="1"/>
  <c r="DI434"/>
  <c r="DI454" s="1"/>
  <c r="DV438"/>
  <c r="CT441"/>
  <c r="BZ438"/>
  <c r="BW150"/>
  <c r="CE205"/>
  <c r="GK194"/>
  <c r="GN194"/>
  <c r="BY199"/>
  <c r="DM440"/>
  <c r="DM460" s="1"/>
  <c r="DZ442"/>
  <c r="EG449"/>
  <c r="GN196"/>
  <c r="DC369"/>
  <c r="CZ388"/>
  <c r="DD389" s="1"/>
  <c r="DE389" s="1"/>
  <c r="BX195"/>
  <c r="BZ195"/>
  <c r="G667" i="3"/>
  <c r="DA431" i="1"/>
  <c r="BY201"/>
  <c r="BY407"/>
  <c r="CT439"/>
  <c r="BW440"/>
  <c r="DA204"/>
  <c r="DD407"/>
  <c r="BE132"/>
  <c r="BF132" s="1"/>
  <c r="DD429"/>
  <c r="DD443" s="1"/>
  <c r="DV355"/>
  <c r="DV429" s="1"/>
  <c r="DO436"/>
  <c r="DI440"/>
  <c r="DI460" s="1"/>
  <c r="BZ169"/>
  <c r="L38" i="9"/>
  <c r="CW419" i="1"/>
  <c r="CW425" s="1"/>
  <c r="DZ437"/>
  <c r="DS438"/>
  <c r="DM439"/>
  <c r="DM459" s="1"/>
  <c r="CV202"/>
  <c r="CS202"/>
  <c r="ET442"/>
  <c r="EG451"/>
  <c r="FP198"/>
  <c r="FO198"/>
  <c r="ID198"/>
  <c r="IC198"/>
  <c r="FR198"/>
  <c r="CM443"/>
  <c r="BY388"/>
  <c r="CA433"/>
  <c r="BX433"/>
  <c r="CP225"/>
  <c r="E147" i="3" s="1"/>
  <c r="F240" i="9" s="1"/>
  <c r="DB187" i="1"/>
  <c r="DA150"/>
  <c r="DB150"/>
  <c r="DC150"/>
  <c r="DA425"/>
  <c r="DB407"/>
  <c r="O12" i="3"/>
  <c r="DD369" i="1"/>
  <c r="DO428"/>
  <c r="BT443"/>
  <c r="BT448"/>
  <c r="BT463" s="1"/>
  <c r="E407" i="3" s="1"/>
  <c r="C269" i="9" s="1"/>
  <c r="BZ191" i="1"/>
  <c r="BZ205" s="1"/>
  <c r="E119" i="3" s="1"/>
  <c r="BZ131" i="1"/>
  <c r="B407" i="3"/>
  <c r="BU464" i="1"/>
  <c r="N98" i="9"/>
  <c r="B696" i="3"/>
  <c r="B703" s="1"/>
  <c r="B708"/>
  <c r="EK190" i="1"/>
  <c r="FC431"/>
  <c r="EN365"/>
  <c r="EU365"/>
  <c r="EN354"/>
  <c r="EU354"/>
  <c r="EH369"/>
  <c r="BW429"/>
  <c r="BW369"/>
  <c r="CA370" s="1"/>
  <c r="CB370" s="1"/>
  <c r="DO387"/>
  <c r="DO442" s="1"/>
  <c r="DV387"/>
  <c r="DV442" s="1"/>
  <c r="DO375"/>
  <c r="DV375"/>
  <c r="DV430" s="1"/>
  <c r="DO380"/>
  <c r="DV380"/>
  <c r="DO373"/>
  <c r="DV373"/>
  <c r="DI388"/>
  <c r="DM389" s="1"/>
  <c r="N105" i="9"/>
  <c r="N47" s="1"/>
  <c r="G698" i="3"/>
  <c r="D41"/>
  <c r="G17" i="4"/>
  <c r="E377" i="3"/>
  <c r="E97" i="4"/>
  <c r="E386" i="3" s="1"/>
  <c r="B274" i="9" s="1"/>
  <c r="CV163" i="1"/>
  <c r="CT163"/>
  <c r="CU163"/>
  <c r="CW163"/>
  <c r="CS163"/>
  <c r="DN301"/>
  <c r="DO301"/>
  <c r="DP301"/>
  <c r="DQ301"/>
  <c r="DS415" s="1"/>
  <c r="DW397"/>
  <c r="DX397"/>
  <c r="DW359"/>
  <c r="DZ378"/>
  <c r="DX415"/>
  <c r="DW415"/>
  <c r="DV415"/>
  <c r="DX359"/>
  <c r="DY378"/>
  <c r="GU345"/>
  <c r="HQ317"/>
  <c r="HQ345" s="1"/>
  <c r="GC156"/>
  <c r="GG156"/>
  <c r="GF156"/>
  <c r="GE156"/>
  <c r="GD156"/>
  <c r="GC137"/>
  <c r="GE137"/>
  <c r="GF137"/>
  <c r="GD137"/>
  <c r="GG137"/>
  <c r="GD118"/>
  <c r="GC118"/>
  <c r="GG118"/>
  <c r="GE118"/>
  <c r="GF118"/>
  <c r="GC174"/>
  <c r="GD174"/>
  <c r="GG174"/>
  <c r="GF174"/>
  <c r="GE174"/>
  <c r="CS177"/>
  <c r="CU177"/>
  <c r="CW177"/>
  <c r="CV177"/>
  <c r="CT177"/>
  <c r="EK362"/>
  <c r="ER362"/>
  <c r="ER359"/>
  <c r="EK356"/>
  <c r="ER356"/>
  <c r="ER361"/>
  <c r="C96" i="9"/>
  <c r="C269" i="10"/>
  <c r="B421" i="3"/>
  <c r="G224" i="1"/>
  <c r="G225" s="1"/>
  <c r="F43" i="3" s="1"/>
  <c r="G205" i="1"/>
  <c r="F39" i="3" s="1"/>
  <c r="HO43" i="1"/>
  <c r="HT43" s="1"/>
  <c r="HO64" s="1"/>
  <c r="GX43"/>
  <c r="GS64" s="1"/>
  <c r="EI437"/>
  <c r="EI457" s="1"/>
  <c r="EV363"/>
  <c r="EI429"/>
  <c r="EI449" s="1"/>
  <c r="EV355"/>
  <c r="EI441"/>
  <c r="EI461" s="1"/>
  <c r="EO367"/>
  <c r="EV367"/>
  <c r="EI430"/>
  <c r="EI450" s="1"/>
  <c r="EO356"/>
  <c r="EV356"/>
  <c r="DW388"/>
  <c r="DW428"/>
  <c r="ED46"/>
  <c r="ED67" s="1"/>
  <c r="ED95" s="1"/>
  <c r="ED125" s="1"/>
  <c r="ED144" s="1"/>
  <c r="ED163" s="1"/>
  <c r="ED181" s="1"/>
  <c r="ED199" s="1"/>
  <c r="ED219" s="1"/>
  <c r="FA28"/>
  <c r="CU422"/>
  <c r="CT422"/>
  <c r="CS422"/>
  <c r="EZ284"/>
  <c r="EZ305" s="1"/>
  <c r="EZ333" s="1"/>
  <c r="EZ363" s="1"/>
  <c r="EZ382" s="1"/>
  <c r="EZ401" s="1"/>
  <c r="EZ419" s="1"/>
  <c r="EZ437" s="1"/>
  <c r="EZ457" s="1"/>
  <c r="FW266"/>
  <c r="DL413"/>
  <c r="DL417"/>
  <c r="DL421"/>
  <c r="DL410"/>
  <c r="DL414"/>
  <c r="DL418"/>
  <c r="DL422"/>
  <c r="DL411"/>
  <c r="DL415"/>
  <c r="DL419"/>
  <c r="DL423"/>
  <c r="DL412"/>
  <c r="DL416"/>
  <c r="DL420"/>
  <c r="C314" i="10"/>
  <c r="GR347" i="1"/>
  <c r="HN319"/>
  <c r="HN347" s="1"/>
  <c r="D39" i="3"/>
  <c r="GE410" i="1"/>
  <c r="FY425"/>
  <c r="GL410"/>
  <c r="GL421"/>
  <c r="DP303"/>
  <c r="DQ303"/>
  <c r="DS417" s="1"/>
  <c r="DN303"/>
  <c r="DO303"/>
  <c r="DW399"/>
  <c r="DZ380"/>
  <c r="DZ435" s="1"/>
  <c r="DW361"/>
  <c r="DX399"/>
  <c r="DX417"/>
  <c r="DW417"/>
  <c r="DV417"/>
  <c r="DV435" s="1"/>
  <c r="DX361"/>
  <c r="DY380"/>
  <c r="EZ49"/>
  <c r="EZ70" s="1"/>
  <c r="EZ98" s="1"/>
  <c r="EZ128" s="1"/>
  <c r="EZ147" s="1"/>
  <c r="EZ166" s="1"/>
  <c r="EZ184" s="1"/>
  <c r="EZ202" s="1"/>
  <c r="EZ222" s="1"/>
  <c r="FW31"/>
  <c r="CW378"/>
  <c r="CV378"/>
  <c r="CU378"/>
  <c r="CT378"/>
  <c r="GB302"/>
  <c r="GD360" s="1"/>
  <c r="GT302"/>
  <c r="GC120"/>
  <c r="GG120"/>
  <c r="GE120"/>
  <c r="GF120"/>
  <c r="GD120"/>
  <c r="GD176"/>
  <c r="GG176"/>
  <c r="GF176"/>
  <c r="GC176"/>
  <c r="GE176"/>
  <c r="GD158"/>
  <c r="GC158"/>
  <c r="GF158"/>
  <c r="GG158"/>
  <c r="GE158"/>
  <c r="GC139"/>
  <c r="GD139"/>
  <c r="GG139"/>
  <c r="GE139"/>
  <c r="GF139"/>
  <c r="FJ387"/>
  <c r="FQ387"/>
  <c r="FQ386"/>
  <c r="GD304"/>
  <c r="GV304"/>
  <c r="GD310"/>
  <c r="GV310"/>
  <c r="HA160"/>
  <c r="GZ160"/>
  <c r="HB160"/>
  <c r="GY160"/>
  <c r="HC160"/>
  <c r="HC141"/>
  <c r="GY141"/>
  <c r="HA141"/>
  <c r="GZ141"/>
  <c r="HB141"/>
  <c r="GZ122"/>
  <c r="HA122"/>
  <c r="GY122"/>
  <c r="HB122"/>
  <c r="HC122"/>
  <c r="HC178"/>
  <c r="HA178"/>
  <c r="GY178"/>
  <c r="HB178"/>
  <c r="GZ178"/>
  <c r="FZ344"/>
  <c r="GV316"/>
  <c r="DQ308"/>
  <c r="DN308"/>
  <c r="DO308"/>
  <c r="DP308"/>
  <c r="DW404"/>
  <c r="DX404"/>
  <c r="DZ385"/>
  <c r="DW366"/>
  <c r="DX422"/>
  <c r="DV422"/>
  <c r="DW422"/>
  <c r="DY385"/>
  <c r="DX366"/>
  <c r="CT357"/>
  <c r="CT431" s="1"/>
  <c r="CU357"/>
  <c r="CU431" s="1"/>
  <c r="CW357"/>
  <c r="CS357"/>
  <c r="CS431" s="1"/>
  <c r="CV357"/>
  <c r="CV414"/>
  <c r="DC414"/>
  <c r="CV413"/>
  <c r="DC413"/>
  <c r="CV419"/>
  <c r="DC419"/>
  <c r="L204"/>
  <c r="L205" s="1"/>
  <c r="L187"/>
  <c r="E73" i="6" s="1"/>
  <c r="FN421" i="1"/>
  <c r="ES380"/>
  <c r="EF435"/>
  <c r="EF455" s="1"/>
  <c r="EL377"/>
  <c r="EL432" s="1"/>
  <c r="ES377"/>
  <c r="ES432" s="1"/>
  <c r="EF432"/>
  <c r="EF452" s="1"/>
  <c r="ES378"/>
  <c r="EF433"/>
  <c r="EF453" s="1"/>
  <c r="EL379"/>
  <c r="EL434" s="1"/>
  <c r="ES379"/>
  <c r="ES434" s="1"/>
  <c r="EF434"/>
  <c r="EF454" s="1"/>
  <c r="C208" i="9"/>
  <c r="C228" s="1"/>
  <c r="E269" i="10"/>
  <c r="D421" i="3"/>
  <c r="GK190" i="1"/>
  <c r="IB190"/>
  <c r="GM190"/>
  <c r="ID190"/>
  <c r="HI190"/>
  <c r="FI116"/>
  <c r="FG116"/>
  <c r="FJ116"/>
  <c r="FH116"/>
  <c r="FK116"/>
  <c r="FJ172"/>
  <c r="FG172"/>
  <c r="FI172"/>
  <c r="FH172"/>
  <c r="FK172"/>
  <c r="FJ154"/>
  <c r="FK154"/>
  <c r="FG154"/>
  <c r="FH154"/>
  <c r="FI154"/>
  <c r="FJ135"/>
  <c r="FH135"/>
  <c r="FK135"/>
  <c r="FI135"/>
  <c r="FG135"/>
  <c r="ID405"/>
  <c r="ID406"/>
  <c r="HQ407"/>
  <c r="ID392"/>
  <c r="FA38"/>
  <c r="EJ38"/>
  <c r="EE59" s="1"/>
  <c r="CW130"/>
  <c r="CW204" s="1"/>
  <c r="CS130"/>
  <c r="CS204" s="1"/>
  <c r="CV130"/>
  <c r="CV204" s="1"/>
  <c r="CU130"/>
  <c r="CU204" s="1"/>
  <c r="CT130"/>
  <c r="CT204" s="1"/>
  <c r="CU417"/>
  <c r="CS417"/>
  <c r="CT417"/>
  <c r="GR322"/>
  <c r="GR324"/>
  <c r="GR354" s="1"/>
  <c r="GR373" s="1"/>
  <c r="GR392" s="1"/>
  <c r="GR410" s="1"/>
  <c r="GR428" s="1"/>
  <c r="GR448" s="1"/>
  <c r="N100" i="9"/>
  <c r="N42" s="1"/>
  <c r="G693" i="3"/>
  <c r="N323" i="9"/>
  <c r="N328" s="1"/>
  <c r="N335" s="1"/>
  <c r="F696" i="3"/>
  <c r="F703" s="1"/>
  <c r="F708"/>
  <c r="EK398" i="1"/>
  <c r="ER398"/>
  <c r="EK402"/>
  <c r="ER402"/>
  <c r="EK400"/>
  <c r="ER400"/>
  <c r="ER397"/>
  <c r="DS394"/>
  <c r="DZ394"/>
  <c r="DZ430" s="1"/>
  <c r="DS397"/>
  <c r="DZ397"/>
  <c r="DS396"/>
  <c r="DS432" s="1"/>
  <c r="DZ396"/>
  <c r="DZ432" s="1"/>
  <c r="DS395"/>
  <c r="DZ395"/>
  <c r="DZ431" s="1"/>
  <c r="DL393"/>
  <c r="DL395"/>
  <c r="DL397"/>
  <c r="DL399"/>
  <c r="DL401"/>
  <c r="DL403"/>
  <c r="DL405"/>
  <c r="DL396"/>
  <c r="DL400"/>
  <c r="DL404"/>
  <c r="DL392"/>
  <c r="DL394"/>
  <c r="DL398"/>
  <c r="DL402"/>
  <c r="DL406"/>
  <c r="DK349"/>
  <c r="DL350" s="1"/>
  <c r="EG443"/>
  <c r="EG448"/>
  <c r="CS183"/>
  <c r="CW183"/>
  <c r="CT183"/>
  <c r="CU183"/>
  <c r="CV183"/>
  <c r="EL71"/>
  <c r="EM71"/>
  <c r="EJ71"/>
  <c r="EK71"/>
  <c r="EU129"/>
  <c r="EU167"/>
  <c r="ES167"/>
  <c r="EV167"/>
  <c r="ET148"/>
  <c r="EV148"/>
  <c r="ET185"/>
  <c r="ES129"/>
  <c r="EU185"/>
  <c r="EV129"/>
  <c r="EV203" s="1"/>
  <c r="ET129"/>
  <c r="EV185"/>
  <c r="ER167"/>
  <c r="ER185"/>
  <c r="ER148"/>
  <c r="ES185"/>
  <c r="ET167"/>
  <c r="ES148"/>
  <c r="EU148"/>
  <c r="ER129"/>
  <c r="EH223"/>
  <c r="EE223"/>
  <c r="EG223"/>
  <c r="EI223"/>
  <c r="EF223"/>
  <c r="HA124"/>
  <c r="GY124"/>
  <c r="GZ124"/>
  <c r="HB124"/>
  <c r="HC124"/>
  <c r="GY180"/>
  <c r="HC180"/>
  <c r="HA180"/>
  <c r="GZ180"/>
  <c r="HB180"/>
  <c r="HA162"/>
  <c r="GZ162"/>
  <c r="GY162"/>
  <c r="HC162"/>
  <c r="HB162"/>
  <c r="HC143"/>
  <c r="GY143"/>
  <c r="HB143"/>
  <c r="HA143"/>
  <c r="GZ143"/>
  <c r="DP128"/>
  <c r="DP202" s="1"/>
  <c r="DO128"/>
  <c r="DO202" s="1"/>
  <c r="DR128"/>
  <c r="DR202" s="1"/>
  <c r="DS128"/>
  <c r="DS202" s="1"/>
  <c r="DQ128"/>
  <c r="DQ202" s="1"/>
  <c r="FY354"/>
  <c r="FY356"/>
  <c r="FY360"/>
  <c r="FY364"/>
  <c r="FY368"/>
  <c r="FY355"/>
  <c r="FY359"/>
  <c r="FY363"/>
  <c r="FY367"/>
  <c r="FY358"/>
  <c r="FY362"/>
  <c r="FY366"/>
  <c r="FY357"/>
  <c r="FY361"/>
  <c r="FY365"/>
  <c r="FX349"/>
  <c r="FY344"/>
  <c r="GU316"/>
  <c r="EE375"/>
  <c r="EE379"/>
  <c r="EE386"/>
  <c r="EE374"/>
  <c r="EE378"/>
  <c r="EE433" s="1"/>
  <c r="EE453" s="1"/>
  <c r="EE382"/>
  <c r="EE437" s="1"/>
  <c r="EE457" s="1"/>
  <c r="EE385"/>
  <c r="EE373"/>
  <c r="EE377"/>
  <c r="EE432" s="1"/>
  <c r="EE452" s="1"/>
  <c r="EE381"/>
  <c r="EE384"/>
  <c r="EE376"/>
  <c r="EE380"/>
  <c r="EE383"/>
  <c r="EE387"/>
  <c r="HH396"/>
  <c r="DC191"/>
  <c r="DC131"/>
  <c r="DD191"/>
  <c r="DD205" s="1"/>
  <c r="DD131"/>
  <c r="CT155"/>
  <c r="CT169" s="1"/>
  <c r="CV155"/>
  <c r="CV169" s="1"/>
  <c r="CW155"/>
  <c r="CW169" s="1"/>
  <c r="CS155"/>
  <c r="CS169" s="1"/>
  <c r="CU155"/>
  <c r="CU169" s="1"/>
  <c r="EM383"/>
  <c r="EM438" s="1"/>
  <c r="ET383"/>
  <c r="ET438" s="1"/>
  <c r="ET380"/>
  <c r="EM377"/>
  <c r="EM432" s="1"/>
  <c r="ET377"/>
  <c r="ET432" s="1"/>
  <c r="ET378"/>
  <c r="DB429"/>
  <c r="DB443" s="1"/>
  <c r="DB369"/>
  <c r="CU411"/>
  <c r="CS411"/>
  <c r="CT411"/>
  <c r="CT425" s="1"/>
  <c r="DP403"/>
  <c r="DQ403"/>
  <c r="DV437"/>
  <c r="DO441"/>
  <c r="EL196"/>
  <c r="HG192"/>
  <c r="HJ192"/>
  <c r="GM192"/>
  <c r="GK192"/>
  <c r="DM429"/>
  <c r="DM449" s="1"/>
  <c r="ET436"/>
  <c r="BZ431"/>
  <c r="DJ453"/>
  <c r="DB440"/>
  <c r="K8" i="9"/>
  <c r="CW203" i="1"/>
  <c r="EK192"/>
  <c r="CH188"/>
  <c r="CI188" s="1"/>
  <c r="CV439"/>
  <c r="DV359"/>
  <c r="DV433" s="1"/>
  <c r="DO434"/>
  <c r="DI430"/>
  <c r="DI450" s="1"/>
  <c r="CU441"/>
  <c r="CG438"/>
  <c r="BY150"/>
  <c r="FN194"/>
  <c r="HH194"/>
  <c r="GL194"/>
  <c r="GJ194"/>
  <c r="CA199"/>
  <c r="BW199"/>
  <c r="DM441"/>
  <c r="DM461" s="1"/>
  <c r="FR196"/>
  <c r="FN196"/>
  <c r="GL196"/>
  <c r="HJ196"/>
  <c r="GG424"/>
  <c r="BY195"/>
  <c r="L8" i="9"/>
  <c r="DA443" i="1"/>
  <c r="CA201"/>
  <c r="BX201"/>
  <c r="BX407"/>
  <c r="CU439"/>
  <c r="BK674"/>
  <c r="BL675" s="1"/>
  <c r="BM675" s="1"/>
  <c r="BZ440"/>
  <c r="DV395"/>
  <c r="DV407" s="1"/>
  <c r="CZ204"/>
  <c r="BK443"/>
  <c r="BL444" s="1"/>
  <c r="CW399"/>
  <c r="CW401"/>
  <c r="BD205"/>
  <c r="E93" i="3" s="1"/>
  <c r="CH370" i="1"/>
  <c r="CI370" s="1"/>
  <c r="DV436"/>
  <c r="DI431"/>
  <c r="DI451" s="1"/>
  <c r="BY169"/>
  <c r="CF205"/>
  <c r="CD205"/>
  <c r="DM436"/>
  <c r="DM456" s="1"/>
  <c r="DZ438"/>
  <c r="DS439"/>
  <c r="CT202"/>
  <c r="ET441"/>
  <c r="DC201"/>
  <c r="DY361"/>
  <c r="FQ198"/>
  <c r="GM198"/>
  <c r="DZ202"/>
  <c r="CM463"/>
  <c r="J16" i="9"/>
  <c r="BX388" i="1"/>
  <c r="CA389" s="1"/>
  <c r="CB389" s="1"/>
  <c r="BY433"/>
  <c r="BD674"/>
  <c r="AY444"/>
  <c r="CO225"/>
  <c r="D147" i="3" s="1"/>
  <c r="F183" i="9" s="1"/>
  <c r="CZ187" i="1"/>
  <c r="DD188" s="1"/>
  <c r="DE188" s="1"/>
  <c r="DD169"/>
  <c r="DC169"/>
  <c r="BD443"/>
  <c r="E379" i="3" s="1"/>
  <c r="DA407" i="1"/>
  <c r="DB425"/>
  <c r="CW395"/>
  <c r="CW397"/>
  <c r="G12" i="3"/>
  <c r="P12" s="1"/>
  <c r="CW393" i="1"/>
  <c r="DK457"/>
  <c r="DO138" l="1"/>
  <c r="DP138"/>
  <c r="DR138"/>
  <c r="DQ138"/>
  <c r="DS138"/>
  <c r="DS375"/>
  <c r="DR375"/>
  <c r="DQ375"/>
  <c r="DP375"/>
  <c r="ER138"/>
  <c r="EV119"/>
  <c r="ET157"/>
  <c r="EJ61"/>
  <c r="EV157"/>
  <c r="ER175"/>
  <c r="EU119"/>
  <c r="ES175"/>
  <c r="EV175"/>
  <c r="EU157"/>
  <c r="EU138"/>
  <c r="ET138"/>
  <c r="ES157"/>
  <c r="EL61"/>
  <c r="ES138"/>
  <c r="ER157"/>
  <c r="EV138"/>
  <c r="EU175"/>
  <c r="ES119"/>
  <c r="ET119"/>
  <c r="ET193" s="1"/>
  <c r="EK61"/>
  <c r="ER119"/>
  <c r="ET175"/>
  <c r="EH213"/>
  <c r="EF213"/>
  <c r="EE213"/>
  <c r="EG213"/>
  <c r="EI213"/>
  <c r="EM61"/>
  <c r="HO283"/>
  <c r="HT283" s="1"/>
  <c r="HO304" s="1"/>
  <c r="GX283"/>
  <c r="GS304" s="1"/>
  <c r="GX279"/>
  <c r="GS300" s="1"/>
  <c r="HO279"/>
  <c r="HT279" s="1"/>
  <c r="HO300" s="1"/>
  <c r="HA196"/>
  <c r="CT407"/>
  <c r="DZ151"/>
  <c r="EA151" s="1"/>
  <c r="GF196"/>
  <c r="HC424"/>
  <c r="DS441"/>
  <c r="FK196"/>
  <c r="DV193"/>
  <c r="CU193"/>
  <c r="CV193"/>
  <c r="DP119"/>
  <c r="DO119"/>
  <c r="DS119"/>
  <c r="DQ119"/>
  <c r="DR119"/>
  <c r="FW40"/>
  <c r="FF40"/>
  <c r="FA61" s="1"/>
  <c r="FW277"/>
  <c r="FF277"/>
  <c r="FA298" s="1"/>
  <c r="FH424"/>
  <c r="FJ424"/>
  <c r="FK424"/>
  <c r="FI424"/>
  <c r="EG463"/>
  <c r="D485" i="3" s="1"/>
  <c r="F212" i="9" s="1"/>
  <c r="CW407" i="1"/>
  <c r="BM444"/>
  <c r="CS425"/>
  <c r="HB198"/>
  <c r="DX433"/>
  <c r="DV388"/>
  <c r="CS407"/>
  <c r="T188"/>
  <c r="U188" s="1"/>
  <c r="CA443"/>
  <c r="F405" i="3" s="1"/>
  <c r="DX204" i="1"/>
  <c r="FJ196"/>
  <c r="EI432"/>
  <c r="EI452" s="1"/>
  <c r="EI428"/>
  <c r="EI431"/>
  <c r="EI451" s="1"/>
  <c r="DC440"/>
  <c r="CS193"/>
  <c r="DQ412"/>
  <c r="DP412"/>
  <c r="DO412"/>
  <c r="EL298"/>
  <c r="EK298"/>
  <c r="EM298"/>
  <c r="ES394"/>
  <c r="ES356"/>
  <c r="ES430" s="1"/>
  <c r="EV375"/>
  <c r="ET394"/>
  <c r="ET412"/>
  <c r="ES412"/>
  <c r="ET356"/>
  <c r="EU375"/>
  <c r="ER412"/>
  <c r="HO281"/>
  <c r="HT281" s="1"/>
  <c r="HO302" s="1"/>
  <c r="GX281"/>
  <c r="GS302" s="1"/>
  <c r="HO289"/>
  <c r="HT289" s="1"/>
  <c r="HO310" s="1"/>
  <c r="GX289"/>
  <c r="GS310" s="1"/>
  <c r="HO275"/>
  <c r="HT275" s="1"/>
  <c r="HO296" s="1"/>
  <c r="GX275"/>
  <c r="GS296" s="1"/>
  <c r="DS430"/>
  <c r="GE192"/>
  <c r="DQ430"/>
  <c r="FC450"/>
  <c r="DW193"/>
  <c r="DX193"/>
  <c r="CT193"/>
  <c r="DQ175"/>
  <c r="DS175"/>
  <c r="DO175"/>
  <c r="DR175"/>
  <c r="DR193" s="1"/>
  <c r="DP175"/>
  <c r="DP193" s="1"/>
  <c r="DP157"/>
  <c r="DO157"/>
  <c r="DQ157"/>
  <c r="DR157"/>
  <c r="DS157"/>
  <c r="DQ394"/>
  <c r="DP394"/>
  <c r="DP430" s="1"/>
  <c r="DO394"/>
  <c r="DO430" s="1"/>
  <c r="DX440"/>
  <c r="HC196"/>
  <c r="DW435"/>
  <c r="DK463"/>
  <c r="D459" i="3" s="1"/>
  <c r="E212" i="9" s="1"/>
  <c r="CV441" i="1"/>
  <c r="HU196"/>
  <c r="DW431"/>
  <c r="DZ193"/>
  <c r="CW193"/>
  <c r="C323" i="9"/>
  <c r="F422" i="3"/>
  <c r="F410"/>
  <c r="F417" s="1"/>
  <c r="EI448" i="1"/>
  <c r="B267" i="9"/>
  <c r="E396" i="3"/>
  <c r="E384"/>
  <c r="E391" s="1"/>
  <c r="L30" i="9"/>
  <c r="L27"/>
  <c r="EK387" i="1"/>
  <c r="ER387"/>
  <c r="EK384"/>
  <c r="ER384"/>
  <c r="ER385"/>
  <c r="EK386"/>
  <c r="ER386"/>
  <c r="FZ354"/>
  <c r="FZ357"/>
  <c r="FZ361"/>
  <c r="FZ365"/>
  <c r="FZ358"/>
  <c r="FZ362"/>
  <c r="FZ366"/>
  <c r="FZ360"/>
  <c r="FZ368"/>
  <c r="FZ359"/>
  <c r="FZ367"/>
  <c r="FZ356"/>
  <c r="FZ364"/>
  <c r="FZ355"/>
  <c r="FZ363"/>
  <c r="GL367"/>
  <c r="GE368"/>
  <c r="GL368"/>
  <c r="GE354"/>
  <c r="FY369"/>
  <c r="GL354"/>
  <c r="EK129"/>
  <c r="EN129"/>
  <c r="EL129"/>
  <c r="EO129"/>
  <c r="EM129"/>
  <c r="DR402"/>
  <c r="DY402"/>
  <c r="DL438"/>
  <c r="DL458" s="1"/>
  <c r="DR404"/>
  <c r="DY404"/>
  <c r="DL440"/>
  <c r="DL460" s="1"/>
  <c r="DR403"/>
  <c r="DY403"/>
  <c r="DL439"/>
  <c r="DL459" s="1"/>
  <c r="DR395"/>
  <c r="DY395"/>
  <c r="DL431"/>
  <c r="DL451" s="1"/>
  <c r="FF38"/>
  <c r="FA59" s="1"/>
  <c r="FW38"/>
  <c r="FG190"/>
  <c r="DS385"/>
  <c r="DR385"/>
  <c r="DQ385"/>
  <c r="DP385"/>
  <c r="GA355"/>
  <c r="GA359"/>
  <c r="GA363"/>
  <c r="GA367"/>
  <c r="GA356"/>
  <c r="GA360"/>
  <c r="GA364"/>
  <c r="GA368"/>
  <c r="GA357"/>
  <c r="GA361"/>
  <c r="GA365"/>
  <c r="GA354"/>
  <c r="GA358"/>
  <c r="GA362"/>
  <c r="GA366"/>
  <c r="GD400"/>
  <c r="GE400"/>
  <c r="DS380"/>
  <c r="DR380"/>
  <c r="DP380"/>
  <c r="DQ380"/>
  <c r="E255" i="10"/>
  <c r="B179" i="9"/>
  <c r="D57" i="3"/>
  <c r="G39"/>
  <c r="DR423" i="1"/>
  <c r="DY423"/>
  <c r="DR422"/>
  <c r="DY422"/>
  <c r="DR421"/>
  <c r="DY421"/>
  <c r="FW28"/>
  <c r="EZ46"/>
  <c r="EZ67" s="1"/>
  <c r="EZ95" s="1"/>
  <c r="EZ125" s="1"/>
  <c r="EZ144" s="1"/>
  <c r="EZ163" s="1"/>
  <c r="EZ181" s="1"/>
  <c r="EZ199" s="1"/>
  <c r="EZ219" s="1"/>
  <c r="GV377"/>
  <c r="GV381"/>
  <c r="GV385"/>
  <c r="GV376"/>
  <c r="GV380"/>
  <c r="GV384"/>
  <c r="GV375"/>
  <c r="GV383"/>
  <c r="GV378"/>
  <c r="GV386"/>
  <c r="GV373"/>
  <c r="GV379"/>
  <c r="GV387"/>
  <c r="GV374"/>
  <c r="GV382"/>
  <c r="DS378"/>
  <c r="DR378"/>
  <c r="DQ378"/>
  <c r="DP378"/>
  <c r="B265" i="9"/>
  <c r="B285" s="1"/>
  <c r="F268" i="10"/>
  <c r="F327" s="1"/>
  <c r="E395" i="3"/>
  <c r="L61" i="9"/>
  <c r="L58"/>
  <c r="FF51" i="1"/>
  <c r="FA72" s="1"/>
  <c r="FW51"/>
  <c r="FJ362"/>
  <c r="FQ362"/>
  <c r="FJ360"/>
  <c r="FQ360"/>
  <c r="FH309"/>
  <c r="GE309"/>
  <c r="GE423" s="1"/>
  <c r="GX309"/>
  <c r="GZ367" s="1"/>
  <c r="HT309"/>
  <c r="HV367" s="1"/>
  <c r="FI309"/>
  <c r="GB309"/>
  <c r="GD367" s="1"/>
  <c r="GY309"/>
  <c r="HC386" s="1"/>
  <c r="FF309"/>
  <c r="GC309"/>
  <c r="GG386" s="1"/>
  <c r="GZ309"/>
  <c r="FG309"/>
  <c r="GD309"/>
  <c r="HA309"/>
  <c r="HW309"/>
  <c r="HV309"/>
  <c r="HU309"/>
  <c r="HY386" s="1"/>
  <c r="IC405"/>
  <c r="HG405"/>
  <c r="GN386"/>
  <c r="GK405"/>
  <c r="IF386"/>
  <c r="HJ386"/>
  <c r="FO405"/>
  <c r="FR386"/>
  <c r="IC367"/>
  <c r="HG367"/>
  <c r="FO367"/>
  <c r="GK367"/>
  <c r="FP405"/>
  <c r="FP423"/>
  <c r="GL405"/>
  <c r="DW191"/>
  <c r="DW131"/>
  <c r="DZ191"/>
  <c r="DZ131"/>
  <c r="DS136"/>
  <c r="DO136"/>
  <c r="DQ136"/>
  <c r="DR136"/>
  <c r="DP136"/>
  <c r="HV190"/>
  <c r="ES428"/>
  <c r="GS33"/>
  <c r="FV51"/>
  <c r="FV72" s="1"/>
  <c r="FV100" s="1"/>
  <c r="FV130" s="1"/>
  <c r="FV149" s="1"/>
  <c r="FV168" s="1"/>
  <c r="FV186" s="1"/>
  <c r="FV204" s="1"/>
  <c r="FV224" s="1"/>
  <c r="G27" i="9"/>
  <c r="G30"/>
  <c r="F30"/>
  <c r="F27"/>
  <c r="FK364" i="1"/>
  <c r="FR364"/>
  <c r="FK360"/>
  <c r="FR360"/>
  <c r="FR365"/>
  <c r="F429" i="3"/>
  <c r="F99" i="4"/>
  <c r="F438" i="3" s="1"/>
  <c r="D330" i="9" s="1"/>
  <c r="GJ421" i="1"/>
  <c r="GC418"/>
  <c r="GJ418"/>
  <c r="GC416"/>
  <c r="GJ416"/>
  <c r="EV415"/>
  <c r="EO420"/>
  <c r="EV420"/>
  <c r="EO414"/>
  <c r="EV414"/>
  <c r="K40" i="9"/>
  <c r="K103"/>
  <c r="K110" s="1"/>
  <c r="GF387" i="1"/>
  <c r="GM387"/>
  <c r="GF379"/>
  <c r="GM379"/>
  <c r="GF386"/>
  <c r="GM386"/>
  <c r="HW423"/>
  <c r="ID423"/>
  <c r="HW420"/>
  <c r="ID420"/>
  <c r="FC448"/>
  <c r="FF48"/>
  <c r="FA69" s="1"/>
  <c r="FW48"/>
  <c r="DR159"/>
  <c r="DP159"/>
  <c r="DQ159"/>
  <c r="DO159"/>
  <c r="DS159"/>
  <c r="B147" i="3"/>
  <c r="CQ226" i="1"/>
  <c r="CQ228" s="1"/>
  <c r="B379" i="3"/>
  <c r="BE444" i="1"/>
  <c r="BF444" s="1"/>
  <c r="GU286"/>
  <c r="GB286"/>
  <c r="FW307" s="1"/>
  <c r="DO149"/>
  <c r="DP149"/>
  <c r="DR149"/>
  <c r="DQ149"/>
  <c r="DS149"/>
  <c r="CS191"/>
  <c r="CS131"/>
  <c r="HW424"/>
  <c r="ID424"/>
  <c r="GW61"/>
  <c r="GE61"/>
  <c r="EK305"/>
  <c r="EL305"/>
  <c r="EM305"/>
  <c r="EJ305"/>
  <c r="ES363"/>
  <c r="EV382"/>
  <c r="ES401"/>
  <c r="ET401"/>
  <c r="ET419"/>
  <c r="EU382"/>
  <c r="ES419"/>
  <c r="ER419"/>
  <c r="ET363"/>
  <c r="FW26"/>
  <c r="EZ44"/>
  <c r="EZ65" s="1"/>
  <c r="EZ93" s="1"/>
  <c r="EZ123" s="1"/>
  <c r="EZ142" s="1"/>
  <c r="EZ161" s="1"/>
  <c r="EZ179" s="1"/>
  <c r="EZ197" s="1"/>
  <c r="EZ217" s="1"/>
  <c r="EO386"/>
  <c r="EN386"/>
  <c r="GT412"/>
  <c r="GT416"/>
  <c r="GT420"/>
  <c r="GT411"/>
  <c r="GT415"/>
  <c r="GT419"/>
  <c r="GT423"/>
  <c r="GT410"/>
  <c r="GT414"/>
  <c r="GT418"/>
  <c r="GT422"/>
  <c r="GT413"/>
  <c r="GT417"/>
  <c r="GT421"/>
  <c r="GT345"/>
  <c r="HP317"/>
  <c r="HP345" s="1"/>
  <c r="GZ190"/>
  <c r="FG402"/>
  <c r="FN402"/>
  <c r="FG400"/>
  <c r="FN400"/>
  <c r="FN394"/>
  <c r="FH386"/>
  <c r="FO386"/>
  <c r="FB441"/>
  <c r="FB461" s="1"/>
  <c r="FH387"/>
  <c r="FH442" s="1"/>
  <c r="FO387"/>
  <c r="FO442" s="1"/>
  <c r="FB442"/>
  <c r="FB462" s="1"/>
  <c r="FO384"/>
  <c r="FB439"/>
  <c r="FB459" s="1"/>
  <c r="FH381"/>
  <c r="FH436" s="1"/>
  <c r="FO381"/>
  <c r="FO436" s="1"/>
  <c r="FB436"/>
  <c r="FB456" s="1"/>
  <c r="EM299"/>
  <c r="EJ299"/>
  <c r="EK299"/>
  <c r="EL299"/>
  <c r="ES395"/>
  <c r="EV376"/>
  <c r="ES357"/>
  <c r="ET395"/>
  <c r="ET413"/>
  <c r="EU376"/>
  <c r="ES413"/>
  <c r="ER413"/>
  <c r="ET357"/>
  <c r="C455" i="3"/>
  <c r="C100" i="4"/>
  <c r="C464" i="3" s="1"/>
  <c r="E160" i="9" s="1"/>
  <c r="F41" i="3"/>
  <c r="I17" i="4"/>
  <c r="GD398" i="1"/>
  <c r="GE398"/>
  <c r="HA420"/>
  <c r="HH420"/>
  <c r="HA414"/>
  <c r="HH414"/>
  <c r="EK184"/>
  <c r="EN184"/>
  <c r="EL184"/>
  <c r="EO184"/>
  <c r="EM184"/>
  <c r="DR146"/>
  <c r="DS146"/>
  <c r="DQ146"/>
  <c r="DO146"/>
  <c r="DP146"/>
  <c r="FG354"/>
  <c r="FN354"/>
  <c r="FA369"/>
  <c r="EV404"/>
  <c r="EO398"/>
  <c r="EV398"/>
  <c r="EO403"/>
  <c r="EV403"/>
  <c r="EV397"/>
  <c r="FF42"/>
  <c r="FA63" s="1"/>
  <c r="FW42"/>
  <c r="B210" i="9"/>
  <c r="D396" i="3"/>
  <c r="D384"/>
  <c r="D391" s="1"/>
  <c r="D181" i="9"/>
  <c r="D98" i="3"/>
  <c r="D105" s="1"/>
  <c r="D110"/>
  <c r="GR48" i="1"/>
  <c r="GR69" s="1"/>
  <c r="GR97" s="1"/>
  <c r="GR127" s="1"/>
  <c r="GR146" s="1"/>
  <c r="GR165" s="1"/>
  <c r="GR183" s="1"/>
  <c r="GR201" s="1"/>
  <c r="GR221" s="1"/>
  <c r="HO30"/>
  <c r="HN48" s="1"/>
  <c r="HN69" s="1"/>
  <c r="HN97" s="1"/>
  <c r="HN127" s="1"/>
  <c r="HN146" s="1"/>
  <c r="HN165" s="1"/>
  <c r="HN183" s="1"/>
  <c r="HN201" s="1"/>
  <c r="HN221" s="1"/>
  <c r="EL403"/>
  <c r="EM403"/>
  <c r="CS429"/>
  <c r="CS369"/>
  <c r="CT429"/>
  <c r="CT369"/>
  <c r="DP144"/>
  <c r="DR144"/>
  <c r="DO144"/>
  <c r="DS144"/>
  <c r="DQ144"/>
  <c r="FA376"/>
  <c r="FA380"/>
  <c r="FA383"/>
  <c r="FA387"/>
  <c r="FA375"/>
  <c r="FA379"/>
  <c r="FA386"/>
  <c r="FA374"/>
  <c r="FA429" s="1"/>
  <c r="FA378"/>
  <c r="FA382"/>
  <c r="FA385"/>
  <c r="FA373"/>
  <c r="FA428" s="1"/>
  <c r="FA377"/>
  <c r="FA381"/>
  <c r="FA384"/>
  <c r="GU358"/>
  <c r="GU362"/>
  <c r="GU366"/>
  <c r="GU357"/>
  <c r="GU361"/>
  <c r="GU365"/>
  <c r="GU354"/>
  <c r="GU356"/>
  <c r="GU360"/>
  <c r="GU364"/>
  <c r="GU368"/>
  <c r="GU355"/>
  <c r="GU359"/>
  <c r="GU363"/>
  <c r="GU367"/>
  <c r="GT349"/>
  <c r="DP401"/>
  <c r="DQ401"/>
  <c r="DO401"/>
  <c r="FH71"/>
  <c r="GD71"/>
  <c r="GZ71"/>
  <c r="HV71"/>
  <c r="FI71"/>
  <c r="GE71"/>
  <c r="HA71"/>
  <c r="HW71"/>
  <c r="FF71"/>
  <c r="GB71"/>
  <c r="GX71"/>
  <c r="HT71"/>
  <c r="FG71"/>
  <c r="GC71"/>
  <c r="GY71"/>
  <c r="HU71"/>
  <c r="HI129"/>
  <c r="FP148"/>
  <c r="FR129"/>
  <c r="HH148"/>
  <c r="GK185"/>
  <c r="IE148"/>
  <c r="HI185"/>
  <c r="GJ129"/>
  <c r="HJ167"/>
  <c r="HG167"/>
  <c r="HF129"/>
  <c r="ID148"/>
  <c r="GM148"/>
  <c r="HI148"/>
  <c r="GL185"/>
  <c r="FO185"/>
  <c r="FN185"/>
  <c r="GJ167"/>
  <c r="FN129"/>
  <c r="IF148"/>
  <c r="HF167"/>
  <c r="IF167"/>
  <c r="FN148"/>
  <c r="GK129"/>
  <c r="GM129"/>
  <c r="IF129"/>
  <c r="GN185"/>
  <c r="GL167"/>
  <c r="FQ167"/>
  <c r="ID167"/>
  <c r="FR167"/>
  <c r="GL129"/>
  <c r="IE185"/>
  <c r="FP129"/>
  <c r="FQ185"/>
  <c r="IB167"/>
  <c r="FR185"/>
  <c r="GN148"/>
  <c r="FO148"/>
  <c r="FP185"/>
  <c r="ID185"/>
  <c r="HJ185"/>
  <c r="GN167"/>
  <c r="HG129"/>
  <c r="IC148"/>
  <c r="HH167"/>
  <c r="HJ129"/>
  <c r="HJ148"/>
  <c r="GL148"/>
  <c r="FQ148"/>
  <c r="FQ129"/>
  <c r="IC185"/>
  <c r="IE167"/>
  <c r="IC167"/>
  <c r="HG185"/>
  <c r="FR148"/>
  <c r="HF185"/>
  <c r="IF185"/>
  <c r="ID129"/>
  <c r="GJ185"/>
  <c r="HH129"/>
  <c r="GM167"/>
  <c r="GJ148"/>
  <c r="GN129"/>
  <c r="IB185"/>
  <c r="IB148"/>
  <c r="FO129"/>
  <c r="FO167"/>
  <c r="FN167"/>
  <c r="IC129"/>
  <c r="HG148"/>
  <c r="HH185"/>
  <c r="IE129"/>
  <c r="GM185"/>
  <c r="FP167"/>
  <c r="GK148"/>
  <c r="IB129"/>
  <c r="HF148"/>
  <c r="HI167"/>
  <c r="GK167"/>
  <c r="GW223"/>
  <c r="FA223"/>
  <c r="FW223"/>
  <c r="HR223"/>
  <c r="HP223"/>
  <c r="FD223"/>
  <c r="GA223"/>
  <c r="GU223"/>
  <c r="GT223"/>
  <c r="HS223"/>
  <c r="FX223"/>
  <c r="FB223"/>
  <c r="FY223"/>
  <c r="HQ223"/>
  <c r="GV223"/>
  <c r="FC223"/>
  <c r="GS223"/>
  <c r="FZ223"/>
  <c r="FE223"/>
  <c r="HO223"/>
  <c r="FC346"/>
  <c r="FY318"/>
  <c r="GK412"/>
  <c r="GX296"/>
  <c r="GZ354" s="1"/>
  <c r="HP296"/>
  <c r="HT296" s="1"/>
  <c r="HV354" s="1"/>
  <c r="DQ393"/>
  <c r="DP393"/>
  <c r="DO393"/>
  <c r="FI386"/>
  <c r="FP386"/>
  <c r="FI387"/>
  <c r="FP387"/>
  <c r="FP384"/>
  <c r="GG190"/>
  <c r="DS376"/>
  <c r="DR376"/>
  <c r="DQ376"/>
  <c r="DP376"/>
  <c r="EK301"/>
  <c r="EL301"/>
  <c r="EO397" s="1"/>
  <c r="EM301"/>
  <c r="EO415" s="1"/>
  <c r="EJ301"/>
  <c r="ES359"/>
  <c r="ES397"/>
  <c r="EV378"/>
  <c r="ET397"/>
  <c r="ET415"/>
  <c r="ET359"/>
  <c r="EU378"/>
  <c r="ER415"/>
  <c r="ES415"/>
  <c r="M265" i="9"/>
  <c r="M38" s="1"/>
  <c r="F279" i="10"/>
  <c r="F338" s="1"/>
  <c r="E681" i="3"/>
  <c r="G663"/>
  <c r="GR344" i="1"/>
  <c r="HN316"/>
  <c r="HN344" s="1"/>
  <c r="GC424"/>
  <c r="GJ424"/>
  <c r="CP443"/>
  <c r="CP448"/>
  <c r="CP463" s="1"/>
  <c r="E433" i="3" s="1"/>
  <c r="D269" i="9" s="1"/>
  <c r="CU425" i="1"/>
  <c r="CW170"/>
  <c r="CX170" s="1"/>
  <c r="GY198"/>
  <c r="ET203"/>
  <c r="GY196"/>
  <c r="GE194"/>
  <c r="DX435"/>
  <c r="GF192"/>
  <c r="GD192"/>
  <c r="DV428"/>
  <c r="DD370"/>
  <c r="DE370" s="1"/>
  <c r="CW151"/>
  <c r="CX151" s="1"/>
  <c r="G386" i="3"/>
  <c r="GE198" i="1"/>
  <c r="GD196"/>
  <c r="FG194"/>
  <c r="FI194"/>
  <c r="CU433"/>
  <c r="EV366"/>
  <c r="FJ192"/>
  <c r="FP367"/>
  <c r="DC437"/>
  <c r="DD151"/>
  <c r="DE151" s="1"/>
  <c r="DV431"/>
  <c r="CV388"/>
  <c r="DV204"/>
  <c r="DD132"/>
  <c r="DE132" s="1"/>
  <c r="G377" i="3"/>
  <c r="FH198" i="1"/>
  <c r="ES441"/>
  <c r="ES385"/>
  <c r="FN423"/>
  <c r="FH196"/>
  <c r="HY194"/>
  <c r="HX194"/>
  <c r="ER441"/>
  <c r="HY192"/>
  <c r="CW199"/>
  <c r="ET202"/>
  <c r="DV201"/>
  <c r="CV432"/>
  <c r="BY205"/>
  <c r="D119" i="3" s="1"/>
  <c r="CU437" i="1"/>
  <c r="DV199"/>
  <c r="ET382"/>
  <c r="CU187"/>
  <c r="CW187"/>
  <c r="HX198"/>
  <c r="CU201"/>
  <c r="DW425"/>
  <c r="DX407"/>
  <c r="CV435"/>
  <c r="T206"/>
  <c r="HX196"/>
  <c r="HY196"/>
  <c r="HC194"/>
  <c r="CS440"/>
  <c r="CT440"/>
  <c r="EV357"/>
  <c r="CT195"/>
  <c r="CV195"/>
  <c r="HC192"/>
  <c r="GZ192"/>
  <c r="BY443"/>
  <c r="D405" i="3" s="1"/>
  <c r="HX424" i="1"/>
  <c r="DC434"/>
  <c r="CG443"/>
  <c r="CH444" s="1"/>
  <c r="DR203"/>
  <c r="DI443"/>
  <c r="K27" i="9"/>
  <c r="K30"/>
  <c r="EK383" i="1"/>
  <c r="ER383"/>
  <c r="ER438" s="1"/>
  <c r="EK381"/>
  <c r="ER381"/>
  <c r="EK382"/>
  <c r="ER382"/>
  <c r="GE364"/>
  <c r="GL364"/>
  <c r="EL185"/>
  <c r="EM185"/>
  <c r="EN185"/>
  <c r="EO185"/>
  <c r="EK185"/>
  <c r="D481" i="3"/>
  <c r="D101" i="4"/>
  <c r="D490" i="3" s="1"/>
  <c r="F217" i="9" s="1"/>
  <c r="DR398" i="1"/>
  <c r="DY398"/>
  <c r="DL434"/>
  <c r="DL454" s="1"/>
  <c r="DR400"/>
  <c r="DY400"/>
  <c r="DL436"/>
  <c r="DL456" s="1"/>
  <c r="DR401"/>
  <c r="DY401"/>
  <c r="DL437"/>
  <c r="DL457" s="1"/>
  <c r="E665" i="3"/>
  <c r="BE675" i="1"/>
  <c r="BF675" s="1"/>
  <c r="B433" i="3"/>
  <c r="D238" i="9"/>
  <c r="E98" i="3"/>
  <c r="E105" s="1"/>
  <c r="E110"/>
  <c r="EK376" i="1"/>
  <c r="ER376"/>
  <c r="ER431" s="1"/>
  <c r="EK373"/>
  <c r="ER373"/>
  <c r="EE388"/>
  <c r="EI389" s="1"/>
  <c r="ER374"/>
  <c r="GU344"/>
  <c r="HQ316"/>
  <c r="HQ344" s="1"/>
  <c r="GE358"/>
  <c r="GL358"/>
  <c r="GL356"/>
  <c r="EK148"/>
  <c r="EL148"/>
  <c r="EN148"/>
  <c r="EM148"/>
  <c r="EO148"/>
  <c r="DR406"/>
  <c r="DR442" s="1"/>
  <c r="DY406"/>
  <c r="DY442" s="1"/>
  <c r="DL442"/>
  <c r="DL462" s="1"/>
  <c r="DR392"/>
  <c r="DY392"/>
  <c r="DL407"/>
  <c r="DM408" s="1"/>
  <c r="DL428"/>
  <c r="DR405"/>
  <c r="DR441" s="1"/>
  <c r="DY405"/>
  <c r="DY441" s="1"/>
  <c r="DL441"/>
  <c r="DL461" s="1"/>
  <c r="DR397"/>
  <c r="DY397"/>
  <c r="DL433"/>
  <c r="DL453" s="1"/>
  <c r="EL59"/>
  <c r="EM59"/>
  <c r="EJ59"/>
  <c r="EK59"/>
  <c r="ES173"/>
  <c r="EV117"/>
  <c r="EV173"/>
  <c r="ER155"/>
  <c r="EU136"/>
  <c r="ES136"/>
  <c r="ER117"/>
  <c r="ER136"/>
  <c r="EU117"/>
  <c r="ET117"/>
  <c r="EV136"/>
  <c r="ER173"/>
  <c r="ET173"/>
  <c r="ES117"/>
  <c r="EU155"/>
  <c r="ET136"/>
  <c r="EV155"/>
  <c r="EU173"/>
  <c r="ES155"/>
  <c r="ET155"/>
  <c r="EF211"/>
  <c r="EH211"/>
  <c r="EE211"/>
  <c r="EI211"/>
  <c r="EG211"/>
  <c r="FJ190"/>
  <c r="DP404"/>
  <c r="DQ404"/>
  <c r="DO404"/>
  <c r="GV344"/>
  <c r="HR316"/>
  <c r="HR344" s="1"/>
  <c r="HR304"/>
  <c r="HV304" s="1"/>
  <c r="GZ304"/>
  <c r="HP302"/>
  <c r="HT302" s="1"/>
  <c r="HV360" s="1"/>
  <c r="GX302"/>
  <c r="GZ360" s="1"/>
  <c r="DQ399"/>
  <c r="DP399"/>
  <c r="DO399"/>
  <c r="DR412"/>
  <c r="DY412"/>
  <c r="DR411"/>
  <c r="DY411"/>
  <c r="DR410"/>
  <c r="DY410"/>
  <c r="DL425"/>
  <c r="DM426" s="1"/>
  <c r="GS266"/>
  <c r="FV284"/>
  <c r="FV305" s="1"/>
  <c r="FV333" s="1"/>
  <c r="FV363" s="1"/>
  <c r="FV382" s="1"/>
  <c r="FV401" s="1"/>
  <c r="FV419" s="1"/>
  <c r="FV437" s="1"/>
  <c r="FV457" s="1"/>
  <c r="B297" i="9"/>
  <c r="C114"/>
  <c r="HR374" i="1"/>
  <c r="HR376"/>
  <c r="HR378"/>
  <c r="HR380"/>
  <c r="HR382"/>
  <c r="HR384"/>
  <c r="HR386"/>
  <c r="HR373"/>
  <c r="HR375"/>
  <c r="HR377"/>
  <c r="HR379"/>
  <c r="HR381"/>
  <c r="HR383"/>
  <c r="HR385"/>
  <c r="HR387"/>
  <c r="DP397"/>
  <c r="DQ397"/>
  <c r="DO397"/>
  <c r="N103" i="9"/>
  <c r="N110" s="1"/>
  <c r="C100"/>
  <c r="C42" s="1"/>
  <c r="G407" i="3"/>
  <c r="E403"/>
  <c r="E98" i="4"/>
  <c r="E412" i="3" s="1"/>
  <c r="BU444" i="1"/>
  <c r="B429" i="3"/>
  <c r="B99" i="4"/>
  <c r="B438" i="3" s="1"/>
  <c r="CQ444" i="1"/>
  <c r="DM443"/>
  <c r="DM448"/>
  <c r="DM463" s="1"/>
  <c r="F459" i="3" s="1"/>
  <c r="E325" i="9" s="1"/>
  <c r="FJ364" i="1"/>
  <c r="FQ364"/>
  <c r="GB288"/>
  <c r="FW309" s="1"/>
  <c r="GU288"/>
  <c r="B88" i="9"/>
  <c r="B76"/>
  <c r="DV191" i="1"/>
  <c r="DV205" s="1"/>
  <c r="DV131"/>
  <c r="DY191"/>
  <c r="DY131"/>
  <c r="DQ155"/>
  <c r="DP155"/>
  <c r="DO155"/>
  <c r="DR155"/>
  <c r="DS155"/>
  <c r="HY190"/>
  <c r="HW190"/>
  <c r="FK362"/>
  <c r="FR362"/>
  <c r="FK368"/>
  <c r="FR368"/>
  <c r="B183" i="9"/>
  <c r="G43" i="3"/>
  <c r="FX375" i="1"/>
  <c r="FX379"/>
  <c r="FX383"/>
  <c r="FX387"/>
  <c r="FX374"/>
  <c r="FX378"/>
  <c r="FX382"/>
  <c r="FX386"/>
  <c r="FX373"/>
  <c r="FX377"/>
  <c r="FX381"/>
  <c r="FX385"/>
  <c r="FX376"/>
  <c r="FX380"/>
  <c r="FX384"/>
  <c r="FW349"/>
  <c r="GC423"/>
  <c r="GJ423"/>
  <c r="GC420"/>
  <c r="GJ420"/>
  <c r="EV417"/>
  <c r="EV422"/>
  <c r="EO416"/>
  <c r="EV416"/>
  <c r="EO421"/>
  <c r="EV421"/>
  <c r="GF381"/>
  <c r="GM381"/>
  <c r="GF373"/>
  <c r="GM373"/>
  <c r="FZ388"/>
  <c r="GX300"/>
  <c r="GZ358" s="1"/>
  <c r="HP300"/>
  <c r="HT300" s="1"/>
  <c r="HV358" s="1"/>
  <c r="HW410"/>
  <c r="HQ425"/>
  <c r="ID410"/>
  <c r="ID421"/>
  <c r="D34" i="6"/>
  <c r="D36" s="1"/>
  <c r="D75"/>
  <c r="FV282" i="1"/>
  <c r="FV303" s="1"/>
  <c r="FV331" s="1"/>
  <c r="FV361" s="1"/>
  <c r="FV380" s="1"/>
  <c r="FV399" s="1"/>
  <c r="FV417" s="1"/>
  <c r="FV435" s="1"/>
  <c r="FV455" s="1"/>
  <c r="GS264"/>
  <c r="GV318"/>
  <c r="FZ346"/>
  <c r="DS177"/>
  <c r="DR177"/>
  <c r="DO177"/>
  <c r="DP177"/>
  <c r="DQ177"/>
  <c r="E691" i="3"/>
  <c r="CA675" i="1"/>
  <c r="CB675" s="1"/>
  <c r="B93" i="3"/>
  <c r="BE206" i="1"/>
  <c r="BF206" s="1"/>
  <c r="FF46"/>
  <c r="FA67" s="1"/>
  <c r="FW46"/>
  <c r="DO168"/>
  <c r="DS168"/>
  <c r="DQ168"/>
  <c r="DR168"/>
  <c r="DP168"/>
  <c r="CW191"/>
  <c r="CW131"/>
  <c r="CT191"/>
  <c r="CT131"/>
  <c r="B38" i="9"/>
  <c r="B114"/>
  <c r="FF284" i="1"/>
  <c r="FA305" s="1"/>
  <c r="FQ363" s="1"/>
  <c r="FW284"/>
  <c r="EL405"/>
  <c r="EM405"/>
  <c r="HP410"/>
  <c r="HP414"/>
  <c r="HP418"/>
  <c r="HP422"/>
  <c r="HP413"/>
  <c r="HP417"/>
  <c r="HP421"/>
  <c r="HP412"/>
  <c r="HP416"/>
  <c r="HP420"/>
  <c r="HP411"/>
  <c r="HP415"/>
  <c r="HP419"/>
  <c r="HP423"/>
  <c r="EK297"/>
  <c r="EL297"/>
  <c r="EM297"/>
  <c r="EJ297"/>
  <c r="ES355"/>
  <c r="ES393"/>
  <c r="EV374"/>
  <c r="ET393"/>
  <c r="ET411"/>
  <c r="ES411"/>
  <c r="EU374"/>
  <c r="ET355"/>
  <c r="ER411"/>
  <c r="HA190"/>
  <c r="HO32"/>
  <c r="HN50" s="1"/>
  <c r="HN71" s="1"/>
  <c r="HN99" s="1"/>
  <c r="HN129" s="1"/>
  <c r="HN148" s="1"/>
  <c r="HN167" s="1"/>
  <c r="HN185" s="1"/>
  <c r="HN203" s="1"/>
  <c r="HN223" s="1"/>
  <c r="GR50"/>
  <c r="GR71" s="1"/>
  <c r="GR99" s="1"/>
  <c r="GR129" s="1"/>
  <c r="GR148" s="1"/>
  <c r="GR167" s="1"/>
  <c r="GR185" s="1"/>
  <c r="GR203" s="1"/>
  <c r="GR223" s="1"/>
  <c r="FH396"/>
  <c r="FI396"/>
  <c r="FG406"/>
  <c r="FN406"/>
  <c r="FN403"/>
  <c r="FN401"/>
  <c r="FG398"/>
  <c r="FN398"/>
  <c r="FB429"/>
  <c r="FO375"/>
  <c r="FB430"/>
  <c r="FB450" s="1"/>
  <c r="FB440"/>
  <c r="FF278"/>
  <c r="FA299" s="1"/>
  <c r="GK413" s="1"/>
  <c r="FW278"/>
  <c r="F34" i="6"/>
  <c r="F36" s="1"/>
  <c r="F75"/>
  <c r="GZ302" i="1"/>
  <c r="HR302"/>
  <c r="HV302" s="1"/>
  <c r="GS271"/>
  <c r="FV289"/>
  <c r="FV310" s="1"/>
  <c r="FV338" s="1"/>
  <c r="FV368" s="1"/>
  <c r="FV387" s="1"/>
  <c r="FV406" s="1"/>
  <c r="FV424" s="1"/>
  <c r="FV442" s="1"/>
  <c r="FV462" s="1"/>
  <c r="HH421"/>
  <c r="HA418"/>
  <c r="HH418"/>
  <c r="HH419"/>
  <c r="N9" i="9"/>
  <c r="N76"/>
  <c r="N83" s="1"/>
  <c r="EL128" i="1"/>
  <c r="EO128"/>
  <c r="EM128"/>
  <c r="EK128"/>
  <c r="EN128"/>
  <c r="DQ165"/>
  <c r="DO165"/>
  <c r="DR165"/>
  <c r="DP165"/>
  <c r="DS165"/>
  <c r="FA433"/>
  <c r="FA430"/>
  <c r="FA450" s="1"/>
  <c r="FN356"/>
  <c r="FA435"/>
  <c r="FA432"/>
  <c r="FA452" s="1"/>
  <c r="FG358"/>
  <c r="FN358"/>
  <c r="EO400"/>
  <c r="EV400"/>
  <c r="EO406"/>
  <c r="EV406"/>
  <c r="EV399"/>
  <c r="EL63"/>
  <c r="EM63"/>
  <c r="EJ63"/>
  <c r="EK63"/>
  <c r="EV121"/>
  <c r="ES159"/>
  <c r="ET159"/>
  <c r="ER140"/>
  <c r="EV177"/>
  <c r="EV159"/>
  <c r="ET140"/>
  <c r="ER159"/>
  <c r="EV140"/>
  <c r="ET177"/>
  <c r="EU177"/>
  <c r="ET121"/>
  <c r="EU159"/>
  <c r="EU140"/>
  <c r="ES140"/>
  <c r="ER121"/>
  <c r="ES177"/>
  <c r="ES121"/>
  <c r="EU121"/>
  <c r="ER177"/>
  <c r="EE215"/>
  <c r="EI215"/>
  <c r="EG215"/>
  <c r="EF215"/>
  <c r="EH215"/>
  <c r="M103" i="9"/>
  <c r="M110" s="1"/>
  <c r="D455" i="3"/>
  <c r="D100" i="4"/>
  <c r="D464" i="3" s="1"/>
  <c r="E217" i="9" s="1"/>
  <c r="EM421" i="1"/>
  <c r="EL421"/>
  <c r="EK421"/>
  <c r="CU429"/>
  <c r="CU369"/>
  <c r="DO163"/>
  <c r="DP163"/>
  <c r="DQ163"/>
  <c r="DS163"/>
  <c r="DR163"/>
  <c r="FV345"/>
  <c r="GR317"/>
  <c r="HQ354"/>
  <c r="HQ356"/>
  <c r="HQ360"/>
  <c r="HQ364"/>
  <c r="HQ368"/>
  <c r="HQ355"/>
  <c r="HQ359"/>
  <c r="HQ363"/>
  <c r="HQ367"/>
  <c r="HQ358"/>
  <c r="HQ362"/>
  <c r="HQ366"/>
  <c r="HQ357"/>
  <c r="HQ361"/>
  <c r="HQ365"/>
  <c r="HP349"/>
  <c r="DQ419"/>
  <c r="DP419"/>
  <c r="DO419"/>
  <c r="GB50"/>
  <c r="FW71" s="1"/>
  <c r="GS50"/>
  <c r="GK419"/>
  <c r="GD416"/>
  <c r="GK416"/>
  <c r="GD410"/>
  <c r="FX425"/>
  <c r="GK410"/>
  <c r="DX429"/>
  <c r="DX369"/>
  <c r="DW429"/>
  <c r="DW369"/>
  <c r="DQ411"/>
  <c r="DO411"/>
  <c r="DP411"/>
  <c r="FI373"/>
  <c r="FP373"/>
  <c r="FC388"/>
  <c r="FP375"/>
  <c r="GC190"/>
  <c r="HO270"/>
  <c r="HN288" s="1"/>
  <c r="HN309" s="1"/>
  <c r="HN337" s="1"/>
  <c r="HN367" s="1"/>
  <c r="HN386" s="1"/>
  <c r="HN405" s="1"/>
  <c r="HN423" s="1"/>
  <c r="HN441" s="1"/>
  <c r="HN461" s="1"/>
  <c r="GR288"/>
  <c r="GR309" s="1"/>
  <c r="GR337" s="1"/>
  <c r="GR367" s="1"/>
  <c r="GR386" s="1"/>
  <c r="GR405" s="1"/>
  <c r="GR423" s="1"/>
  <c r="GR441" s="1"/>
  <c r="GR461" s="1"/>
  <c r="DQ395"/>
  <c r="DP395"/>
  <c r="DO395"/>
  <c r="FF280"/>
  <c r="FA301" s="1"/>
  <c r="FQ359" s="1"/>
  <c r="FW280"/>
  <c r="M274" i="9"/>
  <c r="M47" s="1"/>
  <c r="G672" i="3"/>
  <c r="H30" i="9"/>
  <c r="H27"/>
  <c r="GR348" i="1"/>
  <c r="GS424" s="1"/>
  <c r="HN320"/>
  <c r="HN348" s="1"/>
  <c r="HO424" s="1"/>
  <c r="CV407"/>
  <c r="CW408" s="1"/>
  <c r="CX408" s="1"/>
  <c r="CV428"/>
  <c r="CH206"/>
  <c r="CI206" s="1"/>
  <c r="HC198"/>
  <c r="HA198"/>
  <c r="DC205"/>
  <c r="GZ198"/>
  <c r="ER203"/>
  <c r="ES203"/>
  <c r="CW431"/>
  <c r="DW440"/>
  <c r="HB196"/>
  <c r="GF194"/>
  <c r="G206"/>
  <c r="EE436"/>
  <c r="EE456" s="1"/>
  <c r="GC192"/>
  <c r="DW433"/>
  <c r="BW443"/>
  <c r="GG198"/>
  <c r="DZ188"/>
  <c r="EA188" s="1"/>
  <c r="CV425"/>
  <c r="CW426" s="1"/>
  <c r="CX426" s="1"/>
  <c r="GC196"/>
  <c r="FK194"/>
  <c r="CV433"/>
  <c r="EI370"/>
  <c r="ER429"/>
  <c r="FG192"/>
  <c r="DZ425"/>
  <c r="FO423"/>
  <c r="AY466"/>
  <c r="DP439"/>
  <c r="CT388"/>
  <c r="DZ204"/>
  <c r="DW204"/>
  <c r="FI198"/>
  <c r="ER404"/>
  <c r="EF460"/>
  <c r="FI196"/>
  <c r="HV194"/>
  <c r="DJ463"/>
  <c r="C459" i="3" s="1"/>
  <c r="E155" i="9" s="1"/>
  <c r="EI434" i="1"/>
  <c r="EI454" s="1"/>
  <c r="EV433"/>
  <c r="EO442"/>
  <c r="EE442"/>
  <c r="EE462" s="1"/>
  <c r="ER366"/>
  <c r="HU192"/>
  <c r="CU199"/>
  <c r="CV199"/>
  <c r="FC459"/>
  <c r="ER202"/>
  <c r="DX201"/>
  <c r="DY201"/>
  <c r="DC432"/>
  <c r="DP441"/>
  <c r="CS437"/>
  <c r="DZ440"/>
  <c r="DY199"/>
  <c r="CV187"/>
  <c r="HV198"/>
  <c r="CT201"/>
  <c r="EM428"/>
  <c r="DS399"/>
  <c r="DS401"/>
  <c r="CW435"/>
  <c r="CT435"/>
  <c r="HA194"/>
  <c r="CU440"/>
  <c r="EV439"/>
  <c r="EE439"/>
  <c r="EE459" s="1"/>
  <c r="CW195"/>
  <c r="HA192"/>
  <c r="DC431"/>
  <c r="BX205"/>
  <c r="C119" i="3" s="1"/>
  <c r="DO203" i="1"/>
  <c r="BW205"/>
  <c r="DI463"/>
  <c r="ER380"/>
  <c r="EK377"/>
  <c r="EK432" s="1"/>
  <c r="ER377"/>
  <c r="EK378"/>
  <c r="ER378"/>
  <c r="EK375"/>
  <c r="ER375"/>
  <c r="ER430" s="1"/>
  <c r="GL365"/>
  <c r="GE362"/>
  <c r="GL362"/>
  <c r="GE360"/>
  <c r="GL360"/>
  <c r="EM167"/>
  <c r="EN167"/>
  <c r="EL167"/>
  <c r="EO167"/>
  <c r="EK167"/>
  <c r="DR394"/>
  <c r="DR430" s="1"/>
  <c r="DY394"/>
  <c r="DY430" s="1"/>
  <c r="DL430"/>
  <c r="DL450" s="1"/>
  <c r="DR396"/>
  <c r="DY396"/>
  <c r="DL432"/>
  <c r="DL452" s="1"/>
  <c r="DR399"/>
  <c r="DY399"/>
  <c r="DL435"/>
  <c r="DL455" s="1"/>
  <c r="FH190"/>
  <c r="E41" i="3"/>
  <c r="H17" i="4"/>
  <c r="DQ422" i="1"/>
  <c r="DO422"/>
  <c r="DP422"/>
  <c r="GD406"/>
  <c r="GE406"/>
  <c r="DQ417"/>
  <c r="DP417"/>
  <c r="DO417"/>
  <c r="GS410"/>
  <c r="GS414"/>
  <c r="GS418"/>
  <c r="GS421"/>
  <c r="GS413"/>
  <c r="GS417"/>
  <c r="GS420"/>
  <c r="GS412"/>
  <c r="GS416"/>
  <c r="GS423"/>
  <c r="GS411"/>
  <c r="GS415"/>
  <c r="GS419"/>
  <c r="GS422"/>
  <c r="DR416"/>
  <c r="DY416"/>
  <c r="DR415"/>
  <c r="DY415"/>
  <c r="DR414"/>
  <c r="DY414"/>
  <c r="DR413"/>
  <c r="DY413"/>
  <c r="G255" i="10"/>
  <c r="B293" i="9"/>
  <c r="B313" s="1"/>
  <c r="F57" i="3"/>
  <c r="DQ415" i="1"/>
  <c r="DP415"/>
  <c r="DO415"/>
  <c r="B181" i="9"/>
  <c r="D46" i="3"/>
  <c r="D58"/>
  <c r="FQ365" i="1"/>
  <c r="FJ367"/>
  <c r="FQ367"/>
  <c r="FJ368"/>
  <c r="FQ368"/>
  <c r="HO265"/>
  <c r="HN283" s="1"/>
  <c r="HN304" s="1"/>
  <c r="HN332" s="1"/>
  <c r="HN362" s="1"/>
  <c r="HN381" s="1"/>
  <c r="HN400" s="1"/>
  <c r="HN418" s="1"/>
  <c r="HN436" s="1"/>
  <c r="HN456" s="1"/>
  <c r="GR283"/>
  <c r="GR304" s="1"/>
  <c r="GR332" s="1"/>
  <c r="GR362" s="1"/>
  <c r="GR381" s="1"/>
  <c r="GR400" s="1"/>
  <c r="GR418" s="1"/>
  <c r="GR436" s="1"/>
  <c r="GR456" s="1"/>
  <c r="D30" i="9"/>
  <c r="D27"/>
  <c r="B173" i="3"/>
  <c r="DM226" i="1"/>
  <c r="DM228" s="1"/>
  <c r="DQ173"/>
  <c r="DS173"/>
  <c r="DP173"/>
  <c r="DO173"/>
  <c r="DR173"/>
  <c r="HX190"/>
  <c r="EF443"/>
  <c r="EF448"/>
  <c r="B240" i="9"/>
  <c r="FF287" i="1"/>
  <c r="FA308" s="1"/>
  <c r="GK422" s="1"/>
  <c r="FW287"/>
  <c r="FR363"/>
  <c r="FK367"/>
  <c r="FR367"/>
  <c r="FR356"/>
  <c r="L40" i="9"/>
  <c r="L103"/>
  <c r="L110" s="1"/>
  <c r="FW395" i="1"/>
  <c r="FW399"/>
  <c r="FW403"/>
  <c r="FW392"/>
  <c r="FW394"/>
  <c r="FW398"/>
  <c r="FW402"/>
  <c r="FW406"/>
  <c r="FW393"/>
  <c r="FW397"/>
  <c r="FW401"/>
  <c r="FW405"/>
  <c r="FW396"/>
  <c r="FW400"/>
  <c r="FW404"/>
  <c r="GS345"/>
  <c r="HO317"/>
  <c r="HO345" s="1"/>
  <c r="GJ413"/>
  <c r="GC410"/>
  <c r="GJ410"/>
  <c r="FW425"/>
  <c r="EO419"/>
  <c r="EV419"/>
  <c r="EO411"/>
  <c r="EV411"/>
  <c r="EO418"/>
  <c r="EO436" s="1"/>
  <c r="EV418"/>
  <c r="EO410"/>
  <c r="EV410"/>
  <c r="EI425"/>
  <c r="GF383"/>
  <c r="GM383"/>
  <c r="GM375"/>
  <c r="GM382"/>
  <c r="HW414"/>
  <c r="ID414"/>
  <c r="ID415"/>
  <c r="ID412"/>
  <c r="B328" i="9"/>
  <c r="B335" s="1"/>
  <c r="B342"/>
  <c r="FE402" i="1"/>
  <c r="FE404"/>
  <c r="FE393"/>
  <c r="FE395"/>
  <c r="FE397"/>
  <c r="FE399"/>
  <c r="FE401"/>
  <c r="FE392"/>
  <c r="FE403"/>
  <c r="FE406"/>
  <c r="FE394"/>
  <c r="FE396"/>
  <c r="FE398"/>
  <c r="FE400"/>
  <c r="FE405"/>
  <c r="DP121"/>
  <c r="DO121"/>
  <c r="DS121"/>
  <c r="DR121"/>
  <c r="DQ121"/>
  <c r="M30" i="9"/>
  <c r="M27"/>
  <c r="EL67" i="1"/>
  <c r="EM67"/>
  <c r="EJ67"/>
  <c r="EK67"/>
  <c r="ER144"/>
  <c r="ES181"/>
  <c r="ES125"/>
  <c r="EU144"/>
  <c r="EV163"/>
  <c r="ER181"/>
  <c r="EU125"/>
  <c r="ES144"/>
  <c r="ET144"/>
  <c r="EV181"/>
  <c r="EU181"/>
  <c r="ET125"/>
  <c r="ES163"/>
  <c r="ER163"/>
  <c r="ET181"/>
  <c r="EV125"/>
  <c r="EU163"/>
  <c r="ET163"/>
  <c r="ER125"/>
  <c r="EV144"/>
  <c r="EG219"/>
  <c r="EH219"/>
  <c r="EE219"/>
  <c r="EF219"/>
  <c r="EI219"/>
  <c r="DS186"/>
  <c r="DP186"/>
  <c r="DQ186"/>
  <c r="DO186"/>
  <c r="DR186"/>
  <c r="CV191"/>
  <c r="CV131"/>
  <c r="FX298"/>
  <c r="FF298"/>
  <c r="FG356" s="1"/>
  <c r="E30" i="9"/>
  <c r="E27"/>
  <c r="EM423" i="1"/>
  <c r="EK423"/>
  <c r="EL423"/>
  <c r="FF276"/>
  <c r="FA297" s="1"/>
  <c r="FP374" s="1"/>
  <c r="FW276"/>
  <c r="GY190"/>
  <c r="HB190"/>
  <c r="GD300"/>
  <c r="GV300"/>
  <c r="GD392"/>
  <c r="GE392"/>
  <c r="FN395"/>
  <c r="FN404"/>
  <c r="FG405"/>
  <c r="FN405"/>
  <c r="FO378"/>
  <c r="FB433"/>
  <c r="FB453" s="1"/>
  <c r="FH379"/>
  <c r="FH434" s="1"/>
  <c r="FO379"/>
  <c r="FO434" s="1"/>
  <c r="FB434"/>
  <c r="FB454" s="1"/>
  <c r="FO376"/>
  <c r="FB431"/>
  <c r="FB451" s="1"/>
  <c r="FH373"/>
  <c r="FO373"/>
  <c r="FB388"/>
  <c r="FB428"/>
  <c r="D151" i="9"/>
  <c r="D171" s="1"/>
  <c r="D270" i="10"/>
  <c r="C447" i="3"/>
  <c r="GV319" i="1"/>
  <c r="FZ347"/>
  <c r="HH412"/>
  <c r="HH422"/>
  <c r="HA423"/>
  <c r="HH423"/>
  <c r="EO147"/>
  <c r="EK147"/>
  <c r="EN147"/>
  <c r="EL147"/>
  <c r="EM147"/>
  <c r="DQ183"/>
  <c r="DR183"/>
  <c r="DP183"/>
  <c r="DS183"/>
  <c r="DO183"/>
  <c r="GS269"/>
  <c r="FV287"/>
  <c r="FV308" s="1"/>
  <c r="FV336" s="1"/>
  <c r="FV366" s="1"/>
  <c r="FV385" s="1"/>
  <c r="FV404" s="1"/>
  <c r="FV422" s="1"/>
  <c r="FV440" s="1"/>
  <c r="FV460" s="1"/>
  <c r="D208" i="9"/>
  <c r="D228" s="1"/>
  <c r="E270" i="10"/>
  <c r="D447" i="3"/>
  <c r="FA437" i="1"/>
  <c r="FA457" s="1"/>
  <c r="FN363"/>
  <c r="FA434"/>
  <c r="FA454" s="1"/>
  <c r="FG360"/>
  <c r="FN360"/>
  <c r="FA438"/>
  <c r="FA458" s="1"/>
  <c r="FG364"/>
  <c r="FN364"/>
  <c r="FA436"/>
  <c r="FA456" s="1"/>
  <c r="FG362"/>
  <c r="FN362"/>
  <c r="EO405"/>
  <c r="EV405"/>
  <c r="EO394"/>
  <c r="EV394"/>
  <c r="EO401"/>
  <c r="EV401"/>
  <c r="EO393"/>
  <c r="EV393"/>
  <c r="K61" i="9"/>
  <c r="K58"/>
  <c r="F126"/>
  <c r="EL365" i="1"/>
  <c r="EM365"/>
  <c r="CW429"/>
  <c r="CW369"/>
  <c r="DQ181"/>
  <c r="DO181"/>
  <c r="DP181"/>
  <c r="DR181"/>
  <c r="DS181"/>
  <c r="DP363"/>
  <c r="DQ363"/>
  <c r="DR363"/>
  <c r="DO363"/>
  <c r="DO437" s="1"/>
  <c r="DS363"/>
  <c r="GD423"/>
  <c r="GK423"/>
  <c r="GD420"/>
  <c r="GK420"/>
  <c r="GD414"/>
  <c r="GK414"/>
  <c r="DP355"/>
  <c r="DQ355"/>
  <c r="DR355"/>
  <c r="DO355"/>
  <c r="DS355"/>
  <c r="FI377"/>
  <c r="FP377"/>
  <c r="FP378"/>
  <c r="FI379"/>
  <c r="FI434" s="1"/>
  <c r="FP379"/>
  <c r="FP434" s="1"/>
  <c r="FP376"/>
  <c r="GF190"/>
  <c r="EM303"/>
  <c r="EO417" s="1"/>
  <c r="EJ303"/>
  <c r="EK303"/>
  <c r="EL303"/>
  <c r="EO399" s="1"/>
  <c r="ES399"/>
  <c r="ES361"/>
  <c r="EV380"/>
  <c r="EV435" s="1"/>
  <c r="ET399"/>
  <c r="ET417"/>
  <c r="ET361"/>
  <c r="ES417"/>
  <c r="ER417"/>
  <c r="EU380"/>
  <c r="EH412"/>
  <c r="EH416"/>
  <c r="EH420"/>
  <c r="EH411"/>
  <c r="EH415"/>
  <c r="EH419"/>
  <c r="EH423"/>
  <c r="EH410"/>
  <c r="EH418"/>
  <c r="EH413"/>
  <c r="EH421"/>
  <c r="EH414"/>
  <c r="EH422"/>
  <c r="EH417"/>
  <c r="DQ413"/>
  <c r="DP413"/>
  <c r="DO413"/>
  <c r="GX304"/>
  <c r="GZ362" s="1"/>
  <c r="HP304"/>
  <c r="HT304" s="1"/>
  <c r="HV362" s="1"/>
  <c r="N265" i="9"/>
  <c r="N38" s="1"/>
  <c r="F280" i="10"/>
  <c r="F339" s="1"/>
  <c r="E707" i="3"/>
  <c r="FG70" i="1"/>
  <c r="GC70"/>
  <c r="GY70"/>
  <c r="HU70"/>
  <c r="FH70"/>
  <c r="GD70"/>
  <c r="GZ70"/>
  <c r="HV70"/>
  <c r="FI70"/>
  <c r="GE70"/>
  <c r="HA70"/>
  <c r="HW70"/>
  <c r="FF70"/>
  <c r="GB70"/>
  <c r="GX70"/>
  <c r="HT70"/>
  <c r="IF184"/>
  <c r="IF147"/>
  <c r="HI128"/>
  <c r="GK184"/>
  <c r="GM166"/>
  <c r="IB147"/>
  <c r="GN184"/>
  <c r="IC147"/>
  <c r="GL166"/>
  <c r="HH184"/>
  <c r="GL147"/>
  <c r="FQ128"/>
  <c r="FN166"/>
  <c r="IC184"/>
  <c r="FQ184"/>
  <c r="FR166"/>
  <c r="HI166"/>
  <c r="GN147"/>
  <c r="FP184"/>
  <c r="FO184"/>
  <c r="FN128"/>
  <c r="HG184"/>
  <c r="ID128"/>
  <c r="HG128"/>
  <c r="HF184"/>
  <c r="HH128"/>
  <c r="GJ184"/>
  <c r="HH147"/>
  <c r="HI184"/>
  <c r="HF128"/>
  <c r="IB184"/>
  <c r="HG166"/>
  <c r="HJ166"/>
  <c r="GL128"/>
  <c r="GK147"/>
  <c r="IC128"/>
  <c r="IC202" s="1"/>
  <c r="HG147"/>
  <c r="GM184"/>
  <c r="FP166"/>
  <c r="FO166"/>
  <c r="HF147"/>
  <c r="GL184"/>
  <c r="FR184"/>
  <c r="HH166"/>
  <c r="IE147"/>
  <c r="HJ147"/>
  <c r="GM128"/>
  <c r="HJ128"/>
  <c r="HJ202" s="1"/>
  <c r="ID166"/>
  <c r="FO128"/>
  <c r="FQ166"/>
  <c r="IB128"/>
  <c r="IE128"/>
  <c r="ID147"/>
  <c r="GM147"/>
  <c r="IE166"/>
  <c r="GJ166"/>
  <c r="FN184"/>
  <c r="FP147"/>
  <c r="HF166"/>
  <c r="ID184"/>
  <c r="HJ184"/>
  <c r="FR128"/>
  <c r="GK128"/>
  <c r="GK202" s="1"/>
  <c r="GJ147"/>
  <c r="FR147"/>
  <c r="GN166"/>
  <c r="IF166"/>
  <c r="GJ128"/>
  <c r="FN147"/>
  <c r="GN128"/>
  <c r="GN202" s="1"/>
  <c r="IF128"/>
  <c r="IF202" s="1"/>
  <c r="FQ147"/>
  <c r="IE184"/>
  <c r="HI147"/>
  <c r="IB166"/>
  <c r="FP128"/>
  <c r="GK166"/>
  <c r="IC166"/>
  <c r="FO147"/>
  <c r="HR222"/>
  <c r="FD222"/>
  <c r="GU222"/>
  <c r="GA222"/>
  <c r="HO222"/>
  <c r="FY222"/>
  <c r="GS222"/>
  <c r="FA222"/>
  <c r="FW222"/>
  <c r="GV222"/>
  <c r="FX222"/>
  <c r="FZ222"/>
  <c r="HP222"/>
  <c r="GW222"/>
  <c r="HQ222"/>
  <c r="FC222"/>
  <c r="FB222"/>
  <c r="HS222"/>
  <c r="GT222"/>
  <c r="FE222"/>
  <c r="DC407"/>
  <c r="DD408" s="1"/>
  <c r="DE408" s="1"/>
  <c r="DC428"/>
  <c r="EU203"/>
  <c r="GZ196"/>
  <c r="GD194"/>
  <c r="GC194"/>
  <c r="EE435"/>
  <c r="EE455" s="1"/>
  <c r="ER433"/>
  <c r="EK436"/>
  <c r="GG192"/>
  <c r="BU466"/>
  <c r="ET388"/>
  <c r="DA205"/>
  <c r="GF198"/>
  <c r="GC198"/>
  <c r="DY369"/>
  <c r="ET428"/>
  <c r="G41" i="3"/>
  <c r="G46" s="1"/>
  <c r="DZ170" i="1"/>
  <c r="EA170" s="1"/>
  <c r="DC425"/>
  <c r="DD426" s="1"/>
  <c r="DE426" s="1"/>
  <c r="GG196"/>
  <c r="FH194"/>
  <c r="CW433"/>
  <c r="GL423"/>
  <c r="G226"/>
  <c r="G228" s="1"/>
  <c r="EI460"/>
  <c r="EE431"/>
  <c r="EE451" s="1"/>
  <c r="EE428"/>
  <c r="ER432"/>
  <c r="M188"/>
  <c r="N188" s="1"/>
  <c r="DO385"/>
  <c r="FI442"/>
  <c r="FC461"/>
  <c r="DY195"/>
  <c r="CA170"/>
  <c r="CB170" s="1"/>
  <c r="DQ439"/>
  <c r="CU388"/>
  <c r="DY204"/>
  <c r="FG198"/>
  <c r="FK198"/>
  <c r="DS404"/>
  <c r="HW194"/>
  <c r="EO434"/>
  <c r="EI438"/>
  <c r="EI458" s="1"/>
  <c r="EV442"/>
  <c r="HY424"/>
  <c r="EK442"/>
  <c r="EE441"/>
  <c r="EE461" s="1"/>
  <c r="HV192"/>
  <c r="HW192"/>
  <c r="CS199"/>
  <c r="G358" i="3"/>
  <c r="G365" s="1"/>
  <c r="EU363" i="1"/>
  <c r="ES202"/>
  <c r="HB424"/>
  <c r="DZ201"/>
  <c r="DW201"/>
  <c r="CV438"/>
  <c r="CV437"/>
  <c r="DC441"/>
  <c r="CA408"/>
  <c r="CB408" s="1"/>
  <c r="ES439"/>
  <c r="DX199"/>
  <c r="CS187"/>
  <c r="DB205"/>
  <c r="HU198"/>
  <c r="DW437"/>
  <c r="DW443" s="1"/>
  <c r="CV201"/>
  <c r="ER401"/>
  <c r="ER407" s="1"/>
  <c r="DY388"/>
  <c r="DZ389" s="1"/>
  <c r="EA389" s="1"/>
  <c r="DX425"/>
  <c r="DZ388"/>
  <c r="CU435"/>
  <c r="ES382"/>
  <c r="ES388" s="1"/>
  <c r="HW196"/>
  <c r="GZ194"/>
  <c r="DX431"/>
  <c r="CV440"/>
  <c r="EE438"/>
  <c r="EE458" s="1"/>
  <c r="ER363"/>
  <c r="EK365"/>
  <c r="CU195"/>
  <c r="GY192"/>
  <c r="FI432"/>
  <c r="DS413"/>
  <c r="EU355"/>
  <c r="DS203"/>
  <c r="DQ203"/>
  <c r="CA132"/>
  <c r="CB132" s="1"/>
  <c r="BZ443"/>
  <c r="E405" i="3" s="1"/>
  <c r="EK379" i="1"/>
  <c r="EK434" s="1"/>
  <c r="ER379"/>
  <c r="ER434" s="1"/>
  <c r="DR393"/>
  <c r="DY393"/>
  <c r="DY429" s="1"/>
  <c r="DL429"/>
  <c r="DL449" s="1"/>
  <c r="FK190"/>
  <c r="FI190"/>
  <c r="E34" i="6"/>
  <c r="E36" s="1"/>
  <c r="E75"/>
  <c r="DP366" i="1"/>
  <c r="DP440" s="1"/>
  <c r="DQ366"/>
  <c r="DQ440" s="1"/>
  <c r="DO366"/>
  <c r="DO440" s="1"/>
  <c r="DS366"/>
  <c r="DR366"/>
  <c r="DR440" s="1"/>
  <c r="GZ310"/>
  <c r="HR310"/>
  <c r="HV310" s="1"/>
  <c r="FV49"/>
  <c r="FV70" s="1"/>
  <c r="FV98" s="1"/>
  <c r="FV128" s="1"/>
  <c r="FV147" s="1"/>
  <c r="FV166" s="1"/>
  <c r="FV184" s="1"/>
  <c r="FV202" s="1"/>
  <c r="FV222" s="1"/>
  <c r="GS31"/>
  <c r="DP361"/>
  <c r="DP435" s="1"/>
  <c r="DQ361"/>
  <c r="DQ435" s="1"/>
  <c r="DR361"/>
  <c r="DS361"/>
  <c r="DS435" s="1"/>
  <c r="DO361"/>
  <c r="DO435" s="1"/>
  <c r="HO411"/>
  <c r="HO415"/>
  <c r="HO419"/>
  <c r="HO423"/>
  <c r="HO410"/>
  <c r="HO414"/>
  <c r="HO418"/>
  <c r="HO422"/>
  <c r="HO413"/>
  <c r="HO417"/>
  <c r="HO421"/>
  <c r="HO412"/>
  <c r="HO416"/>
  <c r="HO420"/>
  <c r="DR420"/>
  <c r="DY420"/>
  <c r="DR419"/>
  <c r="DY419"/>
  <c r="DR418"/>
  <c r="DY418"/>
  <c r="DR417"/>
  <c r="DY417"/>
  <c r="DP359"/>
  <c r="DP433" s="1"/>
  <c r="DQ359"/>
  <c r="DQ433" s="1"/>
  <c r="DO359"/>
  <c r="DR359"/>
  <c r="DR433" s="1"/>
  <c r="DS359"/>
  <c r="DS433" s="1"/>
  <c r="E238" i="9"/>
  <c r="E124" i="3"/>
  <c r="E131" s="1"/>
  <c r="E136"/>
  <c r="EM72" i="1"/>
  <c r="EJ72"/>
  <c r="EK72"/>
  <c r="EL72"/>
  <c r="ER186"/>
  <c r="EV186"/>
  <c r="ET186"/>
  <c r="EU186"/>
  <c r="ES186"/>
  <c r="EV130"/>
  <c r="ES130"/>
  <c r="ER130"/>
  <c r="EU130"/>
  <c r="EU149"/>
  <c r="ER168"/>
  <c r="ER149"/>
  <c r="EU168"/>
  <c r="ES168"/>
  <c r="ET168"/>
  <c r="ET149"/>
  <c r="ET130"/>
  <c r="EV168"/>
  <c r="ES149"/>
  <c r="EV149"/>
  <c r="EI224"/>
  <c r="EE224"/>
  <c r="EF224"/>
  <c r="EG224"/>
  <c r="EH224"/>
  <c r="FJ358"/>
  <c r="FQ358"/>
  <c r="FJ354"/>
  <c r="FQ354"/>
  <c r="FD369"/>
  <c r="FQ355"/>
  <c r="FJ356"/>
  <c r="FQ356"/>
  <c r="DX191"/>
  <c r="DX205" s="1"/>
  <c r="DX131"/>
  <c r="DQ117"/>
  <c r="DS117"/>
  <c r="DR117"/>
  <c r="DP117"/>
  <c r="DO117"/>
  <c r="HU190"/>
  <c r="EL428"/>
  <c r="B236" i="9"/>
  <c r="B256" s="1"/>
  <c r="F255" i="10"/>
  <c r="E57" i="3"/>
  <c r="EJ308" i="1"/>
  <c r="EK308"/>
  <c r="EL308"/>
  <c r="EM308"/>
  <c r="ES404"/>
  <c r="EV385"/>
  <c r="ES366"/>
  <c r="ES440" s="1"/>
  <c r="ET404"/>
  <c r="ET422"/>
  <c r="EU385"/>
  <c r="ER422"/>
  <c r="ES422"/>
  <c r="ET366"/>
  <c r="FR357"/>
  <c r="FK354"/>
  <c r="FR354"/>
  <c r="FE369"/>
  <c r="FK358"/>
  <c r="FR358"/>
  <c r="GR346"/>
  <c r="HN318"/>
  <c r="HN346" s="1"/>
  <c r="GC414"/>
  <c r="GJ414"/>
  <c r="GJ415"/>
  <c r="GJ412"/>
  <c r="EO413"/>
  <c r="EV413"/>
  <c r="EO423"/>
  <c r="EV423"/>
  <c r="EO412"/>
  <c r="EV412"/>
  <c r="EK428"/>
  <c r="FW27"/>
  <c r="EZ45"/>
  <c r="EZ66" s="1"/>
  <c r="EZ94" s="1"/>
  <c r="EZ124" s="1"/>
  <c r="EZ143" s="1"/>
  <c r="EZ162" s="1"/>
  <c r="EZ180" s="1"/>
  <c r="EZ198" s="1"/>
  <c r="EZ218" s="1"/>
  <c r="GM385"/>
  <c r="GF377"/>
  <c r="GM377"/>
  <c r="GM384"/>
  <c r="GM376"/>
  <c r="GR286"/>
  <c r="GR307" s="1"/>
  <c r="GR335" s="1"/>
  <c r="GR365" s="1"/>
  <c r="GR384" s="1"/>
  <c r="GR403" s="1"/>
  <c r="GR421" s="1"/>
  <c r="GR439" s="1"/>
  <c r="GR459" s="1"/>
  <c r="HO268"/>
  <c r="HN286" s="1"/>
  <c r="HN307" s="1"/>
  <c r="HN335" s="1"/>
  <c r="HN365" s="1"/>
  <c r="HN384" s="1"/>
  <c r="HN403" s="1"/>
  <c r="HN421" s="1"/>
  <c r="HN439" s="1"/>
  <c r="HN459" s="1"/>
  <c r="HW418"/>
  <c r="ID418"/>
  <c r="ID419"/>
  <c r="HW416"/>
  <c r="ID416"/>
  <c r="ID413"/>
  <c r="FP428"/>
  <c r="EJ69"/>
  <c r="EK69"/>
  <c r="EL69"/>
  <c r="EM69"/>
  <c r="ES183"/>
  <c r="ER146"/>
  <c r="ET127"/>
  <c r="ES165"/>
  <c r="ET165"/>
  <c r="ER165"/>
  <c r="ER127"/>
  <c r="ER201" s="1"/>
  <c r="ES127"/>
  <c r="ET146"/>
  <c r="ER183"/>
  <c r="EU183"/>
  <c r="EV183"/>
  <c r="EU165"/>
  <c r="EV165"/>
  <c r="EV127"/>
  <c r="EU127"/>
  <c r="EU146"/>
  <c r="ES146"/>
  <c r="EV146"/>
  <c r="ET183"/>
  <c r="EE221"/>
  <c r="EI221"/>
  <c r="EF221"/>
  <c r="EG221"/>
  <c r="EH221"/>
  <c r="DS140"/>
  <c r="DQ140"/>
  <c r="DR140"/>
  <c r="DO140"/>
  <c r="DP140"/>
  <c r="D124" i="9"/>
  <c r="C98" i="3"/>
  <c r="C105" s="1"/>
  <c r="C110"/>
  <c r="D295" i="9"/>
  <c r="F98" i="3"/>
  <c r="F105" s="1"/>
  <c r="F110"/>
  <c r="C9" i="9"/>
  <c r="C76"/>
  <c r="C83" s="1"/>
  <c r="C88"/>
  <c r="FF307" i="1"/>
  <c r="GC307"/>
  <c r="GG384" s="1"/>
  <c r="GZ307"/>
  <c r="HV307"/>
  <c r="FG307"/>
  <c r="FH384" s="1"/>
  <c r="GD307"/>
  <c r="HA307"/>
  <c r="HA421" s="1"/>
  <c r="FH307"/>
  <c r="GE307"/>
  <c r="GE421" s="1"/>
  <c r="GX307"/>
  <c r="GZ365" s="1"/>
  <c r="FI307"/>
  <c r="GB307"/>
  <c r="GD365" s="1"/>
  <c r="GY307"/>
  <c r="HC384" s="1"/>
  <c r="HU307"/>
  <c r="HY384" s="1"/>
  <c r="HW307"/>
  <c r="HW421" s="1"/>
  <c r="HT307"/>
  <c r="HV365" s="1"/>
  <c r="FR384"/>
  <c r="IC365"/>
  <c r="HG365"/>
  <c r="HG403"/>
  <c r="FO365"/>
  <c r="IF384"/>
  <c r="GK403"/>
  <c r="IC403"/>
  <c r="GK365"/>
  <c r="HJ384"/>
  <c r="GN384"/>
  <c r="FO403"/>
  <c r="FP403"/>
  <c r="FP421"/>
  <c r="GL403"/>
  <c r="DQ130"/>
  <c r="DQ204" s="1"/>
  <c r="DP130"/>
  <c r="DP204" s="1"/>
  <c r="DO130"/>
  <c r="DO204" s="1"/>
  <c r="DS130"/>
  <c r="DS204" s="1"/>
  <c r="DR130"/>
  <c r="DR204" s="1"/>
  <c r="CU191"/>
  <c r="CU205" s="1"/>
  <c r="D145" i="3" s="1"/>
  <c r="CU131" i="1"/>
  <c r="HA424"/>
  <c r="HH424"/>
  <c r="EL356"/>
  <c r="EM356"/>
  <c r="EL367"/>
  <c r="EL441" s="1"/>
  <c r="EM367"/>
  <c r="EM441" s="1"/>
  <c r="FY374"/>
  <c r="FY429" s="1"/>
  <c r="FY449" s="1"/>
  <c r="FY378"/>
  <c r="FY382"/>
  <c r="FY437" s="1"/>
  <c r="FY457" s="1"/>
  <c r="FY386"/>
  <c r="FY441" s="1"/>
  <c r="FY461" s="1"/>
  <c r="FY373"/>
  <c r="FY377"/>
  <c r="FY381"/>
  <c r="FY385"/>
  <c r="FY440" s="1"/>
  <c r="FY460" s="1"/>
  <c r="FY376"/>
  <c r="FY380"/>
  <c r="FY384"/>
  <c r="FY439" s="1"/>
  <c r="FY459" s="1"/>
  <c r="FY375"/>
  <c r="FY379"/>
  <c r="FY383"/>
  <c r="FY387"/>
  <c r="FY442" s="1"/>
  <c r="FY462" s="1"/>
  <c r="HC190"/>
  <c r="C27" i="9"/>
  <c r="C30"/>
  <c r="HR296" i="1"/>
  <c r="HV296" s="1"/>
  <c r="GZ296"/>
  <c r="FG396"/>
  <c r="FN396"/>
  <c r="FN393"/>
  <c r="FG392"/>
  <c r="FA407"/>
  <c r="FN392"/>
  <c r="FO382"/>
  <c r="FB437"/>
  <c r="FB457" s="1"/>
  <c r="FH383"/>
  <c r="FH438" s="1"/>
  <c r="FO383"/>
  <c r="FO438" s="1"/>
  <c r="FB438"/>
  <c r="FB458" s="1"/>
  <c r="FB435"/>
  <c r="FH377"/>
  <c r="FH432" s="1"/>
  <c r="FO377"/>
  <c r="FO432" s="1"/>
  <c r="FB432"/>
  <c r="FB452" s="1"/>
  <c r="FE411"/>
  <c r="FE413"/>
  <c r="FE431" s="1"/>
  <c r="FE451" s="1"/>
  <c r="FE415"/>
  <c r="FE417"/>
  <c r="FE419"/>
  <c r="FE421"/>
  <c r="FE410"/>
  <c r="FE412"/>
  <c r="FE414"/>
  <c r="FE416"/>
  <c r="FE418"/>
  <c r="FE423"/>
  <c r="FE420"/>
  <c r="FE422"/>
  <c r="HA416"/>
  <c r="HH416"/>
  <c r="HH413"/>
  <c r="HA410"/>
  <c r="GU425"/>
  <c r="HH410"/>
  <c r="HH411"/>
  <c r="EO166"/>
  <c r="EK166"/>
  <c r="EN166"/>
  <c r="EM166"/>
  <c r="EL166"/>
  <c r="DP127"/>
  <c r="DP201" s="1"/>
  <c r="DO127"/>
  <c r="DO201" s="1"/>
  <c r="DQ127"/>
  <c r="DQ201" s="1"/>
  <c r="DS127"/>
  <c r="DS201" s="1"/>
  <c r="DR127"/>
  <c r="DR201" s="1"/>
  <c r="I30" i="9"/>
  <c r="I27"/>
  <c r="FA440" i="1"/>
  <c r="FA460" s="1"/>
  <c r="FN366"/>
  <c r="FA441"/>
  <c r="FA461" s="1"/>
  <c r="FG367"/>
  <c r="FN367"/>
  <c r="FA442"/>
  <c r="FA462" s="1"/>
  <c r="FG368"/>
  <c r="FN368"/>
  <c r="FA439"/>
  <c r="FA459" s="1"/>
  <c r="FG365"/>
  <c r="FN365"/>
  <c r="EO402"/>
  <c r="EV402"/>
  <c r="EV438" s="1"/>
  <c r="EO396"/>
  <c r="EO432" s="1"/>
  <c r="EV396"/>
  <c r="EO392"/>
  <c r="EI407"/>
  <c r="EV392"/>
  <c r="EO395"/>
  <c r="EV395"/>
  <c r="B153" i="9"/>
  <c r="C396" i="3"/>
  <c r="C384"/>
  <c r="C391" s="1"/>
  <c r="EO384" i="1"/>
  <c r="EO439" s="1"/>
  <c r="EN384"/>
  <c r="CV429"/>
  <c r="CV369"/>
  <c r="DP125"/>
  <c r="DP199" s="1"/>
  <c r="DO125"/>
  <c r="DO199" s="1"/>
  <c r="DR125"/>
  <c r="DR199" s="1"/>
  <c r="DS125"/>
  <c r="DS199" s="1"/>
  <c r="DQ125"/>
  <c r="DQ199" s="1"/>
  <c r="DS382"/>
  <c r="DR382"/>
  <c r="DQ382"/>
  <c r="DP382"/>
  <c r="EH395"/>
  <c r="EH399"/>
  <c r="EH403"/>
  <c r="EH394"/>
  <c r="EH398"/>
  <c r="EH402"/>
  <c r="EH406"/>
  <c r="EH397"/>
  <c r="EH405"/>
  <c r="EH400"/>
  <c r="EH393"/>
  <c r="EH401"/>
  <c r="EH392"/>
  <c r="EH396"/>
  <c r="EH404"/>
  <c r="EG349"/>
  <c r="EH350" s="1"/>
  <c r="GK411"/>
  <c r="GD421"/>
  <c r="GK421"/>
  <c r="GD418"/>
  <c r="GK418"/>
  <c r="M9" i="9"/>
  <c r="M76"/>
  <c r="M83" s="1"/>
  <c r="DS374" i="1"/>
  <c r="DR374"/>
  <c r="DQ374"/>
  <c r="DP374"/>
  <c r="DP388" s="1"/>
  <c r="FI381"/>
  <c r="FI436" s="1"/>
  <c r="FP381"/>
  <c r="FP436" s="1"/>
  <c r="FP382"/>
  <c r="FI383"/>
  <c r="FI438" s="1"/>
  <c r="FP383"/>
  <c r="FP438" s="1"/>
  <c r="GE190"/>
  <c r="GD190"/>
  <c r="C321" i="9"/>
  <c r="C341" s="1"/>
  <c r="G269" i="10"/>
  <c r="G328" s="1"/>
  <c r="F421" i="3"/>
  <c r="FF282" i="1"/>
  <c r="FA303" s="1"/>
  <c r="FC455" s="1"/>
  <c r="FW282"/>
  <c r="FC347"/>
  <c r="FY319"/>
  <c r="DP357"/>
  <c r="DP431" s="1"/>
  <c r="DQ357"/>
  <c r="DQ431" s="1"/>
  <c r="DS357"/>
  <c r="DS431" s="1"/>
  <c r="DR357"/>
  <c r="DR431" s="1"/>
  <c r="DO357"/>
  <c r="DO431" s="1"/>
  <c r="EV369"/>
  <c r="GS49"/>
  <c r="GB49"/>
  <c r="FW70" s="1"/>
  <c r="FW355"/>
  <c r="FW359"/>
  <c r="FW363"/>
  <c r="FW367"/>
  <c r="FW358"/>
  <c r="FW362"/>
  <c r="FW366"/>
  <c r="FW357"/>
  <c r="FW361"/>
  <c r="FW365"/>
  <c r="FW354"/>
  <c r="FW356"/>
  <c r="FW360"/>
  <c r="FW364"/>
  <c r="FW368"/>
  <c r="FV349"/>
  <c r="CV431"/>
  <c r="GG194"/>
  <c r="EV437"/>
  <c r="EE430"/>
  <c r="EE450" s="1"/>
  <c r="ER436"/>
  <c r="FC451"/>
  <c r="DV369"/>
  <c r="DZ370" s="1"/>
  <c r="EA370" s="1"/>
  <c r="CA151"/>
  <c r="CB151" s="1"/>
  <c r="B47" i="9"/>
  <c r="GD198" i="1"/>
  <c r="DZ407"/>
  <c r="GE196"/>
  <c r="FJ194"/>
  <c r="CT433"/>
  <c r="EV436"/>
  <c r="EE429"/>
  <c r="EE449" s="1"/>
  <c r="FI192"/>
  <c r="FH192"/>
  <c r="FP442"/>
  <c r="DZ195"/>
  <c r="DD170"/>
  <c r="DE170" s="1"/>
  <c r="DZ433"/>
  <c r="CW388"/>
  <c r="CZ205"/>
  <c r="DD206" s="1"/>
  <c r="DE206" s="1"/>
  <c r="FJ198"/>
  <c r="FG196"/>
  <c r="HU194"/>
  <c r="EV434"/>
  <c r="EO438"/>
  <c r="EI433"/>
  <c r="EI453" s="1"/>
  <c r="ER442"/>
  <c r="EK367"/>
  <c r="EE440"/>
  <c r="EE460" s="1"/>
  <c r="CT199"/>
  <c r="DO378"/>
  <c r="DO388" s="1"/>
  <c r="BX443"/>
  <c r="C405" i="3" s="1"/>
  <c r="EU366" i="1"/>
  <c r="FP365"/>
  <c r="FC457"/>
  <c r="EV202"/>
  <c r="DS422"/>
  <c r="DC438"/>
  <c r="FO421"/>
  <c r="CW437"/>
  <c r="CT437"/>
  <c r="DV440"/>
  <c r="DY433"/>
  <c r="DZ199"/>
  <c r="DW199"/>
  <c r="EM384"/>
  <c r="CT187"/>
  <c r="HH403"/>
  <c r="HY198"/>
  <c r="HW198"/>
  <c r="DX437"/>
  <c r="CW201"/>
  <c r="CS201"/>
  <c r="EK403"/>
  <c r="EK405"/>
  <c r="DV425"/>
  <c r="DW407"/>
  <c r="CS435"/>
  <c r="EF457"/>
  <c r="EL384"/>
  <c r="HV196"/>
  <c r="GY194"/>
  <c r="HB194"/>
  <c r="CW440"/>
  <c r="EV432"/>
  <c r="EI439"/>
  <c r="EI459" s="1"/>
  <c r="EK438"/>
  <c r="EE434"/>
  <c r="EE454" s="1"/>
  <c r="ER439"/>
  <c r="CS195"/>
  <c r="DZ428"/>
  <c r="HB192"/>
  <c r="EU359"/>
  <c r="FP432"/>
  <c r="FC434"/>
  <c r="FC454" s="1"/>
  <c r="CV434"/>
  <c r="FC429"/>
  <c r="FC449" s="1"/>
  <c r="DP203"/>
  <c r="CA205"/>
  <c r="F119" i="3" s="1"/>
  <c r="M206" i="1"/>
  <c r="N206" s="1"/>
  <c r="D22" i="5" s="1"/>
  <c r="D25" s="1"/>
  <c r="E25" s="1"/>
  <c r="EL394" i="1" l="1"/>
  <c r="EM394"/>
  <c r="EK394"/>
  <c r="GS277"/>
  <c r="GB277"/>
  <c r="FW298" s="1"/>
  <c r="EN119"/>
  <c r="EK119"/>
  <c r="EO119"/>
  <c r="EM119"/>
  <c r="EL119"/>
  <c r="GF384"/>
  <c r="CW443"/>
  <c r="F431" i="3" s="1"/>
  <c r="EV441" i="1"/>
  <c r="FE435"/>
  <c r="FE455" s="1"/>
  <c r="EV429"/>
  <c r="GJ411"/>
  <c r="DS407"/>
  <c r="EO375"/>
  <c r="EO430" s="1"/>
  <c r="EN375"/>
  <c r="EM375"/>
  <c r="EM430" s="1"/>
  <c r="EL375"/>
  <c r="HU298"/>
  <c r="HY375" s="1"/>
  <c r="FG298"/>
  <c r="FH298"/>
  <c r="GY298"/>
  <c r="HC375" s="1"/>
  <c r="HV298"/>
  <c r="HW298"/>
  <c r="HW412" s="1"/>
  <c r="FI298"/>
  <c r="GZ298"/>
  <c r="HA298"/>
  <c r="HA412" s="1"/>
  <c r="GC298"/>
  <c r="GD298"/>
  <c r="GE298"/>
  <c r="IF375"/>
  <c r="GN375"/>
  <c r="FR375"/>
  <c r="GK394"/>
  <c r="IC356"/>
  <c r="IC394"/>
  <c r="GK356"/>
  <c r="FO356"/>
  <c r="HJ375"/>
  <c r="FO394"/>
  <c r="HG356"/>
  <c r="HG394"/>
  <c r="FP394"/>
  <c r="FP412"/>
  <c r="GL394"/>
  <c r="ID394"/>
  <c r="FP356"/>
  <c r="FP430" s="1"/>
  <c r="FO412"/>
  <c r="FN412"/>
  <c r="HH394"/>
  <c r="GL412"/>
  <c r="FQ375"/>
  <c r="EN175"/>
  <c r="EM175"/>
  <c r="EL175"/>
  <c r="EK175"/>
  <c r="EO175"/>
  <c r="EO193" s="1"/>
  <c r="EK138"/>
  <c r="EN138"/>
  <c r="EM138"/>
  <c r="EL138"/>
  <c r="EO138"/>
  <c r="ET204"/>
  <c r="FP202"/>
  <c r="GJ202"/>
  <c r="FN202"/>
  <c r="FE437"/>
  <c r="FE457" s="1"/>
  <c r="FE429"/>
  <c r="FE449" s="1"/>
  <c r="FR355"/>
  <c r="CW389"/>
  <c r="CX389" s="1"/>
  <c r="ES195"/>
  <c r="FO430"/>
  <c r="CI444"/>
  <c r="ET433"/>
  <c r="IB203"/>
  <c r="IE203"/>
  <c r="DY440"/>
  <c r="DQ193"/>
  <c r="ET430"/>
  <c r="EM412"/>
  <c r="EL412"/>
  <c r="EK412"/>
  <c r="GB40"/>
  <c r="FW61" s="1"/>
  <c r="GS40"/>
  <c r="EL157"/>
  <c r="EO157"/>
  <c r="EK157"/>
  <c r="EN157"/>
  <c r="EM157"/>
  <c r="EV407"/>
  <c r="FP439"/>
  <c r="DS388"/>
  <c r="DS425"/>
  <c r="EV430"/>
  <c r="FE432"/>
  <c r="FE452" s="1"/>
  <c r="FE428"/>
  <c r="DY435"/>
  <c r="ER435"/>
  <c r="IC203"/>
  <c r="FP203"/>
  <c r="FA449"/>
  <c r="DS193"/>
  <c r="ER193"/>
  <c r="EV193"/>
  <c r="GK119"/>
  <c r="FQ138"/>
  <c r="FN138"/>
  <c r="IE138"/>
  <c r="IF119"/>
  <c r="GN119"/>
  <c r="HG157"/>
  <c r="IC138"/>
  <c r="GK138"/>
  <c r="FO119"/>
  <c r="IB119"/>
  <c r="FN157"/>
  <c r="ID138"/>
  <c r="IC175"/>
  <c r="FR175"/>
  <c r="GJ157"/>
  <c r="HF119"/>
  <c r="IF157"/>
  <c r="GL119"/>
  <c r="HJ157"/>
  <c r="FQ157"/>
  <c r="HI138"/>
  <c r="FQ119"/>
  <c r="FO157"/>
  <c r="IB157"/>
  <c r="HI157"/>
  <c r="IC119"/>
  <c r="GM138"/>
  <c r="FR157"/>
  <c r="FN175"/>
  <c r="GK157"/>
  <c r="FN119"/>
  <c r="FN193" s="1"/>
  <c r="FP175"/>
  <c r="HG138"/>
  <c r="GL157"/>
  <c r="GM119"/>
  <c r="ID157"/>
  <c r="HI175"/>
  <c r="HF138"/>
  <c r="FP157"/>
  <c r="FP119"/>
  <c r="IE157"/>
  <c r="GN138"/>
  <c r="FQ175"/>
  <c r="FO175"/>
  <c r="IB175"/>
  <c r="GN175"/>
  <c r="HJ138"/>
  <c r="IE175"/>
  <c r="GL175"/>
  <c r="IC157"/>
  <c r="HG175"/>
  <c r="FO138"/>
  <c r="GS213"/>
  <c r="FB213"/>
  <c r="GN157"/>
  <c r="GW213"/>
  <c r="FR119"/>
  <c r="GV213"/>
  <c r="ID119"/>
  <c r="GX61"/>
  <c r="GY61"/>
  <c r="GZ61"/>
  <c r="HJ119"/>
  <c r="IE119"/>
  <c r="IE193" s="1"/>
  <c r="GJ175"/>
  <c r="HI119"/>
  <c r="HI193" s="1"/>
  <c r="IF138"/>
  <c r="IF193" s="1"/>
  <c r="HH175"/>
  <c r="FC213"/>
  <c r="FE213"/>
  <c r="GA213"/>
  <c r="FX213"/>
  <c r="GL138"/>
  <c r="GK175"/>
  <c r="GK193" s="1"/>
  <c r="GJ138"/>
  <c r="HG119"/>
  <c r="HG193" s="1"/>
  <c r="GB61"/>
  <c r="GC61"/>
  <c r="GD61"/>
  <c r="HH138"/>
  <c r="GM175"/>
  <c r="HJ175"/>
  <c r="FW213"/>
  <c r="FP138"/>
  <c r="FP193" s="1"/>
  <c r="IF175"/>
  <c r="HF157"/>
  <c r="FD213"/>
  <c r="HO213"/>
  <c r="IB138"/>
  <c r="GU213"/>
  <c r="ID175"/>
  <c r="GM157"/>
  <c r="HQ213"/>
  <c r="HH157"/>
  <c r="HF175"/>
  <c r="HR213"/>
  <c r="HH119"/>
  <c r="FF61"/>
  <c r="FG61"/>
  <c r="FH61"/>
  <c r="FZ213"/>
  <c r="HP213"/>
  <c r="FY213"/>
  <c r="HS213"/>
  <c r="FA213"/>
  <c r="GT213"/>
  <c r="GJ119"/>
  <c r="GJ193" s="1"/>
  <c r="FR138"/>
  <c r="HT61"/>
  <c r="HU61"/>
  <c r="HV61"/>
  <c r="FI61"/>
  <c r="EL430"/>
  <c r="EU201"/>
  <c r="ES201"/>
  <c r="ET435"/>
  <c r="ES435"/>
  <c r="EO441"/>
  <c r="GM374"/>
  <c r="EK430"/>
  <c r="DO193"/>
  <c r="ES193"/>
  <c r="EU193"/>
  <c r="N61" i="9"/>
  <c r="N58"/>
  <c r="FE448" i="1"/>
  <c r="D323" i="9"/>
  <c r="F448" i="3"/>
  <c r="F436"/>
  <c r="F443" s="1"/>
  <c r="FA448" i="1"/>
  <c r="GJ357"/>
  <c r="FK416"/>
  <c r="FR416"/>
  <c r="GC360"/>
  <c r="GJ360"/>
  <c r="GJ361"/>
  <c r="GJ355"/>
  <c r="GS282"/>
  <c r="GB282"/>
  <c r="FW303" s="1"/>
  <c r="EN393"/>
  <c r="EU393"/>
  <c r="EH429"/>
  <c r="EH449" s="1"/>
  <c r="EN403"/>
  <c r="EU403"/>
  <c r="EH439"/>
  <c r="EH459" s="1"/>
  <c r="FK410"/>
  <c r="FR410"/>
  <c r="FE425"/>
  <c r="GZ392"/>
  <c r="HA392"/>
  <c r="GE379"/>
  <c r="GL379"/>
  <c r="DQ191"/>
  <c r="DQ131"/>
  <c r="EK186"/>
  <c r="EO186"/>
  <c r="EM186"/>
  <c r="EN186"/>
  <c r="EL186"/>
  <c r="HU416"/>
  <c r="IB416"/>
  <c r="HU410"/>
  <c r="IB410"/>
  <c r="HO425"/>
  <c r="C153" i="9"/>
  <c r="C410" i="3"/>
  <c r="C417" s="1"/>
  <c r="C422"/>
  <c r="GC364" i="1"/>
  <c r="GJ364"/>
  <c r="GC365"/>
  <c r="GJ365"/>
  <c r="GC362"/>
  <c r="GJ362"/>
  <c r="GJ359"/>
  <c r="FD413"/>
  <c r="FD417"/>
  <c r="FD421"/>
  <c r="FD412"/>
  <c r="FD416"/>
  <c r="FD420"/>
  <c r="FD411"/>
  <c r="FD419"/>
  <c r="FD414"/>
  <c r="FD422"/>
  <c r="FD415"/>
  <c r="FD423"/>
  <c r="FD410"/>
  <c r="FD418"/>
  <c r="EN401"/>
  <c r="EU401"/>
  <c r="EH437"/>
  <c r="EH457" s="1"/>
  <c r="EN397"/>
  <c r="EU397"/>
  <c r="EH433"/>
  <c r="EH453" s="1"/>
  <c r="EN394"/>
  <c r="EU394"/>
  <c r="EH430"/>
  <c r="EH450" s="1"/>
  <c r="FK423"/>
  <c r="FR423"/>
  <c r="FK412"/>
  <c r="FR412"/>
  <c r="FR417"/>
  <c r="GE383"/>
  <c r="GL383"/>
  <c r="GL380"/>
  <c r="GE377"/>
  <c r="GL377"/>
  <c r="GL378"/>
  <c r="GD403"/>
  <c r="GE403"/>
  <c r="C28" i="9"/>
  <c r="C14"/>
  <c r="C21" s="1"/>
  <c r="EN146" i="1"/>
  <c r="EL146"/>
  <c r="EO146"/>
  <c r="EK146"/>
  <c r="EM146"/>
  <c r="HO392"/>
  <c r="HO394"/>
  <c r="HO398"/>
  <c r="HO402"/>
  <c r="HO406"/>
  <c r="HO393"/>
  <c r="HO397"/>
  <c r="HO401"/>
  <c r="HO405"/>
  <c r="HO396"/>
  <c r="HO400"/>
  <c r="HO404"/>
  <c r="HO395"/>
  <c r="HO399"/>
  <c r="HO403"/>
  <c r="EL366"/>
  <c r="EM366"/>
  <c r="EO366"/>
  <c r="EN366"/>
  <c r="EK366"/>
  <c r="DS191"/>
  <c r="DS131"/>
  <c r="EM130"/>
  <c r="EO130"/>
  <c r="EL130"/>
  <c r="EK130"/>
  <c r="EN130"/>
  <c r="E243" i="9"/>
  <c r="E250" s="1"/>
  <c r="E257"/>
  <c r="HU420" i="1"/>
  <c r="IB420"/>
  <c r="IB417"/>
  <c r="HU414"/>
  <c r="IB414"/>
  <c r="IB415"/>
  <c r="EE443"/>
  <c r="EE448"/>
  <c r="EE463" s="1"/>
  <c r="GD128"/>
  <c r="GC128"/>
  <c r="GC202" s="1"/>
  <c r="GG128"/>
  <c r="GE128"/>
  <c r="GF128"/>
  <c r="GD184"/>
  <c r="GG184"/>
  <c r="GC184"/>
  <c r="GF184"/>
  <c r="GE184"/>
  <c r="GD166"/>
  <c r="GC166"/>
  <c r="GG166"/>
  <c r="GF166"/>
  <c r="GE166"/>
  <c r="GC147"/>
  <c r="GF147"/>
  <c r="GD147"/>
  <c r="GE147"/>
  <c r="GG147"/>
  <c r="EN417"/>
  <c r="EU417"/>
  <c r="EN413"/>
  <c r="EU413"/>
  <c r="EN419"/>
  <c r="EU419"/>
  <c r="EN416"/>
  <c r="EU416"/>
  <c r="EO380"/>
  <c r="EN380"/>
  <c r="EL380"/>
  <c r="EM380"/>
  <c r="DQ429"/>
  <c r="DQ369"/>
  <c r="HO269"/>
  <c r="HN287" s="1"/>
  <c r="HN308" s="1"/>
  <c r="HN336" s="1"/>
  <c r="HN366" s="1"/>
  <c r="HN385" s="1"/>
  <c r="HN404" s="1"/>
  <c r="HN422" s="1"/>
  <c r="HN440" s="1"/>
  <c r="HN460" s="1"/>
  <c r="GR287"/>
  <c r="GR308" s="1"/>
  <c r="GR336" s="1"/>
  <c r="GR366" s="1"/>
  <c r="GR385" s="1"/>
  <c r="GR404" s="1"/>
  <c r="GR422" s="1"/>
  <c r="GR440" s="1"/>
  <c r="GR460" s="1"/>
  <c r="HR300"/>
  <c r="HV300" s="1"/>
  <c r="GZ300"/>
  <c r="EO125"/>
  <c r="EK125"/>
  <c r="EL125"/>
  <c r="EN125"/>
  <c r="EM125"/>
  <c r="FK398"/>
  <c r="FR398"/>
  <c r="FK403"/>
  <c r="FR403"/>
  <c r="FR397"/>
  <c r="FK402"/>
  <c r="FR402"/>
  <c r="GC400"/>
  <c r="GJ400"/>
  <c r="GJ397"/>
  <c r="GC398"/>
  <c r="GJ398"/>
  <c r="GJ399"/>
  <c r="GS287"/>
  <c r="GB287"/>
  <c r="FW308" s="1"/>
  <c r="G314" i="10"/>
  <c r="HF411" i="1"/>
  <c r="GY420"/>
  <c r="HF420"/>
  <c r="GY418"/>
  <c r="HF418"/>
  <c r="B238" i="9"/>
  <c r="E46" i="3"/>
  <c r="E58"/>
  <c r="E124" i="9"/>
  <c r="C136" i="3"/>
  <c r="C124"/>
  <c r="C131" s="1"/>
  <c r="GY424" i="1"/>
  <c r="HF424"/>
  <c r="ID361"/>
  <c r="HW358"/>
  <c r="ID358"/>
  <c r="ID355"/>
  <c r="ID356"/>
  <c r="EL121"/>
  <c r="EN121"/>
  <c r="EO121"/>
  <c r="EM121"/>
  <c r="EK121"/>
  <c r="N28" i="9"/>
  <c r="N14"/>
  <c r="N21" s="1"/>
  <c r="HO271" i="1"/>
  <c r="HN289" s="1"/>
  <c r="HN310" s="1"/>
  <c r="HN338" s="1"/>
  <c r="HN368" s="1"/>
  <c r="HN387" s="1"/>
  <c r="HN406" s="1"/>
  <c r="HN424" s="1"/>
  <c r="HN442" s="1"/>
  <c r="HN462" s="1"/>
  <c r="GR289"/>
  <c r="GR310" s="1"/>
  <c r="GR338" s="1"/>
  <c r="GR368" s="1"/>
  <c r="GR387" s="1"/>
  <c r="GR406" s="1"/>
  <c r="GR424" s="1"/>
  <c r="GR442" s="1"/>
  <c r="GR462" s="1"/>
  <c r="EM411"/>
  <c r="EK411"/>
  <c r="EL411"/>
  <c r="IC419"/>
  <c r="HV416"/>
  <c r="IC416"/>
  <c r="IC413"/>
  <c r="HV410"/>
  <c r="HP425"/>
  <c r="IC410"/>
  <c r="FH305"/>
  <c r="GE305"/>
  <c r="GX305"/>
  <c r="GZ363" s="1"/>
  <c r="HT305"/>
  <c r="HV363" s="1"/>
  <c r="FI305"/>
  <c r="GB305"/>
  <c r="GY305"/>
  <c r="HC382" s="1"/>
  <c r="HU305"/>
  <c r="HY382" s="1"/>
  <c r="FF305"/>
  <c r="GC305"/>
  <c r="GZ305"/>
  <c r="FG305"/>
  <c r="GD305"/>
  <c r="HA305"/>
  <c r="HA419" s="1"/>
  <c r="HW305"/>
  <c r="HW419" s="1"/>
  <c r="HV305"/>
  <c r="FO363"/>
  <c r="IC401"/>
  <c r="HG401"/>
  <c r="GK363"/>
  <c r="IF382"/>
  <c r="HJ382"/>
  <c r="GK401"/>
  <c r="FR382"/>
  <c r="FO401"/>
  <c r="IC363"/>
  <c r="HG363"/>
  <c r="GN382"/>
  <c r="FP401"/>
  <c r="FP419"/>
  <c r="GL401"/>
  <c r="FO419"/>
  <c r="GL419"/>
  <c r="FQ382"/>
  <c r="FN419"/>
  <c r="ID401"/>
  <c r="FP363"/>
  <c r="HH401"/>
  <c r="D71" i="9"/>
  <c r="B98" i="3"/>
  <c r="B105" s="1"/>
  <c r="B110"/>
  <c r="G93"/>
  <c r="G98" s="1"/>
  <c r="G105" s="1"/>
  <c r="GA394" i="1"/>
  <c r="GA398"/>
  <c r="GA392"/>
  <c r="GA395"/>
  <c r="GA399"/>
  <c r="GA402"/>
  <c r="GA405"/>
  <c r="GA396"/>
  <c r="GA400"/>
  <c r="GA403"/>
  <c r="GA393"/>
  <c r="GA397"/>
  <c r="GA401"/>
  <c r="GA404"/>
  <c r="GA406"/>
  <c r="HO264"/>
  <c r="HN282" s="1"/>
  <c r="HN303" s="1"/>
  <c r="HN331" s="1"/>
  <c r="HN361" s="1"/>
  <c r="HN380" s="1"/>
  <c r="HN399" s="1"/>
  <c r="HN417" s="1"/>
  <c r="HN435" s="1"/>
  <c r="HN455" s="1"/>
  <c r="GR282"/>
  <c r="GR303" s="1"/>
  <c r="GR331" s="1"/>
  <c r="GR361" s="1"/>
  <c r="GR380" s="1"/>
  <c r="GR399" s="1"/>
  <c r="GR417" s="1"/>
  <c r="GR435" s="1"/>
  <c r="GR455" s="1"/>
  <c r="GK380"/>
  <c r="FX435"/>
  <c r="FX455" s="1"/>
  <c r="GD377"/>
  <c r="GK377"/>
  <c r="GK432" s="1"/>
  <c r="FX432"/>
  <c r="FX452" s="1"/>
  <c r="GK378"/>
  <c r="FX433"/>
  <c r="FX453" s="1"/>
  <c r="GD379"/>
  <c r="GD434" s="1"/>
  <c r="GK379"/>
  <c r="GK434" s="1"/>
  <c r="FX434"/>
  <c r="FX454" s="1"/>
  <c r="F455" i="3"/>
  <c r="F100" i="4"/>
  <c r="F464" i="3" s="1"/>
  <c r="E330" i="9" s="1"/>
  <c r="HX383" i="1"/>
  <c r="IE383"/>
  <c r="HX375"/>
  <c r="IE375"/>
  <c r="HX382"/>
  <c r="IE382"/>
  <c r="IE374"/>
  <c r="HV400"/>
  <c r="HW400"/>
  <c r="EU191"/>
  <c r="EU131"/>
  <c r="EL155"/>
  <c r="EM155"/>
  <c r="EK155"/>
  <c r="EN155"/>
  <c r="EO155"/>
  <c r="GV355"/>
  <c r="GV359"/>
  <c r="GV363"/>
  <c r="GV367"/>
  <c r="GV358"/>
  <c r="GV362"/>
  <c r="GV366"/>
  <c r="GV361"/>
  <c r="GV354"/>
  <c r="GV356"/>
  <c r="GV364"/>
  <c r="GV357"/>
  <c r="GV365"/>
  <c r="GV360"/>
  <c r="GV368"/>
  <c r="D100" i="9"/>
  <c r="D42" s="1"/>
  <c r="G433" i="3"/>
  <c r="B455"/>
  <c r="B100" i="4"/>
  <c r="B464" i="3" s="1"/>
  <c r="EL359" i="1"/>
  <c r="EM359"/>
  <c r="EN359"/>
  <c r="EK359"/>
  <c r="EO359"/>
  <c r="GZ148"/>
  <c r="GY148"/>
  <c r="HA148"/>
  <c r="HB148"/>
  <c r="HC148"/>
  <c r="HC129"/>
  <c r="GY129"/>
  <c r="HA129"/>
  <c r="HB129"/>
  <c r="GZ129"/>
  <c r="GY185"/>
  <c r="GZ185"/>
  <c r="HC185"/>
  <c r="HA185"/>
  <c r="HB185"/>
  <c r="HB167"/>
  <c r="HC167"/>
  <c r="GZ167"/>
  <c r="GY167"/>
  <c r="HA167"/>
  <c r="HA363"/>
  <c r="HH363"/>
  <c r="HA364"/>
  <c r="HH364"/>
  <c r="HA365"/>
  <c r="HH365"/>
  <c r="GU436"/>
  <c r="GU456" s="1"/>
  <c r="HA362"/>
  <c r="HH362"/>
  <c r="FG377"/>
  <c r="FN377"/>
  <c r="FN378"/>
  <c r="FG375"/>
  <c r="FN375"/>
  <c r="FN376"/>
  <c r="D186" i="9"/>
  <c r="D193" s="1"/>
  <c r="D200"/>
  <c r="GS42" i="1"/>
  <c r="GB42"/>
  <c r="FW63" s="1"/>
  <c r="EM413"/>
  <c r="EK413"/>
  <c r="EL413"/>
  <c r="GU376"/>
  <c r="GU380"/>
  <c r="GU384"/>
  <c r="GU375"/>
  <c r="GU379"/>
  <c r="GU383"/>
  <c r="GU438" s="1"/>
  <c r="GU458" s="1"/>
  <c r="GU387"/>
  <c r="GU374"/>
  <c r="GU378"/>
  <c r="GU382"/>
  <c r="GU386"/>
  <c r="GU373"/>
  <c r="GU377"/>
  <c r="GU381"/>
  <c r="GU385"/>
  <c r="HG422"/>
  <c r="GZ423"/>
  <c r="HG423"/>
  <c r="GZ420"/>
  <c r="HG420"/>
  <c r="EL363"/>
  <c r="EM363"/>
  <c r="EO363"/>
  <c r="EK363"/>
  <c r="EN363"/>
  <c r="GG175"/>
  <c r="GE175"/>
  <c r="GC175"/>
  <c r="GD175"/>
  <c r="GF175"/>
  <c r="HQ286"/>
  <c r="HT286" s="1"/>
  <c r="HO307" s="1"/>
  <c r="GX286"/>
  <c r="GS307" s="1"/>
  <c r="G147" i="3"/>
  <c r="F73" i="9"/>
  <c r="F11" s="1"/>
  <c r="GD405" i="1"/>
  <c r="GE405"/>
  <c r="FH367"/>
  <c r="FI367"/>
  <c r="GB51"/>
  <c r="FW72" s="1"/>
  <c r="GS51"/>
  <c r="HI374"/>
  <c r="HB386"/>
  <c r="HI386"/>
  <c r="HB384"/>
  <c r="HI384"/>
  <c r="HB381"/>
  <c r="HI381"/>
  <c r="GG358"/>
  <c r="GN358"/>
  <c r="GN357"/>
  <c r="GN356"/>
  <c r="GN355"/>
  <c r="FH59"/>
  <c r="GD59"/>
  <c r="GZ59"/>
  <c r="HV59"/>
  <c r="FI59"/>
  <c r="GE59"/>
  <c r="HA59"/>
  <c r="HW59"/>
  <c r="FF59"/>
  <c r="GB59"/>
  <c r="GX59"/>
  <c r="HT59"/>
  <c r="FG59"/>
  <c r="GC59"/>
  <c r="GY59"/>
  <c r="HU59"/>
  <c r="IF173"/>
  <c r="ID173"/>
  <c r="GK117"/>
  <c r="IF155"/>
  <c r="HH136"/>
  <c r="HH173"/>
  <c r="IF117"/>
  <c r="GN117"/>
  <c r="GL155"/>
  <c r="IB173"/>
  <c r="FP117"/>
  <c r="ID155"/>
  <c r="IB117"/>
  <c r="FO155"/>
  <c r="IC155"/>
  <c r="HG173"/>
  <c r="FO136"/>
  <c r="FN117"/>
  <c r="IF136"/>
  <c r="GK173"/>
  <c r="HH155"/>
  <c r="HF173"/>
  <c r="FN136"/>
  <c r="IE117"/>
  <c r="FQ136"/>
  <c r="GN155"/>
  <c r="HG155"/>
  <c r="FN155"/>
  <c r="FQ117"/>
  <c r="FP155"/>
  <c r="HF136"/>
  <c r="IC117"/>
  <c r="FR155"/>
  <c r="IC173"/>
  <c r="FR173"/>
  <c r="FQ173"/>
  <c r="GK155"/>
  <c r="FP136"/>
  <c r="GJ173"/>
  <c r="FR136"/>
  <c r="HI117"/>
  <c r="GJ136"/>
  <c r="ID117"/>
  <c r="HJ173"/>
  <c r="GM173"/>
  <c r="GL136"/>
  <c r="HJ155"/>
  <c r="IC136"/>
  <c r="IE173"/>
  <c r="GM136"/>
  <c r="FO117"/>
  <c r="HI155"/>
  <c r="GN136"/>
  <c r="ID136"/>
  <c r="GL173"/>
  <c r="IE155"/>
  <c r="FN173"/>
  <c r="GJ155"/>
  <c r="FP173"/>
  <c r="FO173"/>
  <c r="HG117"/>
  <c r="HF155"/>
  <c r="GJ117"/>
  <c r="FR117"/>
  <c r="HH117"/>
  <c r="HJ117"/>
  <c r="IB136"/>
  <c r="HF117"/>
  <c r="GM155"/>
  <c r="IE136"/>
  <c r="HG136"/>
  <c r="GL117"/>
  <c r="GN173"/>
  <c r="HI173"/>
  <c r="HJ136"/>
  <c r="GM117"/>
  <c r="FQ155"/>
  <c r="GK136"/>
  <c r="HI136"/>
  <c r="IB155"/>
  <c r="GW211"/>
  <c r="HP211"/>
  <c r="FD211"/>
  <c r="HR211"/>
  <c r="GV211"/>
  <c r="FA211"/>
  <c r="FC211"/>
  <c r="HS211"/>
  <c r="GU211"/>
  <c r="HQ211"/>
  <c r="FX211"/>
  <c r="FE211"/>
  <c r="GT211"/>
  <c r="FB211"/>
  <c r="FY211"/>
  <c r="HO211"/>
  <c r="GA211"/>
  <c r="GS211"/>
  <c r="FW211"/>
  <c r="FZ211"/>
  <c r="GF363"/>
  <c r="GM363"/>
  <c r="GF367"/>
  <c r="GM367"/>
  <c r="GM366"/>
  <c r="GM361"/>
  <c r="EU204"/>
  <c r="DO433"/>
  <c r="DZ443"/>
  <c r="EK441"/>
  <c r="EV428"/>
  <c r="DR388"/>
  <c r="FO380"/>
  <c r="ET440"/>
  <c r="EV204"/>
  <c r="DR435"/>
  <c r="DS440"/>
  <c r="EU437"/>
  <c r="DC443"/>
  <c r="DD444" s="1"/>
  <c r="DE444" s="1"/>
  <c r="FO202"/>
  <c r="GL202"/>
  <c r="HF202"/>
  <c r="HH202"/>
  <c r="EO428"/>
  <c r="GK417"/>
  <c r="DR437"/>
  <c r="CV205"/>
  <c r="E145" i="3" s="1"/>
  <c r="ER199" i="1"/>
  <c r="EU199"/>
  <c r="ES199"/>
  <c r="DO195"/>
  <c r="EF463"/>
  <c r="C485" i="3" s="1"/>
  <c r="F155" i="9" s="1"/>
  <c r="DR187" i="1"/>
  <c r="DQ187"/>
  <c r="DR432"/>
  <c r="GL359"/>
  <c r="EK380"/>
  <c r="ER440"/>
  <c r="EU195"/>
  <c r="FN361"/>
  <c r="FA453"/>
  <c r="EM202"/>
  <c r="FO385"/>
  <c r="EU388"/>
  <c r="EV388"/>
  <c r="GJ422"/>
  <c r="DP169"/>
  <c r="DZ132"/>
  <c r="EA132" s="1"/>
  <c r="FQ361"/>
  <c r="DY425"/>
  <c r="EG225"/>
  <c r="D199" i="3" s="1"/>
  <c r="EF225" i="1"/>
  <c r="C199" i="3" s="1"/>
  <c r="EV169" i="1"/>
  <c r="ET187"/>
  <c r="EU150"/>
  <c r="ES187"/>
  <c r="GL361"/>
  <c r="ER388"/>
  <c r="DY437"/>
  <c r="DR436"/>
  <c r="GE438"/>
  <c r="EV431"/>
  <c r="FP441"/>
  <c r="FP385"/>
  <c r="DQ407"/>
  <c r="FO203"/>
  <c r="ID203"/>
  <c r="FQ203"/>
  <c r="HJ203"/>
  <c r="FN203"/>
  <c r="HF203"/>
  <c r="FR203"/>
  <c r="CW370"/>
  <c r="CX370" s="1"/>
  <c r="FA431"/>
  <c r="FA451" s="1"/>
  <c r="ET431"/>
  <c r="CW132"/>
  <c r="CX132" s="1"/>
  <c r="ID422"/>
  <c r="ER428"/>
  <c r="FE439"/>
  <c r="FE459" s="1"/>
  <c r="DP150"/>
  <c r="DS150"/>
  <c r="DW205"/>
  <c r="DR438"/>
  <c r="EN203"/>
  <c r="GL357"/>
  <c r="EI443"/>
  <c r="GC367"/>
  <c r="GJ367"/>
  <c r="FF303"/>
  <c r="GC303"/>
  <c r="GD380" s="1"/>
  <c r="GZ303"/>
  <c r="HV303"/>
  <c r="FG303"/>
  <c r="GD303"/>
  <c r="HA303"/>
  <c r="HA417" s="1"/>
  <c r="HW303"/>
  <c r="HW417" s="1"/>
  <c r="FH303"/>
  <c r="GE303"/>
  <c r="GX303"/>
  <c r="GZ361" s="1"/>
  <c r="HT303"/>
  <c r="HV361" s="1"/>
  <c r="FI303"/>
  <c r="GB303"/>
  <c r="GF361" s="1"/>
  <c r="GY303"/>
  <c r="HC380" s="1"/>
  <c r="HU303"/>
  <c r="HY380" s="1"/>
  <c r="IC361"/>
  <c r="IC399"/>
  <c r="FO361"/>
  <c r="GN380"/>
  <c r="HJ380"/>
  <c r="FO399"/>
  <c r="HG361"/>
  <c r="HG399"/>
  <c r="GK361"/>
  <c r="IF380"/>
  <c r="FR380"/>
  <c r="GK399"/>
  <c r="FP399"/>
  <c r="FP417"/>
  <c r="GL399"/>
  <c r="ID399"/>
  <c r="FN417"/>
  <c r="GL417"/>
  <c r="HH399"/>
  <c r="FO417"/>
  <c r="FP361"/>
  <c r="FQ380"/>
  <c r="EN396"/>
  <c r="EU396"/>
  <c r="EH432"/>
  <c r="EH452" s="1"/>
  <c r="GC358"/>
  <c r="GJ358"/>
  <c r="EN404"/>
  <c r="EU404"/>
  <c r="EH440"/>
  <c r="EH460" s="1"/>
  <c r="EN406"/>
  <c r="EN442" s="1"/>
  <c r="EU406"/>
  <c r="EU442" s="1"/>
  <c r="EH442"/>
  <c r="EH462" s="1"/>
  <c r="FK418"/>
  <c r="FR418"/>
  <c r="GL376"/>
  <c r="GE373"/>
  <c r="GL373"/>
  <c r="FY388"/>
  <c r="GL374"/>
  <c r="FH365"/>
  <c r="FI365"/>
  <c r="EO127"/>
  <c r="EN127"/>
  <c r="EM127"/>
  <c r="EK127"/>
  <c r="EL127"/>
  <c r="E295" i="9"/>
  <c r="F124" i="3"/>
  <c r="F131" s="1"/>
  <c r="F136"/>
  <c r="GC368" i="1"/>
  <c r="GJ368"/>
  <c r="GC354"/>
  <c r="GJ354"/>
  <c r="FW369"/>
  <c r="GJ366"/>
  <c r="GC363"/>
  <c r="GJ363"/>
  <c r="GX49"/>
  <c r="GS70" s="1"/>
  <c r="HO49"/>
  <c r="HT49" s="1"/>
  <c r="HO70" s="1"/>
  <c r="FY347"/>
  <c r="GU319"/>
  <c r="M28" i="9"/>
  <c r="M14"/>
  <c r="M21" s="1"/>
  <c r="EN392" i="1"/>
  <c r="EU392"/>
  <c r="EH407"/>
  <c r="EI408" s="1"/>
  <c r="EH428"/>
  <c r="EN405"/>
  <c r="EU405"/>
  <c r="EH441"/>
  <c r="EH461" s="1"/>
  <c r="EN398"/>
  <c r="EN434" s="1"/>
  <c r="EU398"/>
  <c r="EU434" s="1"/>
  <c r="EH434"/>
  <c r="EH454" s="1"/>
  <c r="EN395"/>
  <c r="EU395"/>
  <c r="EU431" s="1"/>
  <c r="EH431"/>
  <c r="EH451" s="1"/>
  <c r="B158" i="9"/>
  <c r="B165" s="1"/>
  <c r="B172"/>
  <c r="FK420" i="1"/>
  <c r="FR420"/>
  <c r="FR438" s="1"/>
  <c r="FK414"/>
  <c r="FR414"/>
  <c r="FK419"/>
  <c r="FR419"/>
  <c r="FR411"/>
  <c r="GE387"/>
  <c r="GL387"/>
  <c r="GE384"/>
  <c r="GL384"/>
  <c r="GE381"/>
  <c r="GE436" s="1"/>
  <c r="GL381"/>
  <c r="GE382"/>
  <c r="GL382"/>
  <c r="FI421"/>
  <c r="FH421"/>
  <c r="FG421"/>
  <c r="GZ403"/>
  <c r="HA403"/>
  <c r="D300" i="9"/>
  <c r="D307" s="1"/>
  <c r="D314"/>
  <c r="D143"/>
  <c r="D129"/>
  <c r="D136" s="1"/>
  <c r="EL165" i="1"/>
  <c r="EM165"/>
  <c r="EK165"/>
  <c r="EN165"/>
  <c r="EO165"/>
  <c r="GS27"/>
  <c r="FV45"/>
  <c r="FV66" s="1"/>
  <c r="FV94" s="1"/>
  <c r="FV124" s="1"/>
  <c r="FV143" s="1"/>
  <c r="FV162" s="1"/>
  <c r="FV180" s="1"/>
  <c r="FV198" s="1"/>
  <c r="FV218" s="1"/>
  <c r="EO385"/>
  <c r="EN385"/>
  <c r="EL385"/>
  <c r="EM385"/>
  <c r="F314" i="10"/>
  <c r="DR191" i="1"/>
  <c r="DR131"/>
  <c r="EL149"/>
  <c r="EO149"/>
  <c r="EN149"/>
  <c r="EK149"/>
  <c r="EM149"/>
  <c r="HU421"/>
  <c r="IB421"/>
  <c r="HU418"/>
  <c r="IB418"/>
  <c r="HU419"/>
  <c r="IB419"/>
  <c r="HO31"/>
  <c r="HN49" s="1"/>
  <c r="HN70" s="1"/>
  <c r="HN98" s="1"/>
  <c r="HN128" s="1"/>
  <c r="HN147" s="1"/>
  <c r="HN166" s="1"/>
  <c r="HN184" s="1"/>
  <c r="HN202" s="1"/>
  <c r="HN222" s="1"/>
  <c r="GR49"/>
  <c r="GR70" s="1"/>
  <c r="GR98" s="1"/>
  <c r="GR128" s="1"/>
  <c r="GR147" s="1"/>
  <c r="GR166" s="1"/>
  <c r="GR184" s="1"/>
  <c r="GR202" s="1"/>
  <c r="GR222" s="1"/>
  <c r="C267" i="9"/>
  <c r="E410" i="3"/>
  <c r="E417" s="1"/>
  <c r="E422"/>
  <c r="HA128" i="1"/>
  <c r="HC128"/>
  <c r="GZ128"/>
  <c r="GY128"/>
  <c r="HB128"/>
  <c r="HC184"/>
  <c r="HA184"/>
  <c r="GY184"/>
  <c r="HB184"/>
  <c r="GZ184"/>
  <c r="GY166"/>
  <c r="HB166"/>
  <c r="GZ166"/>
  <c r="HC166"/>
  <c r="HA166"/>
  <c r="HA147"/>
  <c r="HC147"/>
  <c r="GZ147"/>
  <c r="GY147"/>
  <c r="HB147"/>
  <c r="EN421"/>
  <c r="EU421"/>
  <c r="EN423"/>
  <c r="EU423"/>
  <c r="EN420"/>
  <c r="EU420"/>
  <c r="EL399"/>
  <c r="EM399"/>
  <c r="EK399"/>
  <c r="DR429"/>
  <c r="DR369"/>
  <c r="FB443"/>
  <c r="FB448"/>
  <c r="FH297"/>
  <c r="GE297"/>
  <c r="GX297"/>
  <c r="GZ355" s="1"/>
  <c r="HT297"/>
  <c r="HV355" s="1"/>
  <c r="FI297"/>
  <c r="GB297"/>
  <c r="GG355" s="1"/>
  <c r="GY297"/>
  <c r="HC374" s="1"/>
  <c r="HU297"/>
  <c r="HY374" s="1"/>
  <c r="FF297"/>
  <c r="GC297"/>
  <c r="GZ297"/>
  <c r="HV297"/>
  <c r="FG297"/>
  <c r="GD297"/>
  <c r="HA297"/>
  <c r="HA411" s="1"/>
  <c r="HW297"/>
  <c r="HW411" s="1"/>
  <c r="HG355"/>
  <c r="IC393"/>
  <c r="HJ374"/>
  <c r="GN374"/>
  <c r="FR374"/>
  <c r="IC355"/>
  <c r="GK355"/>
  <c r="IF374"/>
  <c r="FO355"/>
  <c r="FO393"/>
  <c r="GK393"/>
  <c r="HG393"/>
  <c r="FP393"/>
  <c r="FP411"/>
  <c r="GL393"/>
  <c r="FO411"/>
  <c r="FQ374"/>
  <c r="FN411"/>
  <c r="GL411"/>
  <c r="HH393"/>
  <c r="FP355"/>
  <c r="ID393"/>
  <c r="EO144"/>
  <c r="EK144"/>
  <c r="EN144"/>
  <c r="EL144"/>
  <c r="EM144"/>
  <c r="FK400"/>
  <c r="FR400"/>
  <c r="FR436" s="1"/>
  <c r="FK406"/>
  <c r="FR406"/>
  <c r="FK399"/>
  <c r="FR399"/>
  <c r="FR404"/>
  <c r="GJ404"/>
  <c r="GC401"/>
  <c r="GJ401"/>
  <c r="GC402"/>
  <c r="GJ402"/>
  <c r="GC403"/>
  <c r="GJ403"/>
  <c r="L59" i="9"/>
  <c r="L45"/>
  <c r="L52" s="1"/>
  <c r="HF415" i="1"/>
  <c r="GY412"/>
  <c r="HF412"/>
  <c r="GY421"/>
  <c r="HF421"/>
  <c r="B405" i="3"/>
  <c r="CA444" i="1"/>
  <c r="CB444" s="1"/>
  <c r="HU424"/>
  <c r="IB424"/>
  <c r="HW365"/>
  <c r="ID365"/>
  <c r="HW362"/>
  <c r="ID362"/>
  <c r="ID359"/>
  <c r="HW360"/>
  <c r="ID360"/>
  <c r="FW373"/>
  <c r="FW428" s="1"/>
  <c r="FW377"/>
  <c r="FW381"/>
  <c r="FW436" s="1"/>
  <c r="FW456" s="1"/>
  <c r="FW385"/>
  <c r="FW440" s="1"/>
  <c r="FW460" s="1"/>
  <c r="FW376"/>
  <c r="FW431" s="1"/>
  <c r="FW451" s="1"/>
  <c r="FW380"/>
  <c r="FW384"/>
  <c r="FW375"/>
  <c r="FW379"/>
  <c r="FW383"/>
  <c r="FW387"/>
  <c r="FW374"/>
  <c r="FW429" s="1"/>
  <c r="FW449" s="1"/>
  <c r="FW378"/>
  <c r="FW382"/>
  <c r="FW437" s="1"/>
  <c r="FW457" s="1"/>
  <c r="FW386"/>
  <c r="E208" i="9"/>
  <c r="E228" s="1"/>
  <c r="E271" i="10"/>
  <c r="D473" i="3"/>
  <c r="EK140" i="1"/>
  <c r="EM140"/>
  <c r="EO140"/>
  <c r="EN140"/>
  <c r="EL140"/>
  <c r="ET429"/>
  <c r="ET369"/>
  <c r="EL355"/>
  <c r="EM355"/>
  <c r="EN355"/>
  <c r="EO355"/>
  <c r="EK355"/>
  <c r="HV423"/>
  <c r="IC423"/>
  <c r="HV420"/>
  <c r="IC420"/>
  <c r="IC417"/>
  <c r="HV414"/>
  <c r="IC414"/>
  <c r="GS284"/>
  <c r="GB284"/>
  <c r="FW305" s="1"/>
  <c r="B61" i="9"/>
  <c r="B58"/>
  <c r="GD384" i="1"/>
  <c r="GK384"/>
  <c r="GK439" s="1"/>
  <c r="FX439"/>
  <c r="FX459" s="1"/>
  <c r="GD381"/>
  <c r="GD436" s="1"/>
  <c r="GK381"/>
  <c r="GK436" s="1"/>
  <c r="FX436"/>
  <c r="FX456" s="1"/>
  <c r="GD382"/>
  <c r="GK382"/>
  <c r="FX437"/>
  <c r="FX457" s="1"/>
  <c r="GD383"/>
  <c r="GD438" s="1"/>
  <c r="GK383"/>
  <c r="GK438" s="1"/>
  <c r="FX438"/>
  <c r="FX458" s="1"/>
  <c r="D96" i="9"/>
  <c r="C270" i="10"/>
  <c r="B447" i="3"/>
  <c r="IE385" i="1"/>
  <c r="HX377"/>
  <c r="IE377"/>
  <c r="HX384"/>
  <c r="IE384"/>
  <c r="IE376"/>
  <c r="GZ400"/>
  <c r="HA400"/>
  <c r="ES191"/>
  <c r="ES131"/>
  <c r="ET191"/>
  <c r="ET131"/>
  <c r="EV191"/>
  <c r="EV131"/>
  <c r="EN173"/>
  <c r="EL173"/>
  <c r="EO173"/>
  <c r="EK173"/>
  <c r="EM173"/>
  <c r="DL443"/>
  <c r="DL448"/>
  <c r="DL463" s="1"/>
  <c r="E459" i="3" s="1"/>
  <c r="E269" i="9" s="1"/>
  <c r="HR358" i="1"/>
  <c r="HR362"/>
  <c r="HR366"/>
  <c r="HR355"/>
  <c r="HR359"/>
  <c r="HR363"/>
  <c r="HR367"/>
  <c r="HR354"/>
  <c r="HR361"/>
  <c r="HR360"/>
  <c r="HR368"/>
  <c r="HR357"/>
  <c r="HR365"/>
  <c r="HR356"/>
  <c r="HR364"/>
  <c r="E181" i="9"/>
  <c r="D136" i="3"/>
  <c r="D124"/>
  <c r="D131" s="1"/>
  <c r="EO378" i="1"/>
  <c r="EN378"/>
  <c r="EL378"/>
  <c r="EM378"/>
  <c r="HX148"/>
  <c r="HW148"/>
  <c r="HY148"/>
  <c r="HU148"/>
  <c r="HV148"/>
  <c r="HW129"/>
  <c r="HV129"/>
  <c r="HX129"/>
  <c r="HU129"/>
  <c r="HY129"/>
  <c r="HX185"/>
  <c r="HW185"/>
  <c r="HY185"/>
  <c r="HU185"/>
  <c r="HV185"/>
  <c r="HY167"/>
  <c r="HW167"/>
  <c r="HU167"/>
  <c r="HX167"/>
  <c r="HV167"/>
  <c r="GU441"/>
  <c r="GU461" s="1"/>
  <c r="HA367"/>
  <c r="HH367"/>
  <c r="GU442"/>
  <c r="GU462" s="1"/>
  <c r="HA368"/>
  <c r="HH368"/>
  <c r="GU428"/>
  <c r="HA354"/>
  <c r="GU369"/>
  <c r="HH354"/>
  <c r="GU440"/>
  <c r="GU460" s="1"/>
  <c r="HH366"/>
  <c r="FG381"/>
  <c r="FN381"/>
  <c r="FN436" s="1"/>
  <c r="FG382"/>
  <c r="FN382"/>
  <c r="FG379"/>
  <c r="FN379"/>
  <c r="FG380"/>
  <c r="FN380"/>
  <c r="B229" i="9"/>
  <c r="B215"/>
  <c r="B222" s="1"/>
  <c r="E151"/>
  <c r="E171" s="1"/>
  <c r="D271" i="10"/>
  <c r="C473" i="3"/>
  <c r="EL357" i="1"/>
  <c r="EM357"/>
  <c r="EO357"/>
  <c r="EK357"/>
  <c r="EN357"/>
  <c r="HQ374"/>
  <c r="HQ378"/>
  <c r="HQ433" s="1"/>
  <c r="HQ453" s="1"/>
  <c r="HQ382"/>
  <c r="HQ386"/>
  <c r="HQ373"/>
  <c r="HQ377"/>
  <c r="HQ381"/>
  <c r="HQ436" s="1"/>
  <c r="HQ456" s="1"/>
  <c r="HQ385"/>
  <c r="HQ376"/>
  <c r="HQ380"/>
  <c r="HQ384"/>
  <c r="HQ375"/>
  <c r="HQ379"/>
  <c r="HQ434" s="1"/>
  <c r="HQ454" s="1"/>
  <c r="HQ383"/>
  <c r="HQ438" s="1"/>
  <c r="HQ458" s="1"/>
  <c r="HQ387"/>
  <c r="HG413"/>
  <c r="GZ410"/>
  <c r="GT425"/>
  <c r="HG410"/>
  <c r="HG411"/>
  <c r="EO382"/>
  <c r="EN382"/>
  <c r="EM382"/>
  <c r="EL382"/>
  <c r="FF69"/>
  <c r="GB69"/>
  <c r="GX69"/>
  <c r="HT69"/>
  <c r="FG69"/>
  <c r="GC69"/>
  <c r="GY69"/>
  <c r="HU69"/>
  <c r="FH69"/>
  <c r="GD69"/>
  <c r="GZ69"/>
  <c r="HV69"/>
  <c r="FI69"/>
  <c r="GE69"/>
  <c r="HA69"/>
  <c r="HW69"/>
  <c r="ID127"/>
  <c r="HG127"/>
  <c r="FR146"/>
  <c r="FN146"/>
  <c r="GK127"/>
  <c r="HI183"/>
  <c r="HF127"/>
  <c r="IB146"/>
  <c r="GN127"/>
  <c r="GL127"/>
  <c r="FQ146"/>
  <c r="FQ127"/>
  <c r="HJ146"/>
  <c r="FO165"/>
  <c r="HF146"/>
  <c r="HI146"/>
  <c r="HI165"/>
  <c r="GK165"/>
  <c r="FQ183"/>
  <c r="FN127"/>
  <c r="FP183"/>
  <c r="FO183"/>
  <c r="FO146"/>
  <c r="ID183"/>
  <c r="HI127"/>
  <c r="GM165"/>
  <c r="HF183"/>
  <c r="GN165"/>
  <c r="HH146"/>
  <c r="HH165"/>
  <c r="IE146"/>
  <c r="IB183"/>
  <c r="ID165"/>
  <c r="FR127"/>
  <c r="IF127"/>
  <c r="GN183"/>
  <c r="IE127"/>
  <c r="GL146"/>
  <c r="GK146"/>
  <c r="IE183"/>
  <c r="FP127"/>
  <c r="GL183"/>
  <c r="IC165"/>
  <c r="IF183"/>
  <c r="GJ183"/>
  <c r="IF146"/>
  <c r="GK183"/>
  <c r="HJ183"/>
  <c r="GJ127"/>
  <c r="IC146"/>
  <c r="HG165"/>
  <c r="FO127"/>
  <c r="FO201" s="1"/>
  <c r="FQ165"/>
  <c r="HJ165"/>
  <c r="HH183"/>
  <c r="IB165"/>
  <c r="FP165"/>
  <c r="ID146"/>
  <c r="IC183"/>
  <c r="IB127"/>
  <c r="IB201" s="1"/>
  <c r="FR183"/>
  <c r="HG183"/>
  <c r="IE165"/>
  <c r="FN183"/>
  <c r="GJ165"/>
  <c r="FP146"/>
  <c r="HF165"/>
  <c r="GL165"/>
  <c r="GM127"/>
  <c r="IF165"/>
  <c r="HH127"/>
  <c r="GJ146"/>
  <c r="HJ127"/>
  <c r="HG146"/>
  <c r="GM183"/>
  <c r="FN165"/>
  <c r="IC127"/>
  <c r="GM146"/>
  <c r="GN146"/>
  <c r="FR165"/>
  <c r="FA221"/>
  <c r="FC221"/>
  <c r="FY221"/>
  <c r="GA221"/>
  <c r="GT221"/>
  <c r="FW221"/>
  <c r="HR221"/>
  <c r="FX221"/>
  <c r="FD221"/>
  <c r="FB221"/>
  <c r="HO221"/>
  <c r="GV221"/>
  <c r="FZ221"/>
  <c r="HQ221"/>
  <c r="HS221"/>
  <c r="GS221"/>
  <c r="FE221"/>
  <c r="HP221"/>
  <c r="GW221"/>
  <c r="GU221"/>
  <c r="K59" i="9"/>
  <c r="K45"/>
  <c r="K52" s="1"/>
  <c r="HO33" i="1"/>
  <c r="HN51" s="1"/>
  <c r="HN72" s="1"/>
  <c r="HN100" s="1"/>
  <c r="HN130" s="1"/>
  <c r="HN149" s="1"/>
  <c r="HN168" s="1"/>
  <c r="HN186" s="1"/>
  <c r="HN204" s="1"/>
  <c r="HN224" s="1"/>
  <c r="GR51"/>
  <c r="GR72" s="1"/>
  <c r="GR100" s="1"/>
  <c r="GR130" s="1"/>
  <c r="GR149" s="1"/>
  <c r="GR168" s="1"/>
  <c r="GR186" s="1"/>
  <c r="GR204" s="1"/>
  <c r="GR224" s="1"/>
  <c r="FI423"/>
  <c r="FG423"/>
  <c r="FH423"/>
  <c r="FH405"/>
  <c r="FI405"/>
  <c r="HB382"/>
  <c r="HI382"/>
  <c r="HB373"/>
  <c r="HI373"/>
  <c r="GV388"/>
  <c r="HB375"/>
  <c r="HI375"/>
  <c r="HI385"/>
  <c r="GS28"/>
  <c r="FV46"/>
  <c r="FV67" s="1"/>
  <c r="FV95" s="1"/>
  <c r="FV125" s="1"/>
  <c r="FV144" s="1"/>
  <c r="FV163" s="1"/>
  <c r="FV181" s="1"/>
  <c r="FV199" s="1"/>
  <c r="FV219" s="1"/>
  <c r="GG362"/>
  <c r="GN362"/>
  <c r="GG361"/>
  <c r="GN361"/>
  <c r="GG360"/>
  <c r="GN360"/>
  <c r="GN359"/>
  <c r="GS38"/>
  <c r="GB38"/>
  <c r="FW59" s="1"/>
  <c r="GM356"/>
  <c r="GF360"/>
  <c r="GM360"/>
  <c r="GF365"/>
  <c r="GM365"/>
  <c r="B272" i="9"/>
  <c r="B279" s="1"/>
  <c r="B286"/>
  <c r="C342"/>
  <c r="C328"/>
  <c r="C335" s="1"/>
  <c r="DZ426" i="1"/>
  <c r="EA426" s="1"/>
  <c r="FO439"/>
  <c r="DQ388"/>
  <c r="DS389" s="1"/>
  <c r="DT389" s="1"/>
  <c r="FB455"/>
  <c r="FN399"/>
  <c r="EV201"/>
  <c r="ET201"/>
  <c r="ES204"/>
  <c r="ER437"/>
  <c r="CW188"/>
  <c r="CX188" s="1"/>
  <c r="FR202"/>
  <c r="GM202"/>
  <c r="ID202"/>
  <c r="HI202"/>
  <c r="EL439"/>
  <c r="FG434"/>
  <c r="EV199"/>
  <c r="ET199"/>
  <c r="DS195"/>
  <c r="DS187"/>
  <c r="DY432"/>
  <c r="FY434"/>
  <c r="FY454" s="1"/>
  <c r="GL436"/>
  <c r="GE365"/>
  <c r="GE439" s="1"/>
  <c r="DQ425"/>
  <c r="DX443"/>
  <c r="ER195"/>
  <c r="ET195"/>
  <c r="FN430"/>
  <c r="EK202"/>
  <c r="FB460"/>
  <c r="ET407"/>
  <c r="CW205"/>
  <c r="F145" i="3" s="1"/>
  <c r="FI428" i="1"/>
  <c r="B11" i="9"/>
  <c r="FE442" i="1"/>
  <c r="FE462" s="1"/>
  <c r="FR366"/>
  <c r="DO169"/>
  <c r="DY205"/>
  <c r="EH225"/>
  <c r="E199" i="3" s="1"/>
  <c r="EU187" i="1"/>
  <c r="ES150"/>
  <c r="FY432"/>
  <c r="FY452" s="1"/>
  <c r="CQ464"/>
  <c r="CQ466" s="1"/>
  <c r="DY436"/>
  <c r="DR434"/>
  <c r="GL438"/>
  <c r="ES433"/>
  <c r="FI384"/>
  <c r="DP407"/>
  <c r="GK415"/>
  <c r="GK425" s="1"/>
  <c r="GN203"/>
  <c r="HG203"/>
  <c r="GL203"/>
  <c r="GK203"/>
  <c r="GJ203"/>
  <c r="CT443"/>
  <c r="C431" i="3" s="1"/>
  <c r="FN397" i="1"/>
  <c r="FN407" s="1"/>
  <c r="ET437"/>
  <c r="ES437"/>
  <c r="GC421"/>
  <c r="FK365"/>
  <c r="FE434"/>
  <c r="FE454" s="1"/>
  <c r="FR359"/>
  <c r="DO150"/>
  <c r="DY438"/>
  <c r="EL203"/>
  <c r="GE442"/>
  <c r="EI463"/>
  <c r="F485" i="3" s="1"/>
  <c r="F325" i="9" s="1"/>
  <c r="FW430" i="1"/>
  <c r="FW450" s="1"/>
  <c r="GJ356"/>
  <c r="EN399"/>
  <c r="EU399"/>
  <c r="EU435" s="1"/>
  <c r="EH435"/>
  <c r="EH455" s="1"/>
  <c r="FR422"/>
  <c r="FK421"/>
  <c r="FR421"/>
  <c r="FR413"/>
  <c r="HV392"/>
  <c r="HW392"/>
  <c r="GE375"/>
  <c r="GL375"/>
  <c r="GL430" s="1"/>
  <c r="GL385"/>
  <c r="GE386"/>
  <c r="GL386"/>
  <c r="FH403"/>
  <c r="FI403"/>
  <c r="HV403"/>
  <c r="HW403"/>
  <c r="EM183"/>
  <c r="EL183"/>
  <c r="EK183"/>
  <c r="EN183"/>
  <c r="EO183"/>
  <c r="EL404"/>
  <c r="EM404"/>
  <c r="EK404"/>
  <c r="DP191"/>
  <c r="DP131"/>
  <c r="EO168"/>
  <c r="EK168"/>
  <c r="EN168"/>
  <c r="EL168"/>
  <c r="EM168"/>
  <c r="HU412"/>
  <c r="IB412"/>
  <c r="IB422"/>
  <c r="HU423"/>
  <c r="IB423"/>
  <c r="GZ406"/>
  <c r="HA406"/>
  <c r="HW128"/>
  <c r="HU128"/>
  <c r="HX128"/>
  <c r="HY128"/>
  <c r="HV128"/>
  <c r="HU184"/>
  <c r="HV184"/>
  <c r="HW184"/>
  <c r="HX184"/>
  <c r="HY184"/>
  <c r="HY166"/>
  <c r="HV166"/>
  <c r="HU166"/>
  <c r="HW166"/>
  <c r="HX166"/>
  <c r="HY147"/>
  <c r="HU147"/>
  <c r="HV147"/>
  <c r="HX147"/>
  <c r="HW147"/>
  <c r="EN414"/>
  <c r="EU414"/>
  <c r="EN410"/>
  <c r="EU410"/>
  <c r="EH425"/>
  <c r="EI426" s="1"/>
  <c r="EN411"/>
  <c r="EU411"/>
  <c r="EU429" s="1"/>
  <c r="EM417"/>
  <c r="EL417"/>
  <c r="EK417"/>
  <c r="DO429"/>
  <c r="DO443" s="1"/>
  <c r="DO369"/>
  <c r="HR319"/>
  <c r="HR347" s="1"/>
  <c r="GV347"/>
  <c r="FH428"/>
  <c r="GS276"/>
  <c r="GB276"/>
  <c r="FW297" s="1"/>
  <c r="GT298"/>
  <c r="GB298"/>
  <c r="GF356" s="1"/>
  <c r="EN163"/>
  <c r="EM163"/>
  <c r="EO163"/>
  <c r="EL163"/>
  <c r="EK163"/>
  <c r="FK405"/>
  <c r="FR405"/>
  <c r="FR441" s="1"/>
  <c r="FK394"/>
  <c r="FR394"/>
  <c r="FR430" s="1"/>
  <c r="FK401"/>
  <c r="FR401"/>
  <c r="FK393"/>
  <c r="FR393"/>
  <c r="GT373"/>
  <c r="GT377"/>
  <c r="GT381"/>
  <c r="GT385"/>
  <c r="GT376"/>
  <c r="GT380"/>
  <c r="GT384"/>
  <c r="GT375"/>
  <c r="GT379"/>
  <c r="GT383"/>
  <c r="GT387"/>
  <c r="GT374"/>
  <c r="GT378"/>
  <c r="GT382"/>
  <c r="GT386"/>
  <c r="GS349"/>
  <c r="GC405"/>
  <c r="GJ405"/>
  <c r="GC406"/>
  <c r="GJ406"/>
  <c r="GC392"/>
  <c r="FW407"/>
  <c r="GJ392"/>
  <c r="G173" i="3"/>
  <c r="G73" i="9"/>
  <c r="G11" s="1"/>
  <c r="GY419" i="1"/>
  <c r="HF419"/>
  <c r="GY416"/>
  <c r="HF416"/>
  <c r="HF413"/>
  <c r="GY410"/>
  <c r="HF410"/>
  <c r="GS425"/>
  <c r="B119" i="3"/>
  <c r="CA206" i="1"/>
  <c r="CB206" s="1"/>
  <c r="FH301"/>
  <c r="FK397" s="1"/>
  <c r="GE301"/>
  <c r="GX301"/>
  <c r="GZ359" s="1"/>
  <c r="HT301"/>
  <c r="HV359" s="1"/>
  <c r="FI301"/>
  <c r="GB301"/>
  <c r="GG359" s="1"/>
  <c r="GY301"/>
  <c r="HC378" s="1"/>
  <c r="HU301"/>
  <c r="HY378" s="1"/>
  <c r="FF301"/>
  <c r="GC301"/>
  <c r="GE378" s="1"/>
  <c r="GZ301"/>
  <c r="HV301"/>
  <c r="FG301"/>
  <c r="GD301"/>
  <c r="HA301"/>
  <c r="HA415" s="1"/>
  <c r="HW301"/>
  <c r="HW415" s="1"/>
  <c r="GK359"/>
  <c r="GK433" s="1"/>
  <c r="GN378"/>
  <c r="FO397"/>
  <c r="HJ378"/>
  <c r="FR378"/>
  <c r="IC359"/>
  <c r="HG397"/>
  <c r="IF378"/>
  <c r="HG359"/>
  <c r="IC397"/>
  <c r="FO359"/>
  <c r="FO433" s="1"/>
  <c r="GK397"/>
  <c r="FP397"/>
  <c r="FP415"/>
  <c r="GL397"/>
  <c r="GL415"/>
  <c r="HH397"/>
  <c r="ID397"/>
  <c r="FP359"/>
  <c r="FN415"/>
  <c r="FO415"/>
  <c r="FQ378"/>
  <c r="HQ440"/>
  <c r="HQ460" s="1"/>
  <c r="ID366"/>
  <c r="HQ437"/>
  <c r="HQ457" s="1"/>
  <c r="HW363"/>
  <c r="ID363"/>
  <c r="HW364"/>
  <c r="ID364"/>
  <c r="GR345"/>
  <c r="HN317"/>
  <c r="HN345" s="1"/>
  <c r="EL159"/>
  <c r="EM159"/>
  <c r="EO159"/>
  <c r="EK159"/>
  <c r="EN159"/>
  <c r="GZ398"/>
  <c r="HA398"/>
  <c r="FF299"/>
  <c r="GC299"/>
  <c r="GD376" s="1"/>
  <c r="GZ299"/>
  <c r="HV299"/>
  <c r="FG299"/>
  <c r="GD299"/>
  <c r="GC395" s="1"/>
  <c r="HA299"/>
  <c r="HA413" s="1"/>
  <c r="HW299"/>
  <c r="HW413" s="1"/>
  <c r="FH299"/>
  <c r="GE299"/>
  <c r="GX299"/>
  <c r="GZ357" s="1"/>
  <c r="HT299"/>
  <c r="HV357" s="1"/>
  <c r="FI299"/>
  <c r="GB299"/>
  <c r="GY299"/>
  <c r="HC376" s="1"/>
  <c r="HU299"/>
  <c r="HY376" s="1"/>
  <c r="GN376"/>
  <c r="HJ376"/>
  <c r="IC395"/>
  <c r="IC357"/>
  <c r="HG357"/>
  <c r="IF376"/>
  <c r="FO357"/>
  <c r="FO395"/>
  <c r="FR376"/>
  <c r="GK357"/>
  <c r="HG395"/>
  <c r="GK395"/>
  <c r="FP395"/>
  <c r="FP413"/>
  <c r="GL395"/>
  <c r="GL413"/>
  <c r="HH395"/>
  <c r="FN413"/>
  <c r="FP357"/>
  <c r="FQ376"/>
  <c r="FO413"/>
  <c r="ID395"/>
  <c r="ES429"/>
  <c r="ES369"/>
  <c r="EO374"/>
  <c r="EN374"/>
  <c r="EL374"/>
  <c r="EM374"/>
  <c r="HV411"/>
  <c r="IC411"/>
  <c r="HV421"/>
  <c r="IC421"/>
  <c r="HV418"/>
  <c r="IC418"/>
  <c r="FH67"/>
  <c r="GD67"/>
  <c r="GZ67"/>
  <c r="HV67"/>
  <c r="FI67"/>
  <c r="GE67"/>
  <c r="HA67"/>
  <c r="HW67"/>
  <c r="FF67"/>
  <c r="GB67"/>
  <c r="GX67"/>
  <c r="HT67"/>
  <c r="FG67"/>
  <c r="GC67"/>
  <c r="GY67"/>
  <c r="HU67"/>
  <c r="IF144"/>
  <c r="FR144"/>
  <c r="GJ181"/>
  <c r="ID181"/>
  <c r="HJ181"/>
  <c r="HH163"/>
  <c r="HJ163"/>
  <c r="IB144"/>
  <c r="GK144"/>
  <c r="FP125"/>
  <c r="FQ181"/>
  <c r="HF181"/>
  <c r="ID125"/>
  <c r="HI125"/>
  <c r="GM163"/>
  <c r="GJ125"/>
  <c r="GL163"/>
  <c r="GN181"/>
  <c r="HJ144"/>
  <c r="ID163"/>
  <c r="FO125"/>
  <c r="IE144"/>
  <c r="FQ144"/>
  <c r="FO163"/>
  <c r="HI181"/>
  <c r="FQ125"/>
  <c r="ID144"/>
  <c r="IC125"/>
  <c r="GN144"/>
  <c r="IE163"/>
  <c r="IC163"/>
  <c r="IF181"/>
  <c r="HG125"/>
  <c r="HH125"/>
  <c r="GK181"/>
  <c r="FR125"/>
  <c r="IF163"/>
  <c r="GK125"/>
  <c r="GM125"/>
  <c r="HJ125"/>
  <c r="IB181"/>
  <c r="HG163"/>
  <c r="IE125"/>
  <c r="GM181"/>
  <c r="HF125"/>
  <c r="GL144"/>
  <c r="IC144"/>
  <c r="HF144"/>
  <c r="IE181"/>
  <c r="IB125"/>
  <c r="IC181"/>
  <c r="FN163"/>
  <c r="GK163"/>
  <c r="GM144"/>
  <c r="GJ163"/>
  <c r="FO181"/>
  <c r="GL181"/>
  <c r="FN125"/>
  <c r="FN181"/>
  <c r="FO144"/>
  <c r="HF163"/>
  <c r="FP144"/>
  <c r="HH144"/>
  <c r="FN144"/>
  <c r="GJ144"/>
  <c r="GN163"/>
  <c r="IF125"/>
  <c r="FQ163"/>
  <c r="GN125"/>
  <c r="GN199" s="1"/>
  <c r="HG144"/>
  <c r="GL125"/>
  <c r="HH181"/>
  <c r="FP163"/>
  <c r="HI144"/>
  <c r="IB163"/>
  <c r="FR163"/>
  <c r="HI163"/>
  <c r="FR181"/>
  <c r="FP181"/>
  <c r="HG181"/>
  <c r="FB219"/>
  <c r="FX219"/>
  <c r="HP219"/>
  <c r="FD219"/>
  <c r="FZ219"/>
  <c r="FW219"/>
  <c r="GU219"/>
  <c r="FA219"/>
  <c r="HO219"/>
  <c r="GA219"/>
  <c r="HQ219"/>
  <c r="GV219"/>
  <c r="HS219"/>
  <c r="HR219"/>
  <c r="GT219"/>
  <c r="GW219"/>
  <c r="FC219"/>
  <c r="GS219"/>
  <c r="FY219"/>
  <c r="FE219"/>
  <c r="N267" i="9"/>
  <c r="E708" i="3"/>
  <c r="E696"/>
  <c r="E703" s="1"/>
  <c r="G691"/>
  <c r="G696" s="1"/>
  <c r="G703" s="1"/>
  <c r="GK385" i="1"/>
  <c r="FX440"/>
  <c r="FX460" s="1"/>
  <c r="GD386"/>
  <c r="GK386"/>
  <c r="GK441" s="1"/>
  <c r="FX441"/>
  <c r="FX461" s="1"/>
  <c r="GD387"/>
  <c r="GD442" s="1"/>
  <c r="GK387"/>
  <c r="GK442" s="1"/>
  <c r="FX442"/>
  <c r="FX462" s="1"/>
  <c r="D105" i="9"/>
  <c r="G438" i="3"/>
  <c r="C265" i="9"/>
  <c r="F269" i="10"/>
  <c r="F328" s="1"/>
  <c r="E421" i="3"/>
  <c r="G403"/>
  <c r="HX387" i="1"/>
  <c r="IE387"/>
  <c r="HX379"/>
  <c r="IE379"/>
  <c r="HX386"/>
  <c r="IE386"/>
  <c r="HX378"/>
  <c r="IE378"/>
  <c r="HO266"/>
  <c r="HN284" s="1"/>
  <c r="HN305" s="1"/>
  <c r="HN333" s="1"/>
  <c r="HN363" s="1"/>
  <c r="HN382" s="1"/>
  <c r="HN401" s="1"/>
  <c r="HN419" s="1"/>
  <c r="HN437" s="1"/>
  <c r="HN457" s="1"/>
  <c r="GR284"/>
  <c r="GR305" s="1"/>
  <c r="GR333" s="1"/>
  <c r="GR363" s="1"/>
  <c r="GR382" s="1"/>
  <c r="GR401" s="1"/>
  <c r="GR419" s="1"/>
  <c r="GR437" s="1"/>
  <c r="GR457" s="1"/>
  <c r="GW365"/>
  <c r="GW368"/>
  <c r="GW356"/>
  <c r="GW358"/>
  <c r="GW360"/>
  <c r="GW362"/>
  <c r="GW367"/>
  <c r="GW354"/>
  <c r="GW364"/>
  <c r="GW366"/>
  <c r="GW355"/>
  <c r="GW357"/>
  <c r="GW359"/>
  <c r="GW361"/>
  <c r="GW363"/>
  <c r="ER191"/>
  <c r="ER131"/>
  <c r="EV132" s="1"/>
  <c r="EW132" s="1"/>
  <c r="EO117"/>
  <c r="EK117"/>
  <c r="EN117"/>
  <c r="EM117"/>
  <c r="EL117"/>
  <c r="DR407"/>
  <c r="DR428"/>
  <c r="D257" i="9"/>
  <c r="D243"/>
  <c r="D250" s="1"/>
  <c r="M267"/>
  <c r="E682" i="3"/>
  <c r="E670"/>
  <c r="E677" s="1"/>
  <c r="G665"/>
  <c r="G670" s="1"/>
  <c r="G677" s="1"/>
  <c r="E429"/>
  <c r="G429" s="1"/>
  <c r="E99" i="4"/>
  <c r="E438" i="3" s="1"/>
  <c r="D274" i="9" s="1"/>
  <c r="GS357" i="1"/>
  <c r="GS361"/>
  <c r="GS364"/>
  <c r="GS368"/>
  <c r="GS354"/>
  <c r="GS356"/>
  <c r="GS360"/>
  <c r="GS367"/>
  <c r="GS355"/>
  <c r="GS359"/>
  <c r="GS363"/>
  <c r="GS366"/>
  <c r="GS358"/>
  <c r="GS362"/>
  <c r="GS365"/>
  <c r="GR349"/>
  <c r="M61" i="9"/>
  <c r="M58"/>
  <c r="EL397" i="1"/>
  <c r="EM397"/>
  <c r="EK397"/>
  <c r="FD396"/>
  <c r="FD400"/>
  <c r="FD404"/>
  <c r="FD395"/>
  <c r="FD399"/>
  <c r="FD403"/>
  <c r="FD398"/>
  <c r="FD406"/>
  <c r="FD393"/>
  <c r="FD401"/>
  <c r="FD392"/>
  <c r="FD394"/>
  <c r="FD402"/>
  <c r="FD397"/>
  <c r="FD405"/>
  <c r="FC349"/>
  <c r="FD350" s="1"/>
  <c r="FJ148"/>
  <c r="FK148"/>
  <c r="FG148"/>
  <c r="FH148"/>
  <c r="FI148"/>
  <c r="FH129"/>
  <c r="FK129"/>
  <c r="FI129"/>
  <c r="FG129"/>
  <c r="FJ129"/>
  <c r="FH185"/>
  <c r="FG185"/>
  <c r="FJ185"/>
  <c r="FK185"/>
  <c r="FI185"/>
  <c r="FJ167"/>
  <c r="FH167"/>
  <c r="FG167"/>
  <c r="FK167"/>
  <c r="FI167"/>
  <c r="GU429"/>
  <c r="GU449" s="1"/>
  <c r="HA355"/>
  <c r="HH355"/>
  <c r="GU430"/>
  <c r="GU450" s="1"/>
  <c r="HH356"/>
  <c r="GU431"/>
  <c r="GU451" s="1"/>
  <c r="HA357"/>
  <c r="HH357"/>
  <c r="FG384"/>
  <c r="FN384"/>
  <c r="FN439" s="1"/>
  <c r="FN385"/>
  <c r="FG386"/>
  <c r="FG441" s="1"/>
  <c r="FN386"/>
  <c r="FN441" s="1"/>
  <c r="FG383"/>
  <c r="FG438" s="1"/>
  <c r="FN383"/>
  <c r="FN438" s="1"/>
  <c r="EO376"/>
  <c r="EN376"/>
  <c r="EM376"/>
  <c r="EL376"/>
  <c r="GZ417"/>
  <c r="HG417"/>
  <c r="GZ414"/>
  <c r="HG414"/>
  <c r="GZ415"/>
  <c r="HG415"/>
  <c r="GZ412"/>
  <c r="HG412"/>
  <c r="GS26"/>
  <c r="FV44"/>
  <c r="FV65" s="1"/>
  <c r="FV93" s="1"/>
  <c r="FV123" s="1"/>
  <c r="FV142" s="1"/>
  <c r="FV161" s="1"/>
  <c r="FV179" s="1"/>
  <c r="FV197" s="1"/>
  <c r="FV217" s="1"/>
  <c r="EL401"/>
  <c r="EM401"/>
  <c r="EK401"/>
  <c r="B98" i="9"/>
  <c r="G379" i="3"/>
  <c r="G384" s="1"/>
  <c r="G391" s="1"/>
  <c r="B384"/>
  <c r="B391" s="1"/>
  <c r="B396"/>
  <c r="GS48" i="1"/>
  <c r="GB48"/>
  <c r="FW69" s="1"/>
  <c r="GZ405"/>
  <c r="HA405"/>
  <c r="HB379"/>
  <c r="HI379"/>
  <c r="HB383"/>
  <c r="HI383"/>
  <c r="HI376"/>
  <c r="E314" i="10"/>
  <c r="GN366" i="1"/>
  <c r="GA439"/>
  <c r="GA459" s="1"/>
  <c r="GG365"/>
  <c r="GN365"/>
  <c r="GG364"/>
  <c r="GN364"/>
  <c r="GG363"/>
  <c r="GN363"/>
  <c r="GL428"/>
  <c r="GF364"/>
  <c r="GM364"/>
  <c r="GF368"/>
  <c r="GM368"/>
  <c r="GF358"/>
  <c r="GM358"/>
  <c r="GF354"/>
  <c r="GM354"/>
  <c r="FZ369"/>
  <c r="FP380"/>
  <c r="FP388" s="1"/>
  <c r="GD439"/>
  <c r="GJ417"/>
  <c r="ER204"/>
  <c r="EK439"/>
  <c r="ET443"/>
  <c r="IB202"/>
  <c r="HG202"/>
  <c r="FQ202"/>
  <c r="DS437"/>
  <c r="DP437"/>
  <c r="EM439"/>
  <c r="FN434"/>
  <c r="DR195"/>
  <c r="EV425"/>
  <c r="FE430"/>
  <c r="FE450" s="1"/>
  <c r="FR429"/>
  <c r="DP187"/>
  <c r="FJ365"/>
  <c r="GE434"/>
  <c r="FY433"/>
  <c r="FY453" s="1"/>
  <c r="GL439"/>
  <c r="DO425"/>
  <c r="CU443"/>
  <c r="D431" i="3" s="1"/>
  <c r="EV195" i="1"/>
  <c r="FG432"/>
  <c r="FA455"/>
  <c r="FN359"/>
  <c r="FN433" s="1"/>
  <c r="EN202"/>
  <c r="EL202"/>
  <c r="FO374"/>
  <c r="FO388" s="1"/>
  <c r="ER425"/>
  <c r="ET425"/>
  <c r="ID411"/>
  <c r="ID425" s="1"/>
  <c r="FK442"/>
  <c r="FE436"/>
  <c r="FE456" s="1"/>
  <c r="FR361"/>
  <c r="FR435" s="1"/>
  <c r="DR169"/>
  <c r="EE225"/>
  <c r="ES169"/>
  <c r="EU169"/>
  <c r="EV150"/>
  <c r="EV187"/>
  <c r="GL355"/>
  <c r="GL429" s="1"/>
  <c r="FY435"/>
  <c r="FY455" s="1"/>
  <c r="EK374"/>
  <c r="DY434"/>
  <c r="GL363"/>
  <c r="GL437" s="1"/>
  <c r="U206"/>
  <c r="EV440"/>
  <c r="DV443"/>
  <c r="DO407"/>
  <c r="HH203"/>
  <c r="GM203"/>
  <c r="HI203"/>
  <c r="FN357"/>
  <c r="HH415"/>
  <c r="HH425" s="1"/>
  <c r="HH417"/>
  <c r="ES431"/>
  <c r="ID417"/>
  <c r="GM378"/>
  <c r="GJ419"/>
  <c r="FR439"/>
  <c r="FK434"/>
  <c r="FE438"/>
  <c r="FE458" s="1"/>
  <c r="DQ150"/>
  <c r="DZ205"/>
  <c r="GD441"/>
  <c r="DY431"/>
  <c r="DR439"/>
  <c r="EO203"/>
  <c r="GL442"/>
  <c r="GE367"/>
  <c r="GE441" s="1"/>
  <c r="FY431"/>
  <c r="FY451" s="1"/>
  <c r="EK385"/>
  <c r="FC453"/>
  <c r="EN400"/>
  <c r="EU400"/>
  <c r="EH436"/>
  <c r="EH456" s="1"/>
  <c r="EN402"/>
  <c r="EN438" s="1"/>
  <c r="EU402"/>
  <c r="EU438" s="1"/>
  <c r="EH438"/>
  <c r="EH458" s="1"/>
  <c r="FK415"/>
  <c r="FR415"/>
  <c r="F181" i="9"/>
  <c r="D150" i="3"/>
  <c r="D162"/>
  <c r="FK384" i="1"/>
  <c r="FJ384"/>
  <c r="GS393"/>
  <c r="GS397"/>
  <c r="GS401"/>
  <c r="GS404"/>
  <c r="GS396"/>
  <c r="GS400"/>
  <c r="GS403"/>
  <c r="GS395"/>
  <c r="GS399"/>
  <c r="GS402"/>
  <c r="GS406"/>
  <c r="GS392"/>
  <c r="GS394"/>
  <c r="GS398"/>
  <c r="GS405"/>
  <c r="EM422"/>
  <c r="EL422"/>
  <c r="EK422"/>
  <c r="DO191"/>
  <c r="DO205" s="1"/>
  <c r="DO131"/>
  <c r="DS132" s="1"/>
  <c r="DT132" s="1"/>
  <c r="HU413"/>
  <c r="IB413"/>
  <c r="HU411"/>
  <c r="IB411"/>
  <c r="HV406"/>
  <c r="HW406"/>
  <c r="FK128"/>
  <c r="FI128"/>
  <c r="FI202" s="1"/>
  <c r="FJ128"/>
  <c r="FG128"/>
  <c r="FH128"/>
  <c r="FK184"/>
  <c r="FG184"/>
  <c r="FH184"/>
  <c r="FI184"/>
  <c r="FJ184"/>
  <c r="FI166"/>
  <c r="FJ166"/>
  <c r="FG166"/>
  <c r="FH166"/>
  <c r="FK166"/>
  <c r="FI147"/>
  <c r="FK147"/>
  <c r="FG147"/>
  <c r="FJ147"/>
  <c r="FH147"/>
  <c r="EN422"/>
  <c r="EU422"/>
  <c r="EU440" s="1"/>
  <c r="EN418"/>
  <c r="EU418"/>
  <c r="EN415"/>
  <c r="EU415"/>
  <c r="EN412"/>
  <c r="EU412"/>
  <c r="EL361"/>
  <c r="EL435" s="1"/>
  <c r="EM361"/>
  <c r="EM435" s="1"/>
  <c r="EN361"/>
  <c r="EN435" s="1"/>
  <c r="EK361"/>
  <c r="EK435" s="1"/>
  <c r="EO361"/>
  <c r="EO435" s="1"/>
  <c r="DS429"/>
  <c r="DS443" s="1"/>
  <c r="F457" i="3" s="1"/>
  <c r="DS369" i="1"/>
  <c r="DP429"/>
  <c r="DP443" s="1"/>
  <c r="C457" i="3" s="1"/>
  <c r="DP369" i="1"/>
  <c r="GA413"/>
  <c r="GA431" s="1"/>
  <c r="GA451" s="1"/>
  <c r="GA417"/>
  <c r="GA420"/>
  <c r="GA438" s="1"/>
  <c r="GA458" s="1"/>
  <c r="GA423"/>
  <c r="GA410"/>
  <c r="GA428" s="1"/>
  <c r="GA414"/>
  <c r="GA418"/>
  <c r="GA421"/>
  <c r="GA411"/>
  <c r="GA415"/>
  <c r="GA433" s="1"/>
  <c r="GA453" s="1"/>
  <c r="GA419"/>
  <c r="GA422"/>
  <c r="GA440" s="1"/>
  <c r="GA460" s="1"/>
  <c r="GA412"/>
  <c r="GA430" s="1"/>
  <c r="GA450" s="1"/>
  <c r="GA416"/>
  <c r="FO428"/>
  <c r="GD396"/>
  <c r="GE396"/>
  <c r="GE432" s="1"/>
  <c r="FH356"/>
  <c r="FI356"/>
  <c r="EL181"/>
  <c r="EK181"/>
  <c r="EO181"/>
  <c r="EN181"/>
  <c r="EM181"/>
  <c r="FK396"/>
  <c r="FK432" s="1"/>
  <c r="FR396"/>
  <c r="FR432" s="1"/>
  <c r="FK392"/>
  <c r="FE407"/>
  <c r="FR392"/>
  <c r="FR407" s="1"/>
  <c r="FK395"/>
  <c r="FR395"/>
  <c r="FR431" s="1"/>
  <c r="HP375"/>
  <c r="HP379"/>
  <c r="HP383"/>
  <c r="HP387"/>
  <c r="HP374"/>
  <c r="HP378"/>
  <c r="HP382"/>
  <c r="HP386"/>
  <c r="HP373"/>
  <c r="HP377"/>
  <c r="HP381"/>
  <c r="HP385"/>
  <c r="HP376"/>
  <c r="HP380"/>
  <c r="HP384"/>
  <c r="HO349"/>
  <c r="GC396"/>
  <c r="GJ396"/>
  <c r="GC393"/>
  <c r="GJ393"/>
  <c r="GC394"/>
  <c r="GJ394"/>
  <c r="GJ395"/>
  <c r="FG308"/>
  <c r="GD308"/>
  <c r="HA308"/>
  <c r="HA422" s="1"/>
  <c r="HW308"/>
  <c r="HW422" s="1"/>
  <c r="HW425" s="1"/>
  <c r="FH308"/>
  <c r="FK404" s="1"/>
  <c r="GE308"/>
  <c r="GX308"/>
  <c r="GZ366" s="1"/>
  <c r="FI308"/>
  <c r="GB308"/>
  <c r="GC366" s="1"/>
  <c r="GY308"/>
  <c r="HC385" s="1"/>
  <c r="FF308"/>
  <c r="GC308"/>
  <c r="GD385" s="1"/>
  <c r="GZ308"/>
  <c r="HV308"/>
  <c r="HU308"/>
  <c r="HY385" s="1"/>
  <c r="HT308"/>
  <c r="HV366" s="1"/>
  <c r="GK366"/>
  <c r="IF385"/>
  <c r="GK404"/>
  <c r="GN385"/>
  <c r="FO404"/>
  <c r="IC366"/>
  <c r="HG366"/>
  <c r="FR385"/>
  <c r="IC404"/>
  <c r="FO366"/>
  <c r="HG404"/>
  <c r="HJ385"/>
  <c r="FP404"/>
  <c r="GL404"/>
  <c r="FP422"/>
  <c r="FO422"/>
  <c r="ID404"/>
  <c r="HH404"/>
  <c r="FP366"/>
  <c r="FQ385"/>
  <c r="FN422"/>
  <c r="FN440" s="1"/>
  <c r="GL422"/>
  <c r="C481" i="3"/>
  <c r="C101" i="4"/>
  <c r="C490" i="3" s="1"/>
  <c r="F160" i="9" s="1"/>
  <c r="B200"/>
  <c r="B186"/>
  <c r="GY422" i="1"/>
  <c r="HF422"/>
  <c r="GY423"/>
  <c r="HF423"/>
  <c r="GY417"/>
  <c r="HF417"/>
  <c r="GY414"/>
  <c r="HF414"/>
  <c r="B459" i="3"/>
  <c r="DM464" i="1"/>
  <c r="GS280"/>
  <c r="GB280"/>
  <c r="FW301" s="1"/>
  <c r="GX50"/>
  <c r="GS71" s="1"/>
  <c r="HO50"/>
  <c r="HT50" s="1"/>
  <c r="HO71" s="1"/>
  <c r="HQ431"/>
  <c r="HQ451" s="1"/>
  <c r="HW357"/>
  <c r="ID357"/>
  <c r="HQ441"/>
  <c r="HQ461" s="1"/>
  <c r="HW367"/>
  <c r="ID367"/>
  <c r="HQ442"/>
  <c r="HQ462" s="1"/>
  <c r="HW368"/>
  <c r="ID368"/>
  <c r="HQ428"/>
  <c r="HW354"/>
  <c r="HQ369"/>
  <c r="ID354"/>
  <c r="EL177"/>
  <c r="EK177"/>
  <c r="EO177"/>
  <c r="EM177"/>
  <c r="EN177"/>
  <c r="HV398"/>
  <c r="HW398"/>
  <c r="GS278"/>
  <c r="GB278"/>
  <c r="FW299" s="1"/>
  <c r="EL393"/>
  <c r="EM393"/>
  <c r="EK393"/>
  <c r="HV415"/>
  <c r="IC415"/>
  <c r="HV412"/>
  <c r="IC412"/>
  <c r="HV422"/>
  <c r="IC422"/>
  <c r="GB46"/>
  <c r="FW67" s="1"/>
  <c r="GS46"/>
  <c r="HR318"/>
  <c r="HR346" s="1"/>
  <c r="HR349" s="1"/>
  <c r="GV346"/>
  <c r="GV349" s="1"/>
  <c r="GK376"/>
  <c r="FX431"/>
  <c r="FX451" s="1"/>
  <c r="GD373"/>
  <c r="GK373"/>
  <c r="FX388"/>
  <c r="FX428"/>
  <c r="GD374"/>
  <c r="GK374"/>
  <c r="FX429"/>
  <c r="FX449" s="1"/>
  <c r="GD375"/>
  <c r="GK375"/>
  <c r="GK430" s="1"/>
  <c r="FX430"/>
  <c r="FX450" s="1"/>
  <c r="HQ288"/>
  <c r="HT288" s="1"/>
  <c r="HO309" s="1"/>
  <c r="GX288"/>
  <c r="GS309" s="1"/>
  <c r="C274" i="9"/>
  <c r="C47" s="1"/>
  <c r="G412" i="3"/>
  <c r="HX381" i="1"/>
  <c r="IE381"/>
  <c r="HX373"/>
  <c r="IE373"/>
  <c r="HR388"/>
  <c r="HX380"/>
  <c r="IE380"/>
  <c r="HS355"/>
  <c r="HS359"/>
  <c r="HS363"/>
  <c r="HS367"/>
  <c r="HS356"/>
  <c r="HS360"/>
  <c r="HS364"/>
  <c r="HS368"/>
  <c r="HS357"/>
  <c r="HS361"/>
  <c r="HS365"/>
  <c r="HS354"/>
  <c r="HS358"/>
  <c r="HS362"/>
  <c r="HS366"/>
  <c r="EN136"/>
  <c r="EN150" s="1"/>
  <c r="EL136"/>
  <c r="EL150" s="1"/>
  <c r="EK136"/>
  <c r="EK150" s="1"/>
  <c r="EO136"/>
  <c r="EO150" s="1"/>
  <c r="EM136"/>
  <c r="EM150" s="1"/>
  <c r="DY407"/>
  <c r="DZ408" s="1"/>
  <c r="EA408" s="1"/>
  <c r="DY428"/>
  <c r="F208" i="9"/>
  <c r="F228" s="1"/>
  <c r="E272" i="10"/>
  <c r="D499" i="3"/>
  <c r="C210" i="9"/>
  <c r="D422" i="3"/>
  <c r="D410"/>
  <c r="D417" s="1"/>
  <c r="HO358" i="1"/>
  <c r="HO362"/>
  <c r="HO366"/>
  <c r="HO357"/>
  <c r="HO361"/>
  <c r="HO365"/>
  <c r="HO354"/>
  <c r="HO356"/>
  <c r="HO360"/>
  <c r="HO364"/>
  <c r="HO368"/>
  <c r="HO355"/>
  <c r="HO359"/>
  <c r="HO363"/>
  <c r="HO367"/>
  <c r="HN349"/>
  <c r="EM415"/>
  <c r="EL415"/>
  <c r="EK415"/>
  <c r="FY346"/>
  <c r="GU318"/>
  <c r="GD148"/>
  <c r="GG148"/>
  <c r="GE148"/>
  <c r="GC148"/>
  <c r="GF148"/>
  <c r="GF129"/>
  <c r="GE129"/>
  <c r="GC129"/>
  <c r="GD129"/>
  <c r="GG129"/>
  <c r="GC185"/>
  <c r="GF185"/>
  <c r="GD185"/>
  <c r="GE185"/>
  <c r="GG185"/>
  <c r="GF167"/>
  <c r="GD167"/>
  <c r="GE167"/>
  <c r="GC167"/>
  <c r="GG167"/>
  <c r="GU433"/>
  <c r="GU453" s="1"/>
  <c r="HA359"/>
  <c r="HH359"/>
  <c r="GU434"/>
  <c r="GU454" s="1"/>
  <c r="HA360"/>
  <c r="HH360"/>
  <c r="GU435"/>
  <c r="GU455" s="1"/>
  <c r="HA361"/>
  <c r="HH361"/>
  <c r="GU432"/>
  <c r="GU452" s="1"/>
  <c r="HA358"/>
  <c r="HH358"/>
  <c r="FG373"/>
  <c r="FN373"/>
  <c r="FA388"/>
  <c r="FE389" s="1"/>
  <c r="FG374"/>
  <c r="FN374"/>
  <c r="FG387"/>
  <c r="FG442" s="1"/>
  <c r="FN387"/>
  <c r="FN442" s="1"/>
  <c r="FH63"/>
  <c r="GD63"/>
  <c r="GZ63"/>
  <c r="HV63"/>
  <c r="FI63"/>
  <c r="GE63"/>
  <c r="HA63"/>
  <c r="HW63"/>
  <c r="FF63"/>
  <c r="GB63"/>
  <c r="GX63"/>
  <c r="HT63"/>
  <c r="FG63"/>
  <c r="GC63"/>
  <c r="GY63"/>
  <c r="HU63"/>
  <c r="ID121"/>
  <c r="GJ177"/>
  <c r="HJ177"/>
  <c r="IF140"/>
  <c r="HI121"/>
  <c r="GM159"/>
  <c r="GN159"/>
  <c r="GJ121"/>
  <c r="ID140"/>
  <c r="IC121"/>
  <c r="FO140"/>
  <c r="FN177"/>
  <c r="FP177"/>
  <c r="FP140"/>
  <c r="GJ140"/>
  <c r="FN140"/>
  <c r="IE121"/>
  <c r="FQ140"/>
  <c r="HJ121"/>
  <c r="HG140"/>
  <c r="GL121"/>
  <c r="IF121"/>
  <c r="HI177"/>
  <c r="FQ121"/>
  <c r="HF140"/>
  <c r="IB159"/>
  <c r="HG159"/>
  <c r="HJ140"/>
  <c r="IB121"/>
  <c r="IC177"/>
  <c r="FN159"/>
  <c r="HI140"/>
  <c r="FR159"/>
  <c r="IC159"/>
  <c r="GL177"/>
  <c r="FO177"/>
  <c r="HG121"/>
  <c r="HF159"/>
  <c r="FR121"/>
  <c r="FR140"/>
  <c r="HH159"/>
  <c r="GK177"/>
  <c r="GL159"/>
  <c r="GN121"/>
  <c r="FQ159"/>
  <c r="ID159"/>
  <c r="HH121"/>
  <c r="IB140"/>
  <c r="HH177"/>
  <c r="GM177"/>
  <c r="HF121"/>
  <c r="GL140"/>
  <c r="IC140"/>
  <c r="FP159"/>
  <c r="GN177"/>
  <c r="FO159"/>
  <c r="FP121"/>
  <c r="GM140"/>
  <c r="FR177"/>
  <c r="FQ177"/>
  <c r="GK159"/>
  <c r="HG177"/>
  <c r="GJ159"/>
  <c r="ID177"/>
  <c r="IF159"/>
  <c r="IF177"/>
  <c r="HF177"/>
  <c r="GK121"/>
  <c r="IB177"/>
  <c r="HH140"/>
  <c r="FO121"/>
  <c r="FO195" s="1"/>
  <c r="IE140"/>
  <c r="GM121"/>
  <c r="HJ159"/>
  <c r="HI159"/>
  <c r="IE177"/>
  <c r="GK140"/>
  <c r="GN140"/>
  <c r="IE159"/>
  <c r="FN121"/>
  <c r="HO215"/>
  <c r="GA215"/>
  <c r="FY215"/>
  <c r="FC215"/>
  <c r="GS215"/>
  <c r="GU215"/>
  <c r="GW215"/>
  <c r="HQ215"/>
  <c r="GV215"/>
  <c r="FZ215"/>
  <c r="FE215"/>
  <c r="FD215"/>
  <c r="HR215"/>
  <c r="FW215"/>
  <c r="FB215"/>
  <c r="FX215"/>
  <c r="FA215"/>
  <c r="GT215"/>
  <c r="HS215"/>
  <c r="HP215"/>
  <c r="B295" i="9"/>
  <c r="F46" i="3"/>
  <c r="F58"/>
  <c r="EL395" i="1"/>
  <c r="EM395"/>
  <c r="EK395"/>
  <c r="GZ421"/>
  <c r="HG421"/>
  <c r="GZ418"/>
  <c r="HG418"/>
  <c r="GZ419"/>
  <c r="HG419"/>
  <c r="GZ416"/>
  <c r="HG416"/>
  <c r="EM419"/>
  <c r="EK419"/>
  <c r="EL419"/>
  <c r="HS61"/>
  <c r="HW61" s="1"/>
  <c r="HA61"/>
  <c r="D321" i="9"/>
  <c r="D341" s="1"/>
  <c r="G270" i="10"/>
  <c r="G329" s="1"/>
  <c r="F447" i="3"/>
  <c r="HV405" i="1"/>
  <c r="HW405"/>
  <c r="FK386"/>
  <c r="FK441" s="1"/>
  <c r="FJ386"/>
  <c r="FI72"/>
  <c r="GE72"/>
  <c r="HA72"/>
  <c r="HW72"/>
  <c r="FF72"/>
  <c r="GB72"/>
  <c r="GX72"/>
  <c r="HT72"/>
  <c r="FG72"/>
  <c r="GC72"/>
  <c r="GY72"/>
  <c r="HU72"/>
  <c r="FH72"/>
  <c r="GD72"/>
  <c r="GZ72"/>
  <c r="HV72"/>
  <c r="IC186"/>
  <c r="IE186"/>
  <c r="GJ186"/>
  <c r="HF186"/>
  <c r="ID186"/>
  <c r="GN186"/>
  <c r="FO186"/>
  <c r="FQ186"/>
  <c r="GL186"/>
  <c r="HJ186"/>
  <c r="FR186"/>
  <c r="GM186"/>
  <c r="GK186"/>
  <c r="IF186"/>
  <c r="HI186"/>
  <c r="HH186"/>
  <c r="HG186"/>
  <c r="FP186"/>
  <c r="IB186"/>
  <c r="FN186"/>
  <c r="HF168"/>
  <c r="ID130"/>
  <c r="FR149"/>
  <c r="IC149"/>
  <c r="GL168"/>
  <c r="ID168"/>
  <c r="IF130"/>
  <c r="FO130"/>
  <c r="IC130"/>
  <c r="IE130"/>
  <c r="HF149"/>
  <c r="FQ130"/>
  <c r="FO168"/>
  <c r="FN168"/>
  <c r="IE168"/>
  <c r="GN149"/>
  <c r="IC168"/>
  <c r="FO149"/>
  <c r="HI130"/>
  <c r="IF168"/>
  <c r="FP149"/>
  <c r="GM168"/>
  <c r="HJ149"/>
  <c r="HH168"/>
  <c r="GJ149"/>
  <c r="HG149"/>
  <c r="IB130"/>
  <c r="HF130"/>
  <c r="FP168"/>
  <c r="GM149"/>
  <c r="HI149"/>
  <c r="GK168"/>
  <c r="FR130"/>
  <c r="GK130"/>
  <c r="GJ130"/>
  <c r="HH149"/>
  <c r="GN168"/>
  <c r="GM130"/>
  <c r="IB149"/>
  <c r="HG168"/>
  <c r="HJ168"/>
  <c r="GN130"/>
  <c r="FQ168"/>
  <c r="GL130"/>
  <c r="GK149"/>
  <c r="FR168"/>
  <c r="FP130"/>
  <c r="HI168"/>
  <c r="FN130"/>
  <c r="GJ168"/>
  <c r="IF149"/>
  <c r="HH130"/>
  <c r="HH204" s="1"/>
  <c r="HG130"/>
  <c r="FN149"/>
  <c r="IE149"/>
  <c r="HJ130"/>
  <c r="FQ149"/>
  <c r="GL149"/>
  <c r="ID149"/>
  <c r="IB168"/>
  <c r="FZ224"/>
  <c r="GV224"/>
  <c r="HS224"/>
  <c r="GU224"/>
  <c r="FA224"/>
  <c r="FX224"/>
  <c r="HR224"/>
  <c r="HO224"/>
  <c r="GW224"/>
  <c r="FC224"/>
  <c r="GS224"/>
  <c r="GA224"/>
  <c r="HQ224"/>
  <c r="FD224"/>
  <c r="GT224"/>
  <c r="FY224"/>
  <c r="FW224"/>
  <c r="FE224"/>
  <c r="HP224"/>
  <c r="FB224"/>
  <c r="HB387"/>
  <c r="HI387"/>
  <c r="HB378"/>
  <c r="HI378"/>
  <c r="HB380"/>
  <c r="HI380"/>
  <c r="HB377"/>
  <c r="HI377"/>
  <c r="B199" i="9"/>
  <c r="B8"/>
  <c r="GG354" i="1"/>
  <c r="GN354"/>
  <c r="GA369"/>
  <c r="GA442"/>
  <c r="GA462" s="1"/>
  <c r="GG368"/>
  <c r="GN368"/>
  <c r="GA441"/>
  <c r="GA461" s="1"/>
  <c r="GG367"/>
  <c r="GN367"/>
  <c r="GF355"/>
  <c r="GM355"/>
  <c r="GF359"/>
  <c r="GM359"/>
  <c r="GF362"/>
  <c r="GM362"/>
  <c r="GF357"/>
  <c r="GM357"/>
  <c r="EU433"/>
  <c r="EU369"/>
  <c r="IE202"/>
  <c r="DQ437"/>
  <c r="FG436"/>
  <c r="FN437"/>
  <c r="DQ195"/>
  <c r="DP195"/>
  <c r="GJ425"/>
  <c r="FK356"/>
  <c r="FE441"/>
  <c r="FE461" s="1"/>
  <c r="FR437"/>
  <c r="DO187"/>
  <c r="GL434"/>
  <c r="FY436"/>
  <c r="FY456" s="1"/>
  <c r="CV443"/>
  <c r="E431" i="3" s="1"/>
  <c r="DP425" i="1"/>
  <c r="FN432"/>
  <c r="EO202"/>
  <c r="FB449"/>
  <c r="FG403"/>
  <c r="FG439" s="1"/>
  <c r="ES425"/>
  <c r="ES407"/>
  <c r="CT205"/>
  <c r="C145" i="3" s="1"/>
  <c r="GM380" i="1"/>
  <c r="EO422"/>
  <c r="EO425" s="1"/>
  <c r="FR442"/>
  <c r="FK436"/>
  <c r="FE440"/>
  <c r="FE460" s="1"/>
  <c r="DS169"/>
  <c r="DQ169"/>
  <c r="DZ206"/>
  <c r="EA206" s="1"/>
  <c r="FQ357"/>
  <c r="DR425"/>
  <c r="EI225"/>
  <c r="F199" i="3" s="1"/>
  <c r="ET169" i="1"/>
  <c r="ET150"/>
  <c r="ER187"/>
  <c r="EV188" s="1"/>
  <c r="EW188" s="1"/>
  <c r="ER150"/>
  <c r="ER169"/>
  <c r="EV170" s="1"/>
  <c r="EW170" s="1"/>
  <c r="FY430"/>
  <c r="FY450" s="1"/>
  <c r="GL432"/>
  <c r="FY438"/>
  <c r="FY458" s="1"/>
  <c r="GL366"/>
  <c r="GL440" s="1"/>
  <c r="FC460"/>
  <c r="IF203"/>
  <c r="CS443"/>
  <c r="EO404"/>
  <c r="EO407" s="1"/>
  <c r="FE370"/>
  <c r="FN355"/>
  <c r="FN429" s="1"/>
  <c r="CS205"/>
  <c r="FC443"/>
  <c r="ER369"/>
  <c r="FR434"/>
  <c r="FK438"/>
  <c r="FE433"/>
  <c r="FE453" s="1"/>
  <c r="DR150"/>
  <c r="FO441"/>
  <c r="FQ366"/>
  <c r="FZ349"/>
  <c r="DY439"/>
  <c r="EM203"/>
  <c r="EK203"/>
  <c r="FY428"/>
  <c r="GL441"/>
  <c r="FK175" l="1"/>
  <c r="FH175"/>
  <c r="FI175"/>
  <c r="FJ175"/>
  <c r="FG175"/>
  <c r="FH157"/>
  <c r="FJ157"/>
  <c r="FK157"/>
  <c r="FI157"/>
  <c r="FG157"/>
  <c r="HC119"/>
  <c r="HB119"/>
  <c r="GY119"/>
  <c r="HA119"/>
  <c r="GZ119"/>
  <c r="GD394"/>
  <c r="GE394"/>
  <c r="FI412"/>
  <c r="FH412"/>
  <c r="FG412"/>
  <c r="FH394"/>
  <c r="FI394"/>
  <c r="FG394"/>
  <c r="GM388"/>
  <c r="HU422"/>
  <c r="HW359"/>
  <c r="EN193"/>
  <c r="HV119"/>
  <c r="HW119"/>
  <c r="HX119"/>
  <c r="HU119"/>
  <c r="HY119"/>
  <c r="GE119"/>
  <c r="GG119"/>
  <c r="GC119"/>
  <c r="GD119"/>
  <c r="GD193" s="1"/>
  <c r="GF119"/>
  <c r="GY138"/>
  <c r="HB138"/>
  <c r="HC138"/>
  <c r="HA138"/>
  <c r="GZ138"/>
  <c r="GE412"/>
  <c r="GD412"/>
  <c r="GC412"/>
  <c r="GZ394"/>
  <c r="HA394"/>
  <c r="EV370"/>
  <c r="EW370" s="1"/>
  <c r="HJ204"/>
  <c r="GL204"/>
  <c r="HF204"/>
  <c r="FQ204"/>
  <c r="FO204"/>
  <c r="EU436"/>
  <c r="EK388"/>
  <c r="HJ199"/>
  <c r="IC199"/>
  <c r="EN388"/>
  <c r="FR433"/>
  <c r="IC201"/>
  <c r="HJ201"/>
  <c r="GM201"/>
  <c r="IE201"/>
  <c r="HI201"/>
  <c r="GK201"/>
  <c r="HH193"/>
  <c r="IB193"/>
  <c r="GM193"/>
  <c r="FR193"/>
  <c r="FO193"/>
  <c r="GN193"/>
  <c r="EM193"/>
  <c r="HX138"/>
  <c r="HY138"/>
  <c r="HU138"/>
  <c r="HW138"/>
  <c r="HV138"/>
  <c r="FK119"/>
  <c r="FI119"/>
  <c r="FG119"/>
  <c r="FH119"/>
  <c r="FJ119"/>
  <c r="GF138"/>
  <c r="GF193" s="1"/>
  <c r="GD138"/>
  <c r="GG138"/>
  <c r="GG193" s="1"/>
  <c r="GE138"/>
  <c r="GC138"/>
  <c r="HB157"/>
  <c r="GZ157"/>
  <c r="HA157"/>
  <c r="GY157"/>
  <c r="HC157"/>
  <c r="HV394"/>
  <c r="HW394"/>
  <c r="FR204"/>
  <c r="HH195"/>
  <c r="HJ195"/>
  <c r="FN388"/>
  <c r="GG203"/>
  <c r="GF203"/>
  <c r="GK440"/>
  <c r="ES443"/>
  <c r="FO431"/>
  <c r="HA425"/>
  <c r="ET205"/>
  <c r="EV389"/>
  <c r="EW389" s="1"/>
  <c r="FG430"/>
  <c r="HF193"/>
  <c r="IC193"/>
  <c r="FQ193"/>
  <c r="GL193"/>
  <c r="EL193"/>
  <c r="HY157"/>
  <c r="HV157"/>
  <c r="HU157"/>
  <c r="HX157"/>
  <c r="HW157"/>
  <c r="FG138"/>
  <c r="FJ138"/>
  <c r="FI138"/>
  <c r="FH138"/>
  <c r="FK138"/>
  <c r="GD157"/>
  <c r="GG157"/>
  <c r="GF157"/>
  <c r="GE157"/>
  <c r="GE193" s="1"/>
  <c r="GC157"/>
  <c r="HO40"/>
  <c r="HT40" s="1"/>
  <c r="HO61" s="1"/>
  <c r="GX40"/>
  <c r="GS61" s="1"/>
  <c r="GG375"/>
  <c r="GF375"/>
  <c r="FK375"/>
  <c r="FK430" s="1"/>
  <c r="FJ375"/>
  <c r="FI375"/>
  <c r="FI430" s="1"/>
  <c r="FH375"/>
  <c r="FH430" s="1"/>
  <c r="HO277"/>
  <c r="HT277" s="1"/>
  <c r="HO298" s="1"/>
  <c r="GX277"/>
  <c r="GS298" s="1"/>
  <c r="GK195"/>
  <c r="FC463"/>
  <c r="D511" i="3" s="1"/>
  <c r="G212" i="9" s="1"/>
  <c r="GY413" i="1"/>
  <c r="GC193"/>
  <c r="HC203"/>
  <c r="GD202"/>
  <c r="HJ193"/>
  <c r="ID193"/>
  <c r="EK193"/>
  <c r="GA448"/>
  <c r="FW448"/>
  <c r="B145" i="3"/>
  <c r="CW206" i="1"/>
  <c r="CX206" s="1"/>
  <c r="HX186"/>
  <c r="HV186"/>
  <c r="HW186"/>
  <c r="HY186"/>
  <c r="HU186"/>
  <c r="HC121"/>
  <c r="HA121"/>
  <c r="GZ121"/>
  <c r="HB121"/>
  <c r="GY121"/>
  <c r="F124" i="9"/>
  <c r="C162" i="3"/>
  <c r="C150"/>
  <c r="FG149" i="1"/>
  <c r="FH149"/>
  <c r="FI149"/>
  <c r="FJ149"/>
  <c r="FK149"/>
  <c r="FH186"/>
  <c r="FJ186"/>
  <c r="FK186"/>
  <c r="FI186"/>
  <c r="FG186"/>
  <c r="GZ175"/>
  <c r="GZ193" s="1"/>
  <c r="HC175"/>
  <c r="HC193" s="1"/>
  <c r="HA175"/>
  <c r="HA193" s="1"/>
  <c r="HB175"/>
  <c r="HB193" s="1"/>
  <c r="GY175"/>
  <c r="GY193" s="1"/>
  <c r="HX140"/>
  <c r="HY140"/>
  <c r="HU140"/>
  <c r="HW140"/>
  <c r="HV140"/>
  <c r="HW177"/>
  <c r="HY177"/>
  <c r="HU177"/>
  <c r="HX177"/>
  <c r="HV177"/>
  <c r="HU159"/>
  <c r="HW159"/>
  <c r="HY159"/>
  <c r="HV159"/>
  <c r="HX159"/>
  <c r="FZ396"/>
  <c r="FZ400"/>
  <c r="FZ404"/>
  <c r="FZ393"/>
  <c r="FZ397"/>
  <c r="FZ401"/>
  <c r="FZ405"/>
  <c r="FZ395"/>
  <c r="FZ403"/>
  <c r="FZ394"/>
  <c r="FZ402"/>
  <c r="FZ399"/>
  <c r="FZ392"/>
  <c r="FZ398"/>
  <c r="FZ406"/>
  <c r="FY349"/>
  <c r="FZ350" s="1"/>
  <c r="HU363"/>
  <c r="IB363"/>
  <c r="HU365"/>
  <c r="IB365"/>
  <c r="HY365"/>
  <c r="IF365"/>
  <c r="HY363"/>
  <c r="IF363"/>
  <c r="HV404"/>
  <c r="HW404"/>
  <c r="GD404"/>
  <c r="GE404"/>
  <c r="GG416"/>
  <c r="GN416"/>
  <c r="GG414"/>
  <c r="GN414"/>
  <c r="GY396"/>
  <c r="HF396"/>
  <c r="H297" i="9"/>
  <c r="B30"/>
  <c r="B27"/>
  <c r="GC168" i="1"/>
  <c r="GE168"/>
  <c r="GF168"/>
  <c r="GD168"/>
  <c r="GG168"/>
  <c r="GE149"/>
  <c r="GG149"/>
  <c r="GC149"/>
  <c r="GF149"/>
  <c r="GD149"/>
  <c r="GC130"/>
  <c r="GF130"/>
  <c r="GG130"/>
  <c r="GE130"/>
  <c r="GD130"/>
  <c r="GG186"/>
  <c r="GD186"/>
  <c r="GC186"/>
  <c r="GE186"/>
  <c r="GF186"/>
  <c r="B314" i="9"/>
  <c r="B300"/>
  <c r="FI140" i="1"/>
  <c r="FJ140"/>
  <c r="FK140"/>
  <c r="FH140"/>
  <c r="FG140"/>
  <c r="FH121"/>
  <c r="FG121"/>
  <c r="FJ121"/>
  <c r="FK121"/>
  <c r="FI121"/>
  <c r="FG177"/>
  <c r="FH177"/>
  <c r="FI177"/>
  <c r="FK177"/>
  <c r="FJ177"/>
  <c r="FK159"/>
  <c r="FJ159"/>
  <c r="FI159"/>
  <c r="FG159"/>
  <c r="FH159"/>
  <c r="HQ318"/>
  <c r="HQ346" s="1"/>
  <c r="GU346"/>
  <c r="HU367"/>
  <c r="IB367"/>
  <c r="HU368"/>
  <c r="IB368"/>
  <c r="HU354"/>
  <c r="IB354"/>
  <c r="HO369"/>
  <c r="HU366"/>
  <c r="IB366"/>
  <c r="HY354"/>
  <c r="IF354"/>
  <c r="HS369"/>
  <c r="HY368"/>
  <c r="IF368"/>
  <c r="HY367"/>
  <c r="IF367"/>
  <c r="GD428"/>
  <c r="GW402"/>
  <c r="GW404"/>
  <c r="GW393"/>
  <c r="GW395"/>
  <c r="GW397"/>
  <c r="GW399"/>
  <c r="GW401"/>
  <c r="GW392"/>
  <c r="GW403"/>
  <c r="GW406"/>
  <c r="GW394"/>
  <c r="GW396"/>
  <c r="GW398"/>
  <c r="GW400"/>
  <c r="GW405"/>
  <c r="E100" i="9"/>
  <c r="E42" s="1"/>
  <c r="G459" i="3"/>
  <c r="F151" i="9"/>
  <c r="F171" s="1"/>
  <c r="D272" i="10"/>
  <c r="C499" i="3"/>
  <c r="FH366" i="1"/>
  <c r="FI366"/>
  <c r="FJ366"/>
  <c r="FG366"/>
  <c r="FK366"/>
  <c r="HV384"/>
  <c r="HV439" s="1"/>
  <c r="IC384"/>
  <c r="IC439" s="1"/>
  <c r="HP439"/>
  <c r="HP459" s="1"/>
  <c r="HV381"/>
  <c r="HV436" s="1"/>
  <c r="IC381"/>
  <c r="IC436" s="1"/>
  <c r="HP436"/>
  <c r="HP456" s="1"/>
  <c r="HV382"/>
  <c r="IC382"/>
  <c r="HP437"/>
  <c r="HP457" s="1"/>
  <c r="HV383"/>
  <c r="HV438" s="1"/>
  <c r="IC383"/>
  <c r="IC438" s="1"/>
  <c r="HP438"/>
  <c r="HP458" s="1"/>
  <c r="GG419"/>
  <c r="GN419"/>
  <c r="GG418"/>
  <c r="GN418"/>
  <c r="GG420"/>
  <c r="GN420"/>
  <c r="E153" i="9"/>
  <c r="C462" i="3"/>
  <c r="C469" s="1"/>
  <c r="C474"/>
  <c r="GY398" i="1"/>
  <c r="HF398"/>
  <c r="GY402"/>
  <c r="HF402"/>
  <c r="GY400"/>
  <c r="HF400"/>
  <c r="GY397"/>
  <c r="HF397"/>
  <c r="HO48"/>
  <c r="HT48" s="1"/>
  <c r="HO69" s="1"/>
  <c r="GX48"/>
  <c r="GS69" s="1"/>
  <c r="B40" i="9"/>
  <c r="B103"/>
  <c r="B110" s="1"/>
  <c r="B115"/>
  <c r="FJ402" i="1"/>
  <c r="FQ402"/>
  <c r="FD438"/>
  <c r="FD458" s="1"/>
  <c r="FJ393"/>
  <c r="FQ393"/>
  <c r="FD429"/>
  <c r="FD449" s="1"/>
  <c r="FJ399"/>
  <c r="FQ399"/>
  <c r="FD435"/>
  <c r="FD455" s="1"/>
  <c r="FJ396"/>
  <c r="FQ396"/>
  <c r="FD432"/>
  <c r="FD452" s="1"/>
  <c r="GY366"/>
  <c r="HF366"/>
  <c r="GY367"/>
  <c r="HF367"/>
  <c r="GY368"/>
  <c r="HF368"/>
  <c r="EN191"/>
  <c r="EN131"/>
  <c r="HC359"/>
  <c r="HJ359"/>
  <c r="HC364"/>
  <c r="HJ364"/>
  <c r="HC360"/>
  <c r="HJ360"/>
  <c r="HC365"/>
  <c r="HJ365"/>
  <c r="GG144"/>
  <c r="GE144"/>
  <c r="GD144"/>
  <c r="GF144"/>
  <c r="GC144"/>
  <c r="GF125"/>
  <c r="GC125"/>
  <c r="GG125"/>
  <c r="GE125"/>
  <c r="GD125"/>
  <c r="GC181"/>
  <c r="GG181"/>
  <c r="GD181"/>
  <c r="GF181"/>
  <c r="GE181"/>
  <c r="GG163"/>
  <c r="GF163"/>
  <c r="GE163"/>
  <c r="GD163"/>
  <c r="GC163"/>
  <c r="HV395"/>
  <c r="HW395"/>
  <c r="GS375"/>
  <c r="GS379"/>
  <c r="GS386"/>
  <c r="GS374"/>
  <c r="GS378"/>
  <c r="GS382"/>
  <c r="GS385"/>
  <c r="GS373"/>
  <c r="GS377"/>
  <c r="GS381"/>
  <c r="GS384"/>
  <c r="GS376"/>
  <c r="GS380"/>
  <c r="GS383"/>
  <c r="GS387"/>
  <c r="GS442" s="1"/>
  <c r="GS462" s="1"/>
  <c r="HV397"/>
  <c r="HW397"/>
  <c r="GZ374"/>
  <c r="HG374"/>
  <c r="GT429"/>
  <c r="GT449" s="1"/>
  <c r="GZ375"/>
  <c r="HG375"/>
  <c r="HG430" s="1"/>
  <c r="GT430"/>
  <c r="GT450" s="1"/>
  <c r="GZ385"/>
  <c r="HG385"/>
  <c r="GT440"/>
  <c r="GT460" s="1"/>
  <c r="HO276"/>
  <c r="HT276" s="1"/>
  <c r="HO297" s="1"/>
  <c r="GX276"/>
  <c r="GS297" s="1"/>
  <c r="HS413"/>
  <c r="HS417"/>
  <c r="HS420"/>
  <c r="HS423"/>
  <c r="HS410"/>
  <c r="HS414"/>
  <c r="HS418"/>
  <c r="HS421"/>
  <c r="HS411"/>
  <c r="HS415"/>
  <c r="HS419"/>
  <c r="HS422"/>
  <c r="HS412"/>
  <c r="HS416"/>
  <c r="GG183"/>
  <c r="GE183"/>
  <c r="GC183"/>
  <c r="GF183"/>
  <c r="GD183"/>
  <c r="GF165"/>
  <c r="GG165"/>
  <c r="GC165"/>
  <c r="GD165"/>
  <c r="GE165"/>
  <c r="GC146"/>
  <c r="GF146"/>
  <c r="GG146"/>
  <c r="GE146"/>
  <c r="GD146"/>
  <c r="GF127"/>
  <c r="GD127"/>
  <c r="GG127"/>
  <c r="GG201" s="1"/>
  <c r="GE127"/>
  <c r="GC127"/>
  <c r="HW375"/>
  <c r="ID375"/>
  <c r="HW385"/>
  <c r="ID385"/>
  <c r="HW386"/>
  <c r="ID386"/>
  <c r="HX357"/>
  <c r="IE357"/>
  <c r="HX354"/>
  <c r="IE354"/>
  <c r="HR369"/>
  <c r="HX355"/>
  <c r="IE355"/>
  <c r="EK429"/>
  <c r="EK369"/>
  <c r="EL429"/>
  <c r="EL369"/>
  <c r="GC382"/>
  <c r="GJ382"/>
  <c r="GC383"/>
  <c r="GJ383"/>
  <c r="GC380"/>
  <c r="GJ380"/>
  <c r="GC377"/>
  <c r="GJ377"/>
  <c r="FP429"/>
  <c r="FP369"/>
  <c r="FO429"/>
  <c r="FO369"/>
  <c r="HG429"/>
  <c r="HG369"/>
  <c r="FK374"/>
  <c r="FJ374"/>
  <c r="FI374"/>
  <c r="FH374"/>
  <c r="FH355"/>
  <c r="FI355"/>
  <c r="FG355"/>
  <c r="FK355"/>
  <c r="FJ355"/>
  <c r="FI411"/>
  <c r="FH411"/>
  <c r="FG411"/>
  <c r="FH393"/>
  <c r="FI393"/>
  <c r="FG393"/>
  <c r="C286" i="9"/>
  <c r="C272"/>
  <c r="C279" s="1"/>
  <c r="EN407" i="1"/>
  <c r="EN428"/>
  <c r="FZ411"/>
  <c r="FZ415"/>
  <c r="FZ419"/>
  <c r="FZ423"/>
  <c r="FZ412"/>
  <c r="FZ416"/>
  <c r="FZ420"/>
  <c r="FZ410"/>
  <c r="FZ418"/>
  <c r="FZ417"/>
  <c r="FZ414"/>
  <c r="FZ422"/>
  <c r="FZ413"/>
  <c r="FZ421"/>
  <c r="FI417"/>
  <c r="FH417"/>
  <c r="FG417"/>
  <c r="FH399"/>
  <c r="FI399"/>
  <c r="FG399"/>
  <c r="FK380"/>
  <c r="FJ380"/>
  <c r="FI380"/>
  <c r="FH380"/>
  <c r="FH361"/>
  <c r="FH435" s="1"/>
  <c r="FI361"/>
  <c r="FJ361"/>
  <c r="FG361"/>
  <c r="FG435" s="1"/>
  <c r="FK361"/>
  <c r="F481" i="3"/>
  <c r="F101" i="4"/>
  <c r="F490" i="3" s="1"/>
  <c r="F330" i="9" s="1"/>
  <c r="H126"/>
  <c r="GJ191" i="1"/>
  <c r="GJ131"/>
  <c r="FO191"/>
  <c r="FO131"/>
  <c r="ID191"/>
  <c r="ID131"/>
  <c r="FP191"/>
  <c r="FP131"/>
  <c r="IF191"/>
  <c r="IF131"/>
  <c r="GK191"/>
  <c r="GK131"/>
  <c r="GZ136"/>
  <c r="HC136"/>
  <c r="HB136"/>
  <c r="HA136"/>
  <c r="GY136"/>
  <c r="GZ117"/>
  <c r="GY117"/>
  <c r="HB117"/>
  <c r="HA117"/>
  <c r="HC117"/>
  <c r="HC173"/>
  <c r="GZ173"/>
  <c r="GY173"/>
  <c r="HB173"/>
  <c r="HA173"/>
  <c r="GY155"/>
  <c r="HA155"/>
  <c r="GZ155"/>
  <c r="HC155"/>
  <c r="HB155"/>
  <c r="HA377"/>
  <c r="HH377"/>
  <c r="HH432" s="1"/>
  <c r="HA378"/>
  <c r="HH378"/>
  <c r="HA379"/>
  <c r="HH379"/>
  <c r="HA376"/>
  <c r="HH376"/>
  <c r="HB360"/>
  <c r="HI360"/>
  <c r="HI356"/>
  <c r="HB362"/>
  <c r="HI362"/>
  <c r="HB359"/>
  <c r="HI359"/>
  <c r="E321" i="9"/>
  <c r="E341" s="1"/>
  <c r="G271" i="10"/>
  <c r="G330" s="1"/>
  <c r="F473" i="3"/>
  <c r="GG404" i="1"/>
  <c r="GN404"/>
  <c r="GG403"/>
  <c r="GN403"/>
  <c r="GG402"/>
  <c r="GN402"/>
  <c r="GN438" s="1"/>
  <c r="GG398"/>
  <c r="GN398"/>
  <c r="GD401"/>
  <c r="GE401"/>
  <c r="FH363"/>
  <c r="FI363"/>
  <c r="FK363"/>
  <c r="FG363"/>
  <c r="FJ363"/>
  <c r="FI419"/>
  <c r="FH419"/>
  <c r="FG419"/>
  <c r="FH401"/>
  <c r="FI401"/>
  <c r="FG401"/>
  <c r="GX287"/>
  <c r="GS308" s="1"/>
  <c r="HO287"/>
  <c r="HT287" s="1"/>
  <c r="HO308" s="1"/>
  <c r="B485" i="3"/>
  <c r="HU395" i="1"/>
  <c r="IB395"/>
  <c r="HU405"/>
  <c r="IB405"/>
  <c r="HU406"/>
  <c r="IB406"/>
  <c r="HU392"/>
  <c r="HO407"/>
  <c r="IB392"/>
  <c r="FJ415"/>
  <c r="FQ415"/>
  <c r="FJ411"/>
  <c r="FQ411"/>
  <c r="FJ421"/>
  <c r="FQ421"/>
  <c r="HO282"/>
  <c r="HT282" s="1"/>
  <c r="HO303" s="1"/>
  <c r="GX282"/>
  <c r="GS303" s="1"/>
  <c r="D342" i="9"/>
  <c r="D328"/>
  <c r="D335" s="1"/>
  <c r="FN204" i="1"/>
  <c r="GJ195"/>
  <c r="HH433"/>
  <c r="EO151"/>
  <c r="EP151" s="1"/>
  <c r="FJ202"/>
  <c r="EV151"/>
  <c r="EW151" s="1"/>
  <c r="GN204"/>
  <c r="GM204"/>
  <c r="GK204"/>
  <c r="IE204"/>
  <c r="ID204"/>
  <c r="GM195"/>
  <c r="FP195"/>
  <c r="HG195"/>
  <c r="IB195"/>
  <c r="GL195"/>
  <c r="IE195"/>
  <c r="HI195"/>
  <c r="ID195"/>
  <c r="GC203"/>
  <c r="EL407"/>
  <c r="FP440"/>
  <c r="HG440"/>
  <c r="FG202"/>
  <c r="HB376"/>
  <c r="HH431"/>
  <c r="FG203"/>
  <c r="DR443"/>
  <c r="E457" i="3" s="1"/>
  <c r="ER205" i="1"/>
  <c r="D47" i="9"/>
  <c r="FN199" i="1"/>
  <c r="IB199"/>
  <c r="GK199"/>
  <c r="HH199"/>
  <c r="FQ199"/>
  <c r="HI199"/>
  <c r="FP199"/>
  <c r="EM388"/>
  <c r="HW366"/>
  <c r="HW440" s="1"/>
  <c r="HV202"/>
  <c r="HW202"/>
  <c r="FR369"/>
  <c r="GC356"/>
  <c r="DS151"/>
  <c r="DT151" s="1"/>
  <c r="FK439"/>
  <c r="FR201"/>
  <c r="GL201"/>
  <c r="HG201"/>
  <c r="HG425"/>
  <c r="GZ413"/>
  <c r="EN431"/>
  <c r="EL431"/>
  <c r="HU203"/>
  <c r="EO187"/>
  <c r="EV205"/>
  <c r="ES205"/>
  <c r="HX376"/>
  <c r="FQ388"/>
  <c r="FP407"/>
  <c r="FR388"/>
  <c r="HC202"/>
  <c r="EN441"/>
  <c r="EK201"/>
  <c r="FI439"/>
  <c r="GE376"/>
  <c r="FP435"/>
  <c r="GK435"/>
  <c r="EV443"/>
  <c r="FW225"/>
  <c r="FY225"/>
  <c r="D251" i="3" s="1"/>
  <c r="J183" i="9" s="1"/>
  <c r="FX225" i="1"/>
  <c r="C251" i="3" s="1"/>
  <c r="J126" i="9" s="1"/>
  <c r="FC225" i="1"/>
  <c r="D225" i="3" s="1"/>
  <c r="I183" i="9" s="1"/>
  <c r="FD225" i="1"/>
  <c r="E225" i="3" s="1"/>
  <c r="I240" i="9" s="1"/>
  <c r="HI150" i="1"/>
  <c r="HJ150"/>
  <c r="HG150"/>
  <c r="IB150"/>
  <c r="FP187"/>
  <c r="GL187"/>
  <c r="HJ169"/>
  <c r="GJ187"/>
  <c r="FR187"/>
  <c r="HF150"/>
  <c r="HG169"/>
  <c r="FN150"/>
  <c r="IF150"/>
  <c r="IC169"/>
  <c r="EK437"/>
  <c r="HA203"/>
  <c r="EO433"/>
  <c r="EL433"/>
  <c r="EK169"/>
  <c r="EU205"/>
  <c r="HX374"/>
  <c r="FP437"/>
  <c r="FO437"/>
  <c r="EM425"/>
  <c r="EN195"/>
  <c r="HQ430"/>
  <c r="HQ450" s="1"/>
  <c r="HW361"/>
  <c r="GY411"/>
  <c r="EK199"/>
  <c r="GE202"/>
  <c r="EN204"/>
  <c r="EM204"/>
  <c r="DS205"/>
  <c r="F171" i="3" s="1"/>
  <c r="EM440" i="1"/>
  <c r="GC359"/>
  <c r="GJ438"/>
  <c r="GJ435"/>
  <c r="FA463"/>
  <c r="HY168"/>
  <c r="HV168"/>
  <c r="HU168"/>
  <c r="HW168"/>
  <c r="HX168"/>
  <c r="HV149"/>
  <c r="HU149"/>
  <c r="HY149"/>
  <c r="HX149"/>
  <c r="HW149"/>
  <c r="HA140"/>
  <c r="GZ140"/>
  <c r="GY140"/>
  <c r="HC140"/>
  <c r="HB140"/>
  <c r="D507" i="3"/>
  <c r="D102" i="4"/>
  <c r="D516" i="3" s="1"/>
  <c r="G217" i="9" s="1"/>
  <c r="FH168" i="1"/>
  <c r="FG168"/>
  <c r="FI168"/>
  <c r="FJ168"/>
  <c r="FK168"/>
  <c r="FK130"/>
  <c r="FH130"/>
  <c r="FJ130"/>
  <c r="FJ204" s="1"/>
  <c r="FI130"/>
  <c r="FG130"/>
  <c r="FG204" s="1"/>
  <c r="HW121"/>
  <c r="HW195" s="1"/>
  <c r="HV121"/>
  <c r="HV195" s="1"/>
  <c r="HX121"/>
  <c r="HX195" s="1"/>
  <c r="HY121"/>
  <c r="HY195" s="1"/>
  <c r="HU121"/>
  <c r="HU195" s="1"/>
  <c r="HU364"/>
  <c r="IB364"/>
  <c r="HU362"/>
  <c r="IB362"/>
  <c r="HY366"/>
  <c r="IF366"/>
  <c r="HY364"/>
  <c r="IF364"/>
  <c r="HS394"/>
  <c r="HS398"/>
  <c r="HS392"/>
  <c r="HS395"/>
  <c r="HS431" s="1"/>
  <c r="HS451" s="1"/>
  <c r="HS399"/>
  <c r="HS402"/>
  <c r="HS405"/>
  <c r="HS396"/>
  <c r="HS432" s="1"/>
  <c r="HS452" s="1"/>
  <c r="HS400"/>
  <c r="HS403"/>
  <c r="HS393"/>
  <c r="HS429" s="1"/>
  <c r="HS449" s="1"/>
  <c r="HS397"/>
  <c r="HS401"/>
  <c r="HS404"/>
  <c r="HS406"/>
  <c r="HQ448"/>
  <c r="GE422"/>
  <c r="GC422"/>
  <c r="GD422"/>
  <c r="HV380"/>
  <c r="IC380"/>
  <c r="IC435" s="1"/>
  <c r="HP435"/>
  <c r="HP455" s="1"/>
  <c r="HV377"/>
  <c r="IC377"/>
  <c r="IC432" s="1"/>
  <c r="HP432"/>
  <c r="HP452" s="1"/>
  <c r="HV379"/>
  <c r="HV434" s="1"/>
  <c r="IC379"/>
  <c r="IC434" s="1"/>
  <c r="HP434"/>
  <c r="HP454" s="1"/>
  <c r="GG415"/>
  <c r="GN415"/>
  <c r="GG417"/>
  <c r="GN417"/>
  <c r="GY394"/>
  <c r="HF394"/>
  <c r="GY399"/>
  <c r="HF399"/>
  <c r="GY393"/>
  <c r="HF393"/>
  <c r="FY443"/>
  <c r="FY448"/>
  <c r="FY463" s="1"/>
  <c r="D537" i="3" s="1"/>
  <c r="H212" i="9" s="1"/>
  <c r="D267"/>
  <c r="E448" i="3"/>
  <c r="E436"/>
  <c r="E443" s="1"/>
  <c r="HA168" i="1"/>
  <c r="GY168"/>
  <c r="HC168"/>
  <c r="HB168"/>
  <c r="GZ168"/>
  <c r="GY149"/>
  <c r="HC149"/>
  <c r="GZ149"/>
  <c r="HB149"/>
  <c r="HA149"/>
  <c r="HA130"/>
  <c r="GZ130"/>
  <c r="HC130"/>
  <c r="HB130"/>
  <c r="GY130"/>
  <c r="GY186"/>
  <c r="HC186"/>
  <c r="HA186"/>
  <c r="HB186"/>
  <c r="GZ186"/>
  <c r="GC140"/>
  <c r="GD140"/>
  <c r="GE140"/>
  <c r="GF140"/>
  <c r="GG140"/>
  <c r="GD121"/>
  <c r="GE121"/>
  <c r="GC121"/>
  <c r="GG121"/>
  <c r="GF121"/>
  <c r="GC177"/>
  <c r="GE177"/>
  <c r="GD177"/>
  <c r="GF177"/>
  <c r="GG177"/>
  <c r="GC159"/>
  <c r="GF159"/>
  <c r="GG159"/>
  <c r="GE159"/>
  <c r="GD159"/>
  <c r="HU355"/>
  <c r="IB355"/>
  <c r="IB356"/>
  <c r="HU357"/>
  <c r="IB357"/>
  <c r="HY358"/>
  <c r="IF358"/>
  <c r="HY357"/>
  <c r="IF357"/>
  <c r="HS430"/>
  <c r="HS450" s="1"/>
  <c r="IF356"/>
  <c r="HY355"/>
  <c r="IF355"/>
  <c r="GK388"/>
  <c r="GK428"/>
  <c r="GG385"/>
  <c r="GF385"/>
  <c r="FI422"/>
  <c r="FH422"/>
  <c r="FG422"/>
  <c r="HV385"/>
  <c r="IC385"/>
  <c r="IC440" s="1"/>
  <c r="HP440"/>
  <c r="HP460" s="1"/>
  <c r="HV386"/>
  <c r="HV441" s="1"/>
  <c r="IC386"/>
  <c r="IC441" s="1"/>
  <c r="HP441"/>
  <c r="HP461" s="1"/>
  <c r="HV387"/>
  <c r="HV442" s="1"/>
  <c r="IC387"/>
  <c r="IC442" s="1"/>
  <c r="HP442"/>
  <c r="HP462" s="1"/>
  <c r="GG422"/>
  <c r="GN422"/>
  <c r="GG421"/>
  <c r="GG439" s="1"/>
  <c r="GN421"/>
  <c r="GG423"/>
  <c r="GN423"/>
  <c r="B171" i="3"/>
  <c r="GY405" i="1"/>
  <c r="HF405"/>
  <c r="GY406"/>
  <c r="HF406"/>
  <c r="GY403"/>
  <c r="HF403"/>
  <c r="GY401"/>
  <c r="HF401"/>
  <c r="GM369"/>
  <c r="FJ397"/>
  <c r="FQ397"/>
  <c r="FQ433" s="1"/>
  <c r="FD433"/>
  <c r="FD453" s="1"/>
  <c r="FJ401"/>
  <c r="FQ401"/>
  <c r="FD437"/>
  <c r="FD457" s="1"/>
  <c r="FJ403"/>
  <c r="FJ439" s="1"/>
  <c r="FQ403"/>
  <c r="FQ439" s="1"/>
  <c r="FD439"/>
  <c r="FD459" s="1"/>
  <c r="FJ400"/>
  <c r="FQ400"/>
  <c r="FD436"/>
  <c r="FD456" s="1"/>
  <c r="GS432"/>
  <c r="GS452" s="1"/>
  <c r="GY358"/>
  <c r="HF358"/>
  <c r="GS429"/>
  <c r="GS449" s="1"/>
  <c r="GY355"/>
  <c r="HF355"/>
  <c r="GS428"/>
  <c r="GY354"/>
  <c r="HF354"/>
  <c r="GS369"/>
  <c r="GS431"/>
  <c r="GS451" s="1"/>
  <c r="GY357"/>
  <c r="HF357"/>
  <c r="EM191"/>
  <c r="EM131"/>
  <c r="HC361"/>
  <c r="HJ361"/>
  <c r="HC366"/>
  <c r="HJ366"/>
  <c r="HC362"/>
  <c r="HJ362"/>
  <c r="GW442"/>
  <c r="GW462" s="1"/>
  <c r="HC368"/>
  <c r="HJ368"/>
  <c r="HA144"/>
  <c r="GZ144"/>
  <c r="HB144"/>
  <c r="HC144"/>
  <c r="GY144"/>
  <c r="HB125"/>
  <c r="HA125"/>
  <c r="HC125"/>
  <c r="HC199" s="1"/>
  <c r="GZ125"/>
  <c r="GY125"/>
  <c r="HB181"/>
  <c r="GZ181"/>
  <c r="GY181"/>
  <c r="HA181"/>
  <c r="HC181"/>
  <c r="GY163"/>
  <c r="HB163"/>
  <c r="HA163"/>
  <c r="HC163"/>
  <c r="GZ163"/>
  <c r="FI413"/>
  <c r="FH413"/>
  <c r="FG413"/>
  <c r="FH395"/>
  <c r="FI395"/>
  <c r="FG395"/>
  <c r="FK376"/>
  <c r="FJ376"/>
  <c r="FH376"/>
  <c r="FI376"/>
  <c r="FH357"/>
  <c r="FI357"/>
  <c r="FI431" s="1"/>
  <c r="FJ357"/>
  <c r="FK357"/>
  <c r="FG357"/>
  <c r="HO376"/>
  <c r="HO380"/>
  <c r="HO384"/>
  <c r="HO375"/>
  <c r="HO430" s="1"/>
  <c r="HO450" s="1"/>
  <c r="HO379"/>
  <c r="HO383"/>
  <c r="HO438" s="1"/>
  <c r="HO458" s="1"/>
  <c r="HO387"/>
  <c r="HO442" s="1"/>
  <c r="HO462" s="1"/>
  <c r="HO374"/>
  <c r="HO378"/>
  <c r="HO382"/>
  <c r="HO437" s="1"/>
  <c r="HO457" s="1"/>
  <c r="HO386"/>
  <c r="HO441" s="1"/>
  <c r="HO461" s="1"/>
  <c r="HO373"/>
  <c r="HO377"/>
  <c r="HO381"/>
  <c r="HO385"/>
  <c r="HO440" s="1"/>
  <c r="HO460" s="1"/>
  <c r="FK378"/>
  <c r="FJ378"/>
  <c r="FI378"/>
  <c r="FH378"/>
  <c r="FH359"/>
  <c r="FI359"/>
  <c r="FG359"/>
  <c r="FJ359"/>
  <c r="FK359"/>
  <c r="FK433" s="1"/>
  <c r="FI415"/>
  <c r="FH415"/>
  <c r="FG415"/>
  <c r="FH397"/>
  <c r="FI397"/>
  <c r="FG397"/>
  <c r="GZ378"/>
  <c r="HG378"/>
  <c r="GT433"/>
  <c r="GT453" s="1"/>
  <c r="GZ379"/>
  <c r="GZ434" s="1"/>
  <c r="HG379"/>
  <c r="HG434" s="1"/>
  <c r="GT434"/>
  <c r="GT454" s="1"/>
  <c r="GZ376"/>
  <c r="HG376"/>
  <c r="GT431"/>
  <c r="GT451" s="1"/>
  <c r="GZ373"/>
  <c r="HG373"/>
  <c r="GT388"/>
  <c r="GT428"/>
  <c r="GW411"/>
  <c r="GW413"/>
  <c r="GW415"/>
  <c r="GW417"/>
  <c r="GW435" s="1"/>
  <c r="GW455" s="1"/>
  <c r="GW419"/>
  <c r="GW421"/>
  <c r="GW410"/>
  <c r="GW412"/>
  <c r="GW414"/>
  <c r="GW416"/>
  <c r="GW434" s="1"/>
  <c r="GW454" s="1"/>
  <c r="GW418"/>
  <c r="GW436" s="1"/>
  <c r="GW456" s="1"/>
  <c r="GW423"/>
  <c r="GW420"/>
  <c r="GW422"/>
  <c r="H240" i="9"/>
  <c r="GR46" i="1"/>
  <c r="GR67" s="1"/>
  <c r="GR95" s="1"/>
  <c r="GR125" s="1"/>
  <c r="GR144" s="1"/>
  <c r="GR163" s="1"/>
  <c r="GR181" s="1"/>
  <c r="GR199" s="1"/>
  <c r="GR219" s="1"/>
  <c r="HO28"/>
  <c r="HN46" s="1"/>
  <c r="HN67" s="1"/>
  <c r="HN95" s="1"/>
  <c r="HN125" s="1"/>
  <c r="HN144" s="1"/>
  <c r="HN163" s="1"/>
  <c r="HN181" s="1"/>
  <c r="HN199" s="1"/>
  <c r="HN219" s="1"/>
  <c r="HB183"/>
  <c r="GY183"/>
  <c r="HC183"/>
  <c r="HA183"/>
  <c r="GZ183"/>
  <c r="GY165"/>
  <c r="HA165"/>
  <c r="HC165"/>
  <c r="GZ165"/>
  <c r="HB165"/>
  <c r="HA146"/>
  <c r="GZ146"/>
  <c r="GY146"/>
  <c r="HC146"/>
  <c r="HB146"/>
  <c r="HA127"/>
  <c r="HA201" s="1"/>
  <c r="HC127"/>
  <c r="GZ127"/>
  <c r="GY127"/>
  <c r="HB127"/>
  <c r="HW379"/>
  <c r="ID379"/>
  <c r="HW376"/>
  <c r="ID376"/>
  <c r="ID431" s="1"/>
  <c r="HW373"/>
  <c r="ID373"/>
  <c r="HQ388"/>
  <c r="HW374"/>
  <c r="ID374"/>
  <c r="HH369"/>
  <c r="E200" i="9"/>
  <c r="E186"/>
  <c r="E193" s="1"/>
  <c r="HX365" i="1"/>
  <c r="IE365"/>
  <c r="HX361"/>
  <c r="IE361"/>
  <c r="HX359"/>
  <c r="IE359"/>
  <c r="HX358"/>
  <c r="IE358"/>
  <c r="D114" i="9"/>
  <c r="HO284" i="1"/>
  <c r="HT284" s="1"/>
  <c r="HO305" s="1"/>
  <c r="GX284"/>
  <c r="GS305" s="1"/>
  <c r="EM429"/>
  <c r="EM369"/>
  <c r="GC386"/>
  <c r="GJ386"/>
  <c r="GC387"/>
  <c r="GJ387"/>
  <c r="GC384"/>
  <c r="GJ384"/>
  <c r="GC381"/>
  <c r="GJ381"/>
  <c r="IC369"/>
  <c r="GD393"/>
  <c r="GE393"/>
  <c r="GG374"/>
  <c r="GF374"/>
  <c r="GD355"/>
  <c r="GE355"/>
  <c r="GE411"/>
  <c r="GC411"/>
  <c r="GD411"/>
  <c r="HO27"/>
  <c r="HN45" s="1"/>
  <c r="HN66" s="1"/>
  <c r="HN94" s="1"/>
  <c r="HN124" s="1"/>
  <c r="HN143" s="1"/>
  <c r="HN162" s="1"/>
  <c r="HN180" s="1"/>
  <c r="HN198" s="1"/>
  <c r="HN218" s="1"/>
  <c r="GR45"/>
  <c r="GR66" s="1"/>
  <c r="GR94" s="1"/>
  <c r="GR124" s="1"/>
  <c r="GR143" s="1"/>
  <c r="GR162" s="1"/>
  <c r="GR180" s="1"/>
  <c r="GR198" s="1"/>
  <c r="GR218" s="1"/>
  <c r="EU407"/>
  <c r="EV408" s="1"/>
  <c r="EW408" s="1"/>
  <c r="EU428"/>
  <c r="HQ319"/>
  <c r="HQ347" s="1"/>
  <c r="GU347"/>
  <c r="GD361"/>
  <c r="GE361"/>
  <c r="GE417"/>
  <c r="GD417"/>
  <c r="GC417"/>
  <c r="GD399"/>
  <c r="GE399"/>
  <c r="GG380"/>
  <c r="GF380"/>
  <c r="GM191"/>
  <c r="GM131"/>
  <c r="GL191"/>
  <c r="GL131"/>
  <c r="HF191"/>
  <c r="HF131"/>
  <c r="FR191"/>
  <c r="FR131"/>
  <c r="IC191"/>
  <c r="IC131"/>
  <c r="IE191"/>
  <c r="IE131"/>
  <c r="GN191"/>
  <c r="GN131"/>
  <c r="HX136"/>
  <c r="HY136"/>
  <c r="HU136"/>
  <c r="HV136"/>
  <c r="HW136"/>
  <c r="HY117"/>
  <c r="HU117"/>
  <c r="HX117"/>
  <c r="HV117"/>
  <c r="HW117"/>
  <c r="HX173"/>
  <c r="HV173"/>
  <c r="HY173"/>
  <c r="HW173"/>
  <c r="HU173"/>
  <c r="HV155"/>
  <c r="HX155"/>
  <c r="HU155"/>
  <c r="HY155"/>
  <c r="HW155"/>
  <c r="GX51"/>
  <c r="GS72" s="1"/>
  <c r="HO51"/>
  <c r="HT51" s="1"/>
  <c r="HO72" s="1"/>
  <c r="HA381"/>
  <c r="HH381"/>
  <c r="HH436" s="1"/>
  <c r="HA382"/>
  <c r="HH382"/>
  <c r="HA383"/>
  <c r="HH383"/>
  <c r="HA380"/>
  <c r="HH380"/>
  <c r="HH435" s="1"/>
  <c r="E96" i="9"/>
  <c r="C271" i="10"/>
  <c r="B473" i="3"/>
  <c r="HB368" i="1"/>
  <c r="HI368"/>
  <c r="HB364"/>
  <c r="HI364"/>
  <c r="HB366"/>
  <c r="HI366"/>
  <c r="HB363"/>
  <c r="HI363"/>
  <c r="GG406"/>
  <c r="GN406"/>
  <c r="GN442" s="1"/>
  <c r="GG393"/>
  <c r="GN393"/>
  <c r="GG405"/>
  <c r="GG441" s="1"/>
  <c r="GN405"/>
  <c r="GG392"/>
  <c r="GA407"/>
  <c r="GN392"/>
  <c r="GG382"/>
  <c r="GF382"/>
  <c r="GD363"/>
  <c r="GE363"/>
  <c r="GE437" s="1"/>
  <c r="GE419"/>
  <c r="GC419"/>
  <c r="GC437" s="1"/>
  <c r="GD419"/>
  <c r="HV396"/>
  <c r="HW396"/>
  <c r="HU399"/>
  <c r="IB399"/>
  <c r="HU396"/>
  <c r="IB396"/>
  <c r="HU393"/>
  <c r="IB393"/>
  <c r="HU394"/>
  <c r="IB394"/>
  <c r="FJ423"/>
  <c r="FQ423"/>
  <c r="FJ419"/>
  <c r="FQ419"/>
  <c r="FJ412"/>
  <c r="FQ412"/>
  <c r="GN441"/>
  <c r="HG204"/>
  <c r="IC204"/>
  <c r="FN195"/>
  <c r="GN195"/>
  <c r="FQ195"/>
  <c r="GE203"/>
  <c r="DY443"/>
  <c r="DZ444" s="1"/>
  <c r="HW431"/>
  <c r="DS188"/>
  <c r="DT188" s="1"/>
  <c r="FP204"/>
  <c r="GJ204"/>
  <c r="IB204"/>
  <c r="HI204"/>
  <c r="IF204"/>
  <c r="IF195"/>
  <c r="IC195"/>
  <c r="HA434"/>
  <c r="GD203"/>
  <c r="IE388"/>
  <c r="EM407"/>
  <c r="HV440"/>
  <c r="FK407"/>
  <c r="FH202"/>
  <c r="FK202"/>
  <c r="FN431"/>
  <c r="DS408"/>
  <c r="DT408" s="1"/>
  <c r="DS426"/>
  <c r="DT426" s="1"/>
  <c r="GL369"/>
  <c r="GA437"/>
  <c r="GA457" s="1"/>
  <c r="GN439"/>
  <c r="GG366"/>
  <c r="GG440" s="1"/>
  <c r="FN369"/>
  <c r="FJ203"/>
  <c r="FH203"/>
  <c r="GL199"/>
  <c r="IF199"/>
  <c r="IE199"/>
  <c r="GM199"/>
  <c r="EO388"/>
  <c r="HG431"/>
  <c r="ID440"/>
  <c r="HG433"/>
  <c r="HF425"/>
  <c r="HU202"/>
  <c r="DP205"/>
  <c r="C171" i="3" s="1"/>
  <c r="FR428" i="1"/>
  <c r="FK413"/>
  <c r="FK422"/>
  <c r="DS170"/>
  <c r="DT170" s="1"/>
  <c r="GA434"/>
  <c r="GA454" s="1"/>
  <c r="HH201"/>
  <c r="IF201"/>
  <c r="HF201"/>
  <c r="GZ411"/>
  <c r="EM431"/>
  <c r="HY203"/>
  <c r="HW203"/>
  <c r="EK187"/>
  <c r="HV417"/>
  <c r="HW434"/>
  <c r="GY415"/>
  <c r="ID407"/>
  <c r="FN425"/>
  <c r="FP425"/>
  <c r="FO407"/>
  <c r="IC407"/>
  <c r="GZ202"/>
  <c r="FK411"/>
  <c r="EU441"/>
  <c r="GJ437"/>
  <c r="FW442"/>
  <c r="FW462" s="1"/>
  <c r="EL201"/>
  <c r="EO201"/>
  <c r="GE374"/>
  <c r="FW432"/>
  <c r="FW452" s="1"/>
  <c r="FW441"/>
  <c r="FW461" s="1"/>
  <c r="GL435"/>
  <c r="FZ225"/>
  <c r="E251" i="3" s="1"/>
  <c r="J240" i="9" s="1"/>
  <c r="HO225" i="1"/>
  <c r="FE225"/>
  <c r="F225" i="3" s="1"/>
  <c r="I297" i="9" s="1"/>
  <c r="HS225" i="1"/>
  <c r="HR225"/>
  <c r="IB169"/>
  <c r="FO187"/>
  <c r="IE169"/>
  <c r="HI169"/>
  <c r="IC150"/>
  <c r="HJ187"/>
  <c r="FR150"/>
  <c r="FQ187"/>
  <c r="FN169"/>
  <c r="GK187"/>
  <c r="HG187"/>
  <c r="ID169"/>
  <c r="IF169"/>
  <c r="GG356"/>
  <c r="EN437"/>
  <c r="EL437"/>
  <c r="HA438"/>
  <c r="GU437"/>
  <c r="GU457" s="1"/>
  <c r="HB203"/>
  <c r="EM433"/>
  <c r="EN169"/>
  <c r="IC437"/>
  <c r="EK425"/>
  <c r="EO195"/>
  <c r="HQ429"/>
  <c r="HQ449" s="1"/>
  <c r="EL199"/>
  <c r="DQ443"/>
  <c r="D457" i="3" s="1"/>
  <c r="GF202" i="1"/>
  <c r="HU415"/>
  <c r="HU417"/>
  <c r="EO204"/>
  <c r="EO440"/>
  <c r="GE380"/>
  <c r="FK417"/>
  <c r="GC436"/>
  <c r="FW439"/>
  <c r="FW459" s="1"/>
  <c r="IB425"/>
  <c r="FR425"/>
  <c r="EN439"/>
  <c r="HW175"/>
  <c r="HW193" s="1"/>
  <c r="HY175"/>
  <c r="HY193" s="1"/>
  <c r="HU175"/>
  <c r="HU193" s="1"/>
  <c r="HX175"/>
  <c r="HX193" s="1"/>
  <c r="HV175"/>
  <c r="HV193" s="1"/>
  <c r="GY177"/>
  <c r="HB177"/>
  <c r="HA177"/>
  <c r="GZ177"/>
  <c r="HC177"/>
  <c r="HC159"/>
  <c r="HB159"/>
  <c r="GZ159"/>
  <c r="GY159"/>
  <c r="HA159"/>
  <c r="HO433"/>
  <c r="HO453" s="1"/>
  <c r="HU359"/>
  <c r="IB359"/>
  <c r="HO434"/>
  <c r="HO454" s="1"/>
  <c r="HU360"/>
  <c r="IB360"/>
  <c r="HO435"/>
  <c r="HO455" s="1"/>
  <c r="HU361"/>
  <c r="IB361"/>
  <c r="HO432"/>
  <c r="HO452" s="1"/>
  <c r="HU358"/>
  <c r="IB358"/>
  <c r="HS436"/>
  <c r="HS456" s="1"/>
  <c r="HY362"/>
  <c r="IF362"/>
  <c r="HS435"/>
  <c r="HS455" s="1"/>
  <c r="HY361"/>
  <c r="IF361"/>
  <c r="HS434"/>
  <c r="HS454" s="1"/>
  <c r="HY360"/>
  <c r="IF360"/>
  <c r="HS433"/>
  <c r="HS453" s="1"/>
  <c r="HY359"/>
  <c r="IF359"/>
  <c r="GX46"/>
  <c r="GS67" s="1"/>
  <c r="HO46"/>
  <c r="HT46" s="1"/>
  <c r="HO67" s="1"/>
  <c r="HO278"/>
  <c r="HT278" s="1"/>
  <c r="HO299" s="1"/>
  <c r="GX278"/>
  <c r="GS299" s="1"/>
  <c r="ID428"/>
  <c r="ID369"/>
  <c r="HO280"/>
  <c r="HT280" s="1"/>
  <c r="HO301" s="1"/>
  <c r="GX280"/>
  <c r="GS301" s="1"/>
  <c r="GZ404"/>
  <c r="HA404"/>
  <c r="GD366"/>
  <c r="GD440" s="1"/>
  <c r="GE366"/>
  <c r="FH404"/>
  <c r="FI404"/>
  <c r="FG404"/>
  <c r="FK385"/>
  <c r="FJ385"/>
  <c r="FI385"/>
  <c r="FH385"/>
  <c r="HV376"/>
  <c r="IC376"/>
  <c r="IC431" s="1"/>
  <c r="HP431"/>
  <c r="HP451" s="1"/>
  <c r="HV373"/>
  <c r="IC373"/>
  <c r="HP388"/>
  <c r="HP428"/>
  <c r="HV374"/>
  <c r="IC374"/>
  <c r="IC429" s="1"/>
  <c r="HP429"/>
  <c r="HP449" s="1"/>
  <c r="HV375"/>
  <c r="IC375"/>
  <c r="IC430" s="1"/>
  <c r="HP430"/>
  <c r="HP450" s="1"/>
  <c r="GG412"/>
  <c r="GN412"/>
  <c r="GG411"/>
  <c r="GN411"/>
  <c r="GN429" s="1"/>
  <c r="GG410"/>
  <c r="GG425" s="1"/>
  <c r="GN410"/>
  <c r="GA425"/>
  <c r="GG413"/>
  <c r="GN413"/>
  <c r="E323" i="9"/>
  <c r="F462" i="3"/>
  <c r="F469" s="1"/>
  <c r="F474"/>
  <c r="GY392" i="1"/>
  <c r="GY407" s="1"/>
  <c r="GS407"/>
  <c r="HF392"/>
  <c r="GY395"/>
  <c r="HF395"/>
  <c r="GY404"/>
  <c r="HF404"/>
  <c r="F186" i="9"/>
  <c r="F193" s="1"/>
  <c r="F200"/>
  <c r="FJ405" i="1"/>
  <c r="FJ441" s="1"/>
  <c r="FQ405"/>
  <c r="FQ441" s="1"/>
  <c r="FD441"/>
  <c r="FD461" s="1"/>
  <c r="FJ392"/>
  <c r="FQ392"/>
  <c r="FD407"/>
  <c r="FE408" s="1"/>
  <c r="FD428"/>
  <c r="FJ398"/>
  <c r="FQ398"/>
  <c r="FD434"/>
  <c r="FD454" s="1"/>
  <c r="FJ404"/>
  <c r="FQ404"/>
  <c r="FD440"/>
  <c r="FD460" s="1"/>
  <c r="GS436"/>
  <c r="GS456" s="1"/>
  <c r="GY362"/>
  <c r="HF362"/>
  <c r="GS433"/>
  <c r="GS453" s="1"/>
  <c r="GY359"/>
  <c r="HF359"/>
  <c r="GS430"/>
  <c r="GS450" s="1"/>
  <c r="GY356"/>
  <c r="HF356"/>
  <c r="GS435"/>
  <c r="GS455" s="1"/>
  <c r="GY361"/>
  <c r="HF361"/>
  <c r="EL191"/>
  <c r="EL131"/>
  <c r="EO191"/>
  <c r="EO131"/>
  <c r="GW437"/>
  <c r="GW457" s="1"/>
  <c r="HC363"/>
  <c r="HJ363"/>
  <c r="GW429"/>
  <c r="GW449" s="1"/>
  <c r="HC355"/>
  <c r="HJ355"/>
  <c r="GW441"/>
  <c r="GW461" s="1"/>
  <c r="HC367"/>
  <c r="HJ367"/>
  <c r="GW430"/>
  <c r="GW450" s="1"/>
  <c r="HC356"/>
  <c r="HJ356"/>
  <c r="C285" i="9"/>
  <c r="C38"/>
  <c r="HY144" i="1"/>
  <c r="HX144"/>
  <c r="HW144"/>
  <c r="HU144"/>
  <c r="HV144"/>
  <c r="HY125"/>
  <c r="HW125"/>
  <c r="HV125"/>
  <c r="HX125"/>
  <c r="HU125"/>
  <c r="HY181"/>
  <c r="HU181"/>
  <c r="HX181"/>
  <c r="HW181"/>
  <c r="HV181"/>
  <c r="HW163"/>
  <c r="HX163"/>
  <c r="HY163"/>
  <c r="HU163"/>
  <c r="HV163"/>
  <c r="GD357"/>
  <c r="GE357"/>
  <c r="GE431" s="1"/>
  <c r="GE413"/>
  <c r="GD413"/>
  <c r="GC413"/>
  <c r="GD395"/>
  <c r="GE395"/>
  <c r="GG376"/>
  <c r="GF376"/>
  <c r="GD397"/>
  <c r="GE397"/>
  <c r="GG378"/>
  <c r="GF378"/>
  <c r="GD359"/>
  <c r="GE359"/>
  <c r="GE415"/>
  <c r="GC415"/>
  <c r="GD415"/>
  <c r="GZ382"/>
  <c r="HG382"/>
  <c r="GT437"/>
  <c r="GT457" s="1"/>
  <c r="GZ383"/>
  <c r="GZ438" s="1"/>
  <c r="HG383"/>
  <c r="HG438" s="1"/>
  <c r="GT438"/>
  <c r="GT458" s="1"/>
  <c r="GZ380"/>
  <c r="HG380"/>
  <c r="GT435"/>
  <c r="GT455" s="1"/>
  <c r="GZ377"/>
  <c r="HG377"/>
  <c r="HG432" s="1"/>
  <c r="GT432"/>
  <c r="GT452" s="1"/>
  <c r="HP298"/>
  <c r="HT298" s="1"/>
  <c r="HU356" s="1"/>
  <c r="GX298"/>
  <c r="B457" i="3"/>
  <c r="DS444" i="1"/>
  <c r="F295" i="9"/>
  <c r="F162" i="3"/>
  <c r="F150"/>
  <c r="HU183" i="1"/>
  <c r="HW183"/>
  <c r="HX183"/>
  <c r="HY183"/>
  <c r="HV183"/>
  <c r="HY165"/>
  <c r="HW165"/>
  <c r="HV165"/>
  <c r="HU165"/>
  <c r="HX165"/>
  <c r="HX146"/>
  <c r="HY146"/>
  <c r="HW146"/>
  <c r="HV146"/>
  <c r="HU146"/>
  <c r="HY127"/>
  <c r="HY201" s="1"/>
  <c r="HX127"/>
  <c r="HX201" s="1"/>
  <c r="HV127"/>
  <c r="HU127"/>
  <c r="HW127"/>
  <c r="HW201" s="1"/>
  <c r="HW383"/>
  <c r="ID383"/>
  <c r="HW380"/>
  <c r="ID380"/>
  <c r="ID435" s="1"/>
  <c r="HW377"/>
  <c r="ID377"/>
  <c r="ID432" s="1"/>
  <c r="HW378"/>
  <c r="ID378"/>
  <c r="GU448"/>
  <c r="HX356"/>
  <c r="IE356"/>
  <c r="HX360"/>
  <c r="IE360"/>
  <c r="HX363"/>
  <c r="IE363"/>
  <c r="HX362"/>
  <c r="IE362"/>
  <c r="EN429"/>
  <c r="EN369"/>
  <c r="GC374"/>
  <c r="GJ374"/>
  <c r="GC375"/>
  <c r="GJ375"/>
  <c r="GJ430" s="1"/>
  <c r="GC385"/>
  <c r="GJ385"/>
  <c r="GK429"/>
  <c r="GK369"/>
  <c r="GZ393"/>
  <c r="HA393"/>
  <c r="C507" i="3"/>
  <c r="C102" i="4"/>
  <c r="C516" i="3" s="1"/>
  <c r="G160" i="9" s="1"/>
  <c r="GJ369" i="1"/>
  <c r="E314" i="9"/>
  <c r="E300"/>
  <c r="E307" s="1"/>
  <c r="GZ399" i="1"/>
  <c r="HA399"/>
  <c r="F238" i="9"/>
  <c r="E150" i="3"/>
  <c r="E162"/>
  <c r="HH191" i="1"/>
  <c r="HH205" s="1"/>
  <c r="HH131"/>
  <c r="HG191"/>
  <c r="HG131"/>
  <c r="HI191"/>
  <c r="HI205" s="1"/>
  <c r="HI131"/>
  <c r="FQ191"/>
  <c r="FQ131"/>
  <c r="IB191"/>
  <c r="IB205" s="1"/>
  <c r="IB131"/>
  <c r="IF132" s="1"/>
  <c r="IG132" s="1"/>
  <c r="FJ136"/>
  <c r="FH136"/>
  <c r="FI136"/>
  <c r="FK136"/>
  <c r="FG136"/>
  <c r="FK117"/>
  <c r="FI117"/>
  <c r="FG117"/>
  <c r="FJ117"/>
  <c r="FH117"/>
  <c r="FI173"/>
  <c r="FH173"/>
  <c r="FK173"/>
  <c r="FJ173"/>
  <c r="FG173"/>
  <c r="FI155"/>
  <c r="FK155"/>
  <c r="FH155"/>
  <c r="FJ155"/>
  <c r="FG155"/>
  <c r="HA385"/>
  <c r="HH385"/>
  <c r="HH440" s="1"/>
  <c r="HA386"/>
  <c r="HA441" s="1"/>
  <c r="HH386"/>
  <c r="HA387"/>
  <c r="HA442" s="1"/>
  <c r="HH387"/>
  <c r="HH442" s="1"/>
  <c r="HA384"/>
  <c r="HA439" s="1"/>
  <c r="HH384"/>
  <c r="HH439" s="1"/>
  <c r="E105" i="9"/>
  <c r="HB357" i="1"/>
  <c r="HI357"/>
  <c r="HB361"/>
  <c r="HI361"/>
  <c r="HB367"/>
  <c r="HI367"/>
  <c r="GG397"/>
  <c r="GN397"/>
  <c r="GG396"/>
  <c r="GN396"/>
  <c r="GN432" s="1"/>
  <c r="GG395"/>
  <c r="GN395"/>
  <c r="D9" i="9"/>
  <c r="D76"/>
  <c r="D83" s="1"/>
  <c r="D88"/>
  <c r="GZ401" i="1"/>
  <c r="HA401"/>
  <c r="E129" i="9"/>
  <c r="E136" s="1"/>
  <c r="E143"/>
  <c r="B243"/>
  <c r="B257"/>
  <c r="GZ396" i="1"/>
  <c r="HA396"/>
  <c r="HA432" s="1"/>
  <c r="HU403"/>
  <c r="IB403"/>
  <c r="HU400"/>
  <c r="IB400"/>
  <c r="HU397"/>
  <c r="IB397"/>
  <c r="HU398"/>
  <c r="IB398"/>
  <c r="FJ410"/>
  <c r="FQ410"/>
  <c r="FD425"/>
  <c r="FE426" s="1"/>
  <c r="FJ414"/>
  <c r="FQ414"/>
  <c r="FJ416"/>
  <c r="FQ416"/>
  <c r="FJ413"/>
  <c r="FQ413"/>
  <c r="HF195"/>
  <c r="FR195"/>
  <c r="FR389"/>
  <c r="FS389" s="1"/>
  <c r="HH434"/>
  <c r="EK407"/>
  <c r="EO408" s="1"/>
  <c r="EP408" s="1"/>
  <c r="HW441"/>
  <c r="EN436"/>
  <c r="GN440"/>
  <c r="FN428"/>
  <c r="FK203"/>
  <c r="FR199"/>
  <c r="GJ199"/>
  <c r="GK431"/>
  <c r="HW438"/>
  <c r="EN425"/>
  <c r="HX202"/>
  <c r="GN433"/>
  <c r="GG434"/>
  <c r="GA435"/>
  <c r="GA455" s="1"/>
  <c r="FN201"/>
  <c r="FQ201"/>
  <c r="EO431"/>
  <c r="HH441"/>
  <c r="HV203"/>
  <c r="EM187"/>
  <c r="EN187"/>
  <c r="HX385"/>
  <c r="ID434"/>
  <c r="HW433"/>
  <c r="GL425"/>
  <c r="GL407"/>
  <c r="GK407"/>
  <c r="HJ388"/>
  <c r="HC388"/>
  <c r="GZ429"/>
  <c r="GY202"/>
  <c r="FQ369"/>
  <c r="GJ440"/>
  <c r="GC442"/>
  <c r="EN201"/>
  <c r="GC432"/>
  <c r="EN432"/>
  <c r="HG435"/>
  <c r="FO435"/>
  <c r="GZ435"/>
  <c r="GC441"/>
  <c r="GE428"/>
  <c r="GA225"/>
  <c r="F251" i="3" s="1"/>
  <c r="J297" i="9" s="1"/>
  <c r="GT225" i="1"/>
  <c r="GU225"/>
  <c r="GV225"/>
  <c r="GW225"/>
  <c r="FQ169"/>
  <c r="GN187"/>
  <c r="GM169"/>
  <c r="FN187"/>
  <c r="FR188" s="1"/>
  <c r="FS188" s="1"/>
  <c r="GN150"/>
  <c r="IE187"/>
  <c r="GM187"/>
  <c r="GK169"/>
  <c r="FR169"/>
  <c r="FQ150"/>
  <c r="HH169"/>
  <c r="FO150"/>
  <c r="GL169"/>
  <c r="HH150"/>
  <c r="IF187"/>
  <c r="GG357"/>
  <c r="GA432"/>
  <c r="GA452" s="1"/>
  <c r="HB374"/>
  <c r="FH441"/>
  <c r="EM437"/>
  <c r="HH438"/>
  <c r="HA437"/>
  <c r="GZ203"/>
  <c r="EN433"/>
  <c r="EO169"/>
  <c r="EL169"/>
  <c r="GD378"/>
  <c r="GD388" s="1"/>
  <c r="HG437"/>
  <c r="GZ437"/>
  <c r="EL425"/>
  <c r="EM195"/>
  <c r="ID430"/>
  <c r="HW355"/>
  <c r="HQ432"/>
  <c r="HQ452" s="1"/>
  <c r="GC399"/>
  <c r="GC397"/>
  <c r="EN199"/>
  <c r="EL204"/>
  <c r="EN440"/>
  <c r="EN430"/>
  <c r="GJ436"/>
  <c r="GC439"/>
  <c r="FW438"/>
  <c r="FW458" s="1"/>
  <c r="EU439"/>
  <c r="GC355"/>
  <c r="GC429" s="1"/>
  <c r="FW435"/>
  <c r="FW455" s="1"/>
  <c r="FE443"/>
  <c r="B431" i="3"/>
  <c r="CW444" i="1"/>
  <c r="CX444" s="1"/>
  <c r="HU130"/>
  <c r="HU204" s="1"/>
  <c r="HW130"/>
  <c r="HW204" s="1"/>
  <c r="HY130"/>
  <c r="HY204" s="1"/>
  <c r="HV130"/>
  <c r="HV204" s="1"/>
  <c r="HX130"/>
  <c r="HX204" s="1"/>
  <c r="GN369"/>
  <c r="GN428"/>
  <c r="C229" i="9"/>
  <c r="C215"/>
  <c r="C222" s="1"/>
  <c r="FX443" i="1"/>
  <c r="FX448"/>
  <c r="FX463" s="1"/>
  <c r="C537" i="3" s="1"/>
  <c r="H155" i="9" s="1"/>
  <c r="HV378" i="1"/>
  <c r="HV433" s="1"/>
  <c r="IC378"/>
  <c r="IC433" s="1"/>
  <c r="HP433"/>
  <c r="HP453" s="1"/>
  <c r="D167" i="6"/>
  <c r="D10" s="1"/>
  <c r="D157" i="3"/>
  <c r="B199"/>
  <c r="EI226" i="1"/>
  <c r="EI228" s="1"/>
  <c r="D210" i="9"/>
  <c r="D448" i="3"/>
  <c r="D436"/>
  <c r="D443" s="1"/>
  <c r="HO26" i="1"/>
  <c r="HN44" s="1"/>
  <c r="HN65" s="1"/>
  <c r="HN93" s="1"/>
  <c r="HN123" s="1"/>
  <c r="HN142" s="1"/>
  <c r="HN161" s="1"/>
  <c r="HN179" s="1"/>
  <c r="HN197" s="1"/>
  <c r="HN217" s="1"/>
  <c r="GR44"/>
  <c r="GR65" s="1"/>
  <c r="GR93" s="1"/>
  <c r="GR123" s="1"/>
  <c r="GR142" s="1"/>
  <c r="GR161" s="1"/>
  <c r="GR179" s="1"/>
  <c r="GR197" s="1"/>
  <c r="GR217" s="1"/>
  <c r="FJ394"/>
  <c r="FJ430" s="1"/>
  <c r="FQ394"/>
  <c r="FQ430" s="1"/>
  <c r="FD430"/>
  <c r="FD450" s="1"/>
  <c r="FJ406"/>
  <c r="FJ442" s="1"/>
  <c r="FQ406"/>
  <c r="FQ442" s="1"/>
  <c r="FD442"/>
  <c r="FD462" s="1"/>
  <c r="FJ395"/>
  <c r="FQ395"/>
  <c r="FQ431" s="1"/>
  <c r="FD431"/>
  <c r="FD451" s="1"/>
  <c r="GS439"/>
  <c r="GS459" s="1"/>
  <c r="GY365"/>
  <c r="HF365"/>
  <c r="GS437"/>
  <c r="GS457" s="1"/>
  <c r="GY363"/>
  <c r="HF363"/>
  <c r="GS434"/>
  <c r="GS454" s="1"/>
  <c r="GY360"/>
  <c r="HF360"/>
  <c r="GS438"/>
  <c r="GS458" s="1"/>
  <c r="GY364"/>
  <c r="HF364"/>
  <c r="D265" i="9"/>
  <c r="D285" s="1"/>
  <c r="F270" i="10"/>
  <c r="F329" s="1"/>
  <c r="E447" i="3"/>
  <c r="M272" i="9"/>
  <c r="M279" s="1"/>
  <c r="M40"/>
  <c r="EK191" i="1"/>
  <c r="EK131"/>
  <c r="EO132" s="1"/>
  <c r="EP132" s="1"/>
  <c r="GW431"/>
  <c r="GW451" s="1"/>
  <c r="HC357"/>
  <c r="HJ357"/>
  <c r="GW428"/>
  <c r="HC354"/>
  <c r="HJ354"/>
  <c r="GW369"/>
  <c r="GW432"/>
  <c r="GW452" s="1"/>
  <c r="HC358"/>
  <c r="HJ358"/>
  <c r="N272" i="9"/>
  <c r="N279" s="1"/>
  <c r="N40"/>
  <c r="FG144" i="1"/>
  <c r="FJ144"/>
  <c r="FH144"/>
  <c r="FI144"/>
  <c r="FK144"/>
  <c r="FI125"/>
  <c r="FH125"/>
  <c r="FJ125"/>
  <c r="FG125"/>
  <c r="FK125"/>
  <c r="FK181"/>
  <c r="FI181"/>
  <c r="FG181"/>
  <c r="FJ181"/>
  <c r="FH181"/>
  <c r="FJ163"/>
  <c r="FH163"/>
  <c r="FI163"/>
  <c r="FK163"/>
  <c r="FG163"/>
  <c r="GZ395"/>
  <c r="HA395"/>
  <c r="GZ397"/>
  <c r="HA397"/>
  <c r="HA433" s="1"/>
  <c r="E71" i="9"/>
  <c r="G119" i="3"/>
  <c r="G124" s="1"/>
  <c r="G131" s="1"/>
  <c r="B124"/>
  <c r="B131" s="1"/>
  <c r="B136"/>
  <c r="GZ386" i="1"/>
  <c r="GZ441" s="1"/>
  <c r="HG386"/>
  <c r="HG441" s="1"/>
  <c r="GT441"/>
  <c r="GT461" s="1"/>
  <c r="GZ387"/>
  <c r="GZ442" s="1"/>
  <c r="HG387"/>
  <c r="HG442" s="1"/>
  <c r="GT442"/>
  <c r="GT462" s="1"/>
  <c r="GZ384"/>
  <c r="GZ439" s="1"/>
  <c r="HG384"/>
  <c r="HG439" s="1"/>
  <c r="GT439"/>
  <c r="GT459" s="1"/>
  <c r="GZ381"/>
  <c r="GZ436" s="1"/>
  <c r="HG381"/>
  <c r="HG436" s="1"/>
  <c r="GT436"/>
  <c r="GT456" s="1"/>
  <c r="GD356"/>
  <c r="GD430" s="1"/>
  <c r="GE356"/>
  <c r="GE430" s="1"/>
  <c r="D153" i="9"/>
  <c r="C436" i="3"/>
  <c r="C443" s="1"/>
  <c r="C448"/>
  <c r="GX38" i="1"/>
  <c r="GS59" s="1"/>
  <c r="HO38"/>
  <c r="HT38" s="1"/>
  <c r="HO59" s="1"/>
  <c r="FK183"/>
  <c r="FH183"/>
  <c r="FG183"/>
  <c r="FJ183"/>
  <c r="FI183"/>
  <c r="FG165"/>
  <c r="FK165"/>
  <c r="FH165"/>
  <c r="FJ165"/>
  <c r="FI165"/>
  <c r="FI146"/>
  <c r="FK146"/>
  <c r="FG146"/>
  <c r="FJ146"/>
  <c r="FH146"/>
  <c r="FK127"/>
  <c r="FK201" s="1"/>
  <c r="FI127"/>
  <c r="FG127"/>
  <c r="FH127"/>
  <c r="FJ127"/>
  <c r="FJ201" s="1"/>
  <c r="HW387"/>
  <c r="HW442" s="1"/>
  <c r="ID387"/>
  <c r="ID442" s="1"/>
  <c r="HW384"/>
  <c r="HW439" s="1"/>
  <c r="ID384"/>
  <c r="ID439" s="1"/>
  <c r="HW381"/>
  <c r="ID381"/>
  <c r="ID436" s="1"/>
  <c r="HW382"/>
  <c r="ID382"/>
  <c r="ID437" s="1"/>
  <c r="HX364"/>
  <c r="IE364"/>
  <c r="HX368"/>
  <c r="IE368"/>
  <c r="HX367"/>
  <c r="IE367"/>
  <c r="HX366"/>
  <c r="IE366"/>
  <c r="E455" i="3"/>
  <c r="E100" i="4"/>
  <c r="E464" i="3" s="1"/>
  <c r="E274" i="9" s="1"/>
  <c r="EO429" i="1"/>
  <c r="EO369"/>
  <c r="GC378"/>
  <c r="GJ378"/>
  <c r="GJ433" s="1"/>
  <c r="GC379"/>
  <c r="GC434" s="1"/>
  <c r="GJ379"/>
  <c r="GJ434" s="1"/>
  <c r="GC376"/>
  <c r="GJ376"/>
  <c r="GJ431" s="1"/>
  <c r="GC373"/>
  <c r="GC388" s="1"/>
  <c r="GJ373"/>
  <c r="FW388"/>
  <c r="GA389" s="1"/>
  <c r="C98" i="9"/>
  <c r="B422" i="3"/>
  <c r="G405"/>
  <c r="G410" s="1"/>
  <c r="G417" s="1"/>
  <c r="B410"/>
  <c r="B417" s="1"/>
  <c r="HV393" i="1"/>
  <c r="HW393"/>
  <c r="EH443"/>
  <c r="EH448"/>
  <c r="EH463" s="1"/>
  <c r="E485" i="3" s="1"/>
  <c r="F269" i="9" s="1"/>
  <c r="HV399" i="1"/>
  <c r="HW399"/>
  <c r="H183" i="9"/>
  <c r="HJ191" i="1"/>
  <c r="HJ205" s="1"/>
  <c r="HJ131"/>
  <c r="FN191"/>
  <c r="FN205" s="1"/>
  <c r="FN131"/>
  <c r="FR132" s="1"/>
  <c r="FS132" s="1"/>
  <c r="GD136"/>
  <c r="GD150" s="1"/>
  <c r="GC136"/>
  <c r="GC150" s="1"/>
  <c r="GE136"/>
  <c r="GE150" s="1"/>
  <c r="GF136"/>
  <c r="GF150" s="1"/>
  <c r="GG136"/>
  <c r="GG150" s="1"/>
  <c r="GC117"/>
  <c r="GD117"/>
  <c r="GE117"/>
  <c r="GF117"/>
  <c r="GG117"/>
  <c r="GG173"/>
  <c r="GG187" s="1"/>
  <c r="GD173"/>
  <c r="GD187" s="1"/>
  <c r="GC173"/>
  <c r="GC187" s="1"/>
  <c r="GF173"/>
  <c r="GF187" s="1"/>
  <c r="GE173"/>
  <c r="GE187" s="1"/>
  <c r="GF155"/>
  <c r="GF169" s="1"/>
  <c r="GE155"/>
  <c r="GE169" s="1"/>
  <c r="GG155"/>
  <c r="GG169" s="1"/>
  <c r="GD155"/>
  <c r="GD169" s="1"/>
  <c r="GC155"/>
  <c r="GC169" s="1"/>
  <c r="HA373"/>
  <c r="HH373"/>
  <c r="GU388"/>
  <c r="HA374"/>
  <c r="HA429" s="1"/>
  <c r="HH374"/>
  <c r="HH429" s="1"/>
  <c r="HA375"/>
  <c r="HH375"/>
  <c r="HH430" s="1"/>
  <c r="GX42"/>
  <c r="GS63" s="1"/>
  <c r="HO42"/>
  <c r="HT42" s="1"/>
  <c r="HO63" s="1"/>
  <c r="HB365"/>
  <c r="HI365"/>
  <c r="HB354"/>
  <c r="HI354"/>
  <c r="GV369"/>
  <c r="HB358"/>
  <c r="HI358"/>
  <c r="HB355"/>
  <c r="HI355"/>
  <c r="GG401"/>
  <c r="GG437" s="1"/>
  <c r="GN401"/>
  <c r="GN437" s="1"/>
  <c r="GG400"/>
  <c r="GG436" s="1"/>
  <c r="GN400"/>
  <c r="GN436" s="1"/>
  <c r="GG399"/>
  <c r="GG435" s="1"/>
  <c r="GN399"/>
  <c r="GN435" s="1"/>
  <c r="GG394"/>
  <c r="GN394"/>
  <c r="GN430" s="1"/>
  <c r="HV401"/>
  <c r="HW401"/>
  <c r="FK382"/>
  <c r="FJ382"/>
  <c r="FH382"/>
  <c r="FI382"/>
  <c r="B481" i="3"/>
  <c r="B101" i="4"/>
  <c r="B490" i="3" s="1"/>
  <c r="EI444" i="1"/>
  <c r="HU404"/>
  <c r="IB404"/>
  <c r="HU401"/>
  <c r="IB401"/>
  <c r="HU402"/>
  <c r="IB402"/>
  <c r="FJ418"/>
  <c r="FQ418"/>
  <c r="FJ422"/>
  <c r="FQ422"/>
  <c r="FJ420"/>
  <c r="FQ420"/>
  <c r="FJ417"/>
  <c r="FQ417"/>
  <c r="FQ435" s="1"/>
  <c r="C172" i="9"/>
  <c r="C158"/>
  <c r="C165" s="1"/>
  <c r="GG442" i="1"/>
  <c r="ID441"/>
  <c r="FO440"/>
  <c r="GG438"/>
  <c r="FG385"/>
  <c r="HA431"/>
  <c r="FI203"/>
  <c r="HF199"/>
  <c r="HG199"/>
  <c r="FO199"/>
  <c r="ID199"/>
  <c r="EL388"/>
  <c r="EO389" s="1"/>
  <c r="EP389" s="1"/>
  <c r="FP431"/>
  <c r="GZ431"/>
  <c r="ID438"/>
  <c r="HW437"/>
  <c r="FP433"/>
  <c r="GZ433"/>
  <c r="GJ407"/>
  <c r="DS370"/>
  <c r="DT370" s="1"/>
  <c r="EU425"/>
  <c r="EV426" s="1"/>
  <c r="EW426" s="1"/>
  <c r="HY202"/>
  <c r="GE385"/>
  <c r="GE388" s="1"/>
  <c r="FR440"/>
  <c r="GN434"/>
  <c r="GA436"/>
  <c r="GA456" s="1"/>
  <c r="HB385"/>
  <c r="HI388"/>
  <c r="GJ201"/>
  <c r="FP201"/>
  <c r="GN201"/>
  <c r="ID201"/>
  <c r="EK431"/>
  <c r="FG428"/>
  <c r="HA366"/>
  <c r="HA440" s="1"/>
  <c r="HX203"/>
  <c r="EL187"/>
  <c r="ID433"/>
  <c r="HW436"/>
  <c r="HQ439"/>
  <c r="HQ459" s="1"/>
  <c r="GC404"/>
  <c r="HH407"/>
  <c r="FO425"/>
  <c r="HG407"/>
  <c r="IF388"/>
  <c r="GN388"/>
  <c r="HY388"/>
  <c r="FB463"/>
  <c r="C511" i="3" s="1"/>
  <c r="G155" i="9" s="1"/>
  <c r="HB202" i="1"/>
  <c r="HA202"/>
  <c r="DR205"/>
  <c r="E171" i="3" s="1"/>
  <c r="FK428" i="1"/>
  <c r="GA370"/>
  <c r="GJ442"/>
  <c r="EM201"/>
  <c r="FH439"/>
  <c r="GL388"/>
  <c r="GJ432"/>
  <c r="EU432"/>
  <c r="HV435"/>
  <c r="GJ441"/>
  <c r="GL431"/>
  <c r="ER443"/>
  <c r="FN435"/>
  <c r="GL433"/>
  <c r="GF366"/>
  <c r="GS225"/>
  <c r="GW226" s="1"/>
  <c r="GW228" s="1"/>
  <c r="FB225"/>
  <c r="C225" i="3" s="1"/>
  <c r="I126" i="9" s="1"/>
  <c r="HQ225" i="1"/>
  <c r="FA225"/>
  <c r="HP225"/>
  <c r="GK150"/>
  <c r="HI187"/>
  <c r="IE150"/>
  <c r="HF169"/>
  <c r="HJ170" s="1"/>
  <c r="HK170" s="1"/>
  <c r="GJ169"/>
  <c r="ID150"/>
  <c r="GM150"/>
  <c r="GL150"/>
  <c r="GJ150"/>
  <c r="FP150"/>
  <c r="IC187"/>
  <c r="FP169"/>
  <c r="GN169"/>
  <c r="HF187"/>
  <c r="FO169"/>
  <c r="IB187"/>
  <c r="IF188" s="1"/>
  <c r="IG188" s="1"/>
  <c r="HH187"/>
  <c r="ID187"/>
  <c r="GA429"/>
  <c r="GA449" s="1"/>
  <c r="GN431"/>
  <c r="GG432"/>
  <c r="FI441"/>
  <c r="EO437"/>
  <c r="GZ422"/>
  <c r="GZ425" s="1"/>
  <c r="FG376"/>
  <c r="FG388" s="1"/>
  <c r="FG378"/>
  <c r="HA436"/>
  <c r="GU439"/>
  <c r="GU459" s="1"/>
  <c r="HH437"/>
  <c r="GY203"/>
  <c r="EK433"/>
  <c r="DM444"/>
  <c r="DM466" s="1"/>
  <c r="EM169"/>
  <c r="GD432"/>
  <c r="GK437"/>
  <c r="HV437"/>
  <c r="IC425"/>
  <c r="HV413"/>
  <c r="HV425" s="1"/>
  <c r="HV419"/>
  <c r="EK195"/>
  <c r="EL195"/>
  <c r="ID429"/>
  <c r="HW432"/>
  <c r="HQ435"/>
  <c r="HQ455" s="1"/>
  <c r="EM199"/>
  <c r="EO199"/>
  <c r="GG202"/>
  <c r="EK204"/>
  <c r="EK440"/>
  <c r="EL440"/>
  <c r="EU430"/>
  <c r="FW433"/>
  <c r="FW453" s="1"/>
  <c r="GJ439"/>
  <c r="GC438"/>
  <c r="DQ205"/>
  <c r="D171" i="3" s="1"/>
  <c r="GZ407" i="1"/>
  <c r="GJ429"/>
  <c r="GC361"/>
  <c r="GC435" s="1"/>
  <c r="FW434"/>
  <c r="FW454" s="1"/>
  <c r="GC357"/>
  <c r="GC431" s="1"/>
  <c r="FA443"/>
  <c r="B9" i="9"/>
  <c r="FE463" i="1"/>
  <c r="F511" i="3" s="1"/>
  <c r="G325" i="9" s="1"/>
  <c r="HA388" i="1" l="1"/>
  <c r="GG188"/>
  <c r="GH188" s="1"/>
  <c r="FI201"/>
  <c r="GC407"/>
  <c r="GG431"/>
  <c r="FO443"/>
  <c r="FQ205"/>
  <c r="GE433"/>
  <c r="HU425"/>
  <c r="IC205"/>
  <c r="GD195"/>
  <c r="HB204"/>
  <c r="GC201"/>
  <c r="GF201"/>
  <c r="FG193"/>
  <c r="FK193"/>
  <c r="GL443"/>
  <c r="HV407"/>
  <c r="GG433"/>
  <c r="HV431"/>
  <c r="FK425"/>
  <c r="HB201"/>
  <c r="FI204"/>
  <c r="GY425"/>
  <c r="GD201"/>
  <c r="FH193"/>
  <c r="HW407"/>
  <c r="EO443"/>
  <c r="F483" i="3" s="1"/>
  <c r="HB388" i="1"/>
  <c r="GC440"/>
  <c r="GD431"/>
  <c r="FQ440"/>
  <c r="GZ440"/>
  <c r="EA444"/>
  <c r="HA435"/>
  <c r="HX388"/>
  <c r="FJ195"/>
  <c r="GE204"/>
  <c r="FI193"/>
  <c r="HA407"/>
  <c r="FJ193"/>
  <c r="F323" i="9"/>
  <c r="F488" i="3"/>
  <c r="F495" s="1"/>
  <c r="F500"/>
  <c r="B28" i="9"/>
  <c r="B14"/>
  <c r="C40"/>
  <c r="C115"/>
  <c r="C103"/>
  <c r="C110" s="1"/>
  <c r="G181"/>
  <c r="D176" i="3"/>
  <c r="D183" s="1"/>
  <c r="D188"/>
  <c r="HI369" i="1"/>
  <c r="B507" i="3"/>
  <c r="B102" i="4"/>
  <c r="B516" i="3" s="1"/>
  <c r="B225"/>
  <c r="FE226" i="1"/>
  <c r="FE228" s="1"/>
  <c r="G238" i="9"/>
  <c r="E188" i="3"/>
  <c r="E176"/>
  <c r="E183" s="1"/>
  <c r="GE191" i="1"/>
  <c r="GE131"/>
  <c r="E265" i="9"/>
  <c r="E285" s="1"/>
  <c r="F271" i="10"/>
  <c r="E473" i="3"/>
  <c r="HJ369" i="1"/>
  <c r="M59" i="9"/>
  <c r="M45"/>
  <c r="M52" s="1"/>
  <c r="C533" i="3"/>
  <c r="C103" i="4"/>
  <c r="C542" i="3" s="1"/>
  <c r="H160" i="9" s="1"/>
  <c r="F507" i="3"/>
  <c r="F102" i="4"/>
  <c r="F516" i="3" s="1"/>
  <c r="G330" i="9" s="1"/>
  <c r="FG191" i="1"/>
  <c r="FG131"/>
  <c r="F243" i="9"/>
  <c r="F250" s="1"/>
  <c r="F257"/>
  <c r="G151"/>
  <c r="G171" s="1"/>
  <c r="D273" i="10"/>
  <c r="C525" i="3"/>
  <c r="GZ356" i="1"/>
  <c r="HA356"/>
  <c r="C61" i="9"/>
  <c r="C58"/>
  <c r="FD443" i="1"/>
  <c r="FD448"/>
  <c r="FD463" s="1"/>
  <c r="E511" i="3" s="1"/>
  <c r="G269" i="9" s="1"/>
  <c r="IC388" i="1"/>
  <c r="IC428"/>
  <c r="IC443" s="1"/>
  <c r="HW191"/>
  <c r="HW131"/>
  <c r="HY191"/>
  <c r="HY131"/>
  <c r="HR412"/>
  <c r="HR416"/>
  <c r="HR420"/>
  <c r="HR413"/>
  <c r="HR417"/>
  <c r="HR421"/>
  <c r="HR411"/>
  <c r="HR419"/>
  <c r="HR410"/>
  <c r="HR418"/>
  <c r="HR415"/>
  <c r="HR423"/>
  <c r="HR414"/>
  <c r="HR422"/>
  <c r="GE429"/>
  <c r="GE369"/>
  <c r="HC420"/>
  <c r="HJ420"/>
  <c r="HC414"/>
  <c r="HJ414"/>
  <c r="HC419"/>
  <c r="HJ419"/>
  <c r="HC411"/>
  <c r="HJ411"/>
  <c r="GZ388"/>
  <c r="GZ428"/>
  <c r="HU373"/>
  <c r="IB373"/>
  <c r="HO388"/>
  <c r="HS389" s="1"/>
  <c r="HU374"/>
  <c r="IB374"/>
  <c r="HU375"/>
  <c r="HU430" s="1"/>
  <c r="IB375"/>
  <c r="HY401"/>
  <c r="IF401"/>
  <c r="HY400"/>
  <c r="IF400"/>
  <c r="HY399"/>
  <c r="IF399"/>
  <c r="HY394"/>
  <c r="IF394"/>
  <c r="E267" i="9"/>
  <c r="E474" i="3"/>
  <c r="E462"/>
  <c r="E469" s="1"/>
  <c r="HA191" i="1"/>
  <c r="HA131"/>
  <c r="F321" i="9"/>
  <c r="F341" s="1"/>
  <c r="G272" i="10"/>
  <c r="F499" i="3"/>
  <c r="GF421" i="1"/>
  <c r="GM421"/>
  <c r="GF417"/>
  <c r="GM417"/>
  <c r="GF416"/>
  <c r="GM416"/>
  <c r="GF415"/>
  <c r="GM415"/>
  <c r="FJ429"/>
  <c r="FJ369"/>
  <c r="FH429"/>
  <c r="FH369"/>
  <c r="HX369"/>
  <c r="HY412"/>
  <c r="IF412"/>
  <c r="HY411"/>
  <c r="IF411"/>
  <c r="HY410"/>
  <c r="IF410"/>
  <c r="HS425"/>
  <c r="HY413"/>
  <c r="IF413"/>
  <c r="GY380"/>
  <c r="HF380"/>
  <c r="GY377"/>
  <c r="HF377"/>
  <c r="GY378"/>
  <c r="HF378"/>
  <c r="GY375"/>
  <c r="HF375"/>
  <c r="B45" i="9"/>
  <c r="B52" s="1"/>
  <c r="B59"/>
  <c r="HC400" i="1"/>
  <c r="HJ400"/>
  <c r="HC406"/>
  <c r="HJ406"/>
  <c r="HC399"/>
  <c r="HJ399"/>
  <c r="HC404"/>
  <c r="HJ404"/>
  <c r="HR393"/>
  <c r="HR397"/>
  <c r="HR401"/>
  <c r="HR405"/>
  <c r="HR394"/>
  <c r="HR398"/>
  <c r="HR402"/>
  <c r="HR406"/>
  <c r="HR392"/>
  <c r="HR396"/>
  <c r="HR404"/>
  <c r="HR395"/>
  <c r="HR403"/>
  <c r="HR400"/>
  <c r="HR399"/>
  <c r="HQ349"/>
  <c r="HR350" s="1"/>
  <c r="GF392"/>
  <c r="GM392"/>
  <c r="FZ407"/>
  <c r="GA408" s="1"/>
  <c r="FZ428"/>
  <c r="GF403"/>
  <c r="GF439" s="1"/>
  <c r="GM403"/>
  <c r="GM439" s="1"/>
  <c r="FZ439"/>
  <c r="FZ459" s="1"/>
  <c r="GF397"/>
  <c r="GF433" s="1"/>
  <c r="GM397"/>
  <c r="GM433" s="1"/>
  <c r="FZ433"/>
  <c r="FZ453" s="1"/>
  <c r="GF396"/>
  <c r="GM396"/>
  <c r="FZ432"/>
  <c r="FZ452" s="1"/>
  <c r="C157" i="3"/>
  <c r="C167" i="6"/>
  <c r="C10" s="1"/>
  <c r="GN151" i="1"/>
  <c r="GO151" s="1"/>
  <c r="HJ188"/>
  <c r="HK188" s="1"/>
  <c r="HV429"/>
  <c r="GG170"/>
  <c r="GH170" s="1"/>
  <c r="FH201"/>
  <c r="FK199"/>
  <c r="FI199"/>
  <c r="FN443"/>
  <c r="FG169"/>
  <c r="FI169"/>
  <c r="FH187"/>
  <c r="FK150"/>
  <c r="HU201"/>
  <c r="GZ432"/>
  <c r="HV199"/>
  <c r="HF433"/>
  <c r="GE440"/>
  <c r="GG428"/>
  <c r="EO426"/>
  <c r="EP426" s="1"/>
  <c r="FR443"/>
  <c r="GD437"/>
  <c r="G455" i="3"/>
  <c r="HU169" i="1"/>
  <c r="HW187"/>
  <c r="HY150"/>
  <c r="GD435"/>
  <c r="GE407"/>
  <c r="GY201"/>
  <c r="FH433"/>
  <c r="FG431"/>
  <c r="FH431"/>
  <c r="HA199"/>
  <c r="HC442"/>
  <c r="EM205"/>
  <c r="D197" i="3" s="1"/>
  <c r="GW370" i="1"/>
  <c r="GY432"/>
  <c r="FJ436"/>
  <c r="DS206"/>
  <c r="DT206" s="1"/>
  <c r="HY356"/>
  <c r="HY430" s="1"/>
  <c r="HO429"/>
  <c r="HO449" s="1"/>
  <c r="GG195"/>
  <c r="HC204"/>
  <c r="HQ463"/>
  <c r="D589" i="3" s="1"/>
  <c r="J212" i="9" s="1"/>
  <c r="EI464" i="1"/>
  <c r="EI466" s="1"/>
  <c r="FK437"/>
  <c r="HB356"/>
  <c r="HA169"/>
  <c r="GY187"/>
  <c r="GY150"/>
  <c r="GZ150"/>
  <c r="IF205"/>
  <c r="ID205"/>
  <c r="GJ205"/>
  <c r="FI435"/>
  <c r="FH407"/>
  <c r="FK388"/>
  <c r="EL443"/>
  <c r="C483" i="3" s="1"/>
  <c r="GE201" i="1"/>
  <c r="GC199"/>
  <c r="EN205"/>
  <c r="E197" i="3" s="1"/>
  <c r="FJ432" i="1"/>
  <c r="FQ438"/>
  <c r="FJ440"/>
  <c r="HO428"/>
  <c r="FK195"/>
  <c r="GD204"/>
  <c r="GC204"/>
  <c r="HB195"/>
  <c r="GA443"/>
  <c r="D172" i="9"/>
  <c r="D158"/>
  <c r="D165" s="1"/>
  <c r="D229"/>
  <c r="D215"/>
  <c r="D222" s="1"/>
  <c r="D98"/>
  <c r="B448" i="3"/>
  <c r="G431"/>
  <c r="G436" s="1"/>
  <c r="G443" s="1"/>
  <c r="B436"/>
  <c r="B443" s="1"/>
  <c r="FJ191" i="1"/>
  <c r="FJ131"/>
  <c r="E157" i="3"/>
  <c r="E167" i="6"/>
  <c r="E10" s="1"/>
  <c r="F157" i="3"/>
  <c r="F167" i="6"/>
  <c r="F10" s="1"/>
  <c r="E98" i="9"/>
  <c r="G457" i="3"/>
  <c r="G462" s="1"/>
  <c r="B462"/>
  <c r="B469" s="1"/>
  <c r="B474"/>
  <c r="FJ407" i="1"/>
  <c r="FJ428"/>
  <c r="E210" i="9"/>
  <c r="D474" i="3"/>
  <c r="D462"/>
  <c r="D469" s="1"/>
  <c r="E38" i="9"/>
  <c r="E114"/>
  <c r="HU191" i="1"/>
  <c r="HU131"/>
  <c r="GV412"/>
  <c r="GV416"/>
  <c r="GV420"/>
  <c r="GV411"/>
  <c r="GV415"/>
  <c r="GV419"/>
  <c r="GV423"/>
  <c r="GV410"/>
  <c r="GV418"/>
  <c r="GV413"/>
  <c r="GV421"/>
  <c r="GV414"/>
  <c r="GV422"/>
  <c r="GV417"/>
  <c r="HC422"/>
  <c r="HJ422"/>
  <c r="HC416"/>
  <c r="HJ416"/>
  <c r="HC421"/>
  <c r="HJ421"/>
  <c r="HC413"/>
  <c r="HJ413"/>
  <c r="HG388"/>
  <c r="HG428"/>
  <c r="HG443" s="1"/>
  <c r="HU377"/>
  <c r="IB377"/>
  <c r="IB432" s="1"/>
  <c r="HU378"/>
  <c r="IB378"/>
  <c r="HU379"/>
  <c r="IB379"/>
  <c r="HU376"/>
  <c r="IB376"/>
  <c r="IB431" s="1"/>
  <c r="GS448"/>
  <c r="D286" i="9"/>
  <c r="D272"/>
  <c r="D279" s="1"/>
  <c r="HY404" i="1"/>
  <c r="IF404"/>
  <c r="HY403"/>
  <c r="IF403"/>
  <c r="HY402"/>
  <c r="IF402"/>
  <c r="HY398"/>
  <c r="IF398"/>
  <c r="G295" i="9"/>
  <c r="F188" i="3"/>
  <c r="F176"/>
  <c r="F183" s="1"/>
  <c r="HC191" i="1"/>
  <c r="HC131"/>
  <c r="GZ191"/>
  <c r="GZ131"/>
  <c r="GF414"/>
  <c r="GM414"/>
  <c r="GF420"/>
  <c r="GM420"/>
  <c r="GF419"/>
  <c r="GM419"/>
  <c r="FI429"/>
  <c r="FI369"/>
  <c r="IE369"/>
  <c r="HY416"/>
  <c r="IF416"/>
  <c r="HY415"/>
  <c r="IF415"/>
  <c r="HY414"/>
  <c r="IF414"/>
  <c r="HY417"/>
  <c r="HY435" s="1"/>
  <c r="IF417"/>
  <c r="GY383"/>
  <c r="GY438" s="1"/>
  <c r="HF383"/>
  <c r="GY381"/>
  <c r="GY436" s="1"/>
  <c r="HF381"/>
  <c r="GY382"/>
  <c r="HF382"/>
  <c r="HF437" s="1"/>
  <c r="GY379"/>
  <c r="HF379"/>
  <c r="E172" i="9"/>
  <c r="E158"/>
  <c r="E165" s="1"/>
  <c r="HC405" i="1"/>
  <c r="HJ405"/>
  <c r="HC394"/>
  <c r="HJ394"/>
  <c r="HC401"/>
  <c r="HC437" s="1"/>
  <c r="HJ401"/>
  <c r="HJ437" s="1"/>
  <c r="HC393"/>
  <c r="HJ393"/>
  <c r="HJ429" s="1"/>
  <c r="IF369"/>
  <c r="HU428"/>
  <c r="HU369"/>
  <c r="GV395"/>
  <c r="GV399"/>
  <c r="GV403"/>
  <c r="GV394"/>
  <c r="GV398"/>
  <c r="GV402"/>
  <c r="GV406"/>
  <c r="GV397"/>
  <c r="GV405"/>
  <c r="GV400"/>
  <c r="GV393"/>
  <c r="GV401"/>
  <c r="GV392"/>
  <c r="GV396"/>
  <c r="GV404"/>
  <c r="GU349"/>
  <c r="GV350" s="1"/>
  <c r="GF398"/>
  <c r="GF434" s="1"/>
  <c r="GM398"/>
  <c r="GM434" s="1"/>
  <c r="FZ434"/>
  <c r="FZ454" s="1"/>
  <c r="GF394"/>
  <c r="GM394"/>
  <c r="FZ430"/>
  <c r="FZ450" s="1"/>
  <c r="GF401"/>
  <c r="GM401"/>
  <c r="FZ437"/>
  <c r="FZ457" s="1"/>
  <c r="GF400"/>
  <c r="GM400"/>
  <c r="FZ436"/>
  <c r="FZ456" s="1"/>
  <c r="FH199"/>
  <c r="EK205"/>
  <c r="GN443"/>
  <c r="HW429"/>
  <c r="FJ425"/>
  <c r="E47" i="9"/>
  <c r="FK169" i="1"/>
  <c r="FK187"/>
  <c r="FG150"/>
  <c r="FJ150"/>
  <c r="HG205"/>
  <c r="HX199"/>
  <c r="EO205"/>
  <c r="F197" i="3" s="1"/>
  <c r="GY435" i="1"/>
  <c r="HF436"/>
  <c r="FJ434"/>
  <c r="ID443"/>
  <c r="IF434"/>
  <c r="HU434"/>
  <c r="GG369"/>
  <c r="GG430"/>
  <c r="GN407"/>
  <c r="HY169"/>
  <c r="HU187"/>
  <c r="HX187"/>
  <c r="HU150"/>
  <c r="GN205"/>
  <c r="HF205"/>
  <c r="GM205"/>
  <c r="GE435"/>
  <c r="GE425"/>
  <c r="GG388"/>
  <c r="FI433"/>
  <c r="HJ442"/>
  <c r="HC436"/>
  <c r="GW440"/>
  <c r="GW460" s="1"/>
  <c r="HF432"/>
  <c r="FQ436"/>
  <c r="IF430"/>
  <c r="IB430"/>
  <c r="HU429"/>
  <c r="GF195"/>
  <c r="HS438"/>
  <c r="HS458" s="1"/>
  <c r="EO170"/>
  <c r="EP170" s="1"/>
  <c r="HJ151"/>
  <c r="HK151" s="1"/>
  <c r="GC430"/>
  <c r="EV206"/>
  <c r="EW206" s="1"/>
  <c r="IB407"/>
  <c r="FG437"/>
  <c r="GZ169"/>
  <c r="HB187"/>
  <c r="HC150"/>
  <c r="GN132"/>
  <c r="GO132" s="1"/>
  <c r="FJ435"/>
  <c r="FI407"/>
  <c r="FI425"/>
  <c r="FJ388"/>
  <c r="GG199"/>
  <c r="GW438"/>
  <c r="GW458" s="1"/>
  <c r="FQ432"/>
  <c r="GF369"/>
  <c r="FG440"/>
  <c r="FI195"/>
  <c r="FH195"/>
  <c r="GF204"/>
  <c r="HS437"/>
  <c r="HS457" s="1"/>
  <c r="GY195"/>
  <c r="HC195"/>
  <c r="GG429"/>
  <c r="GA463"/>
  <c r="F537" i="3" s="1"/>
  <c r="H325" i="9" s="1"/>
  <c r="GF191" i="1"/>
  <c r="GF131"/>
  <c r="F105" i="9"/>
  <c r="HB369" i="1"/>
  <c r="GG191"/>
  <c r="GG131"/>
  <c r="GC191"/>
  <c r="GC131"/>
  <c r="N59" i="9"/>
  <c r="N45"/>
  <c r="N52" s="1"/>
  <c r="GW448" i="1"/>
  <c r="D28" i="9"/>
  <c r="D14"/>
  <c r="D21" s="1"/>
  <c r="FH191" i="1"/>
  <c r="FH131"/>
  <c r="FK191"/>
  <c r="FK131"/>
  <c r="FQ407"/>
  <c r="FR408" s="1"/>
  <c r="FS408" s="1"/>
  <c r="FQ428"/>
  <c r="E342" i="9"/>
  <c r="E328"/>
  <c r="E335" s="1"/>
  <c r="HP443" i="1"/>
  <c r="HP448"/>
  <c r="HP463" s="1"/>
  <c r="C589" i="3" s="1"/>
  <c r="J155" i="9" s="1"/>
  <c r="HX191" i="1"/>
  <c r="HX205" s="1"/>
  <c r="E301" i="3" s="1"/>
  <c r="HX131" i="1"/>
  <c r="HC418"/>
  <c r="HJ418"/>
  <c r="HJ436" s="1"/>
  <c r="HC410"/>
  <c r="HJ410"/>
  <c r="GW425"/>
  <c r="HC415"/>
  <c r="HJ415"/>
  <c r="HU381"/>
  <c r="HU436" s="1"/>
  <c r="IB381"/>
  <c r="IB436" s="1"/>
  <c r="HU382"/>
  <c r="HU437" s="1"/>
  <c r="IB382"/>
  <c r="HU383"/>
  <c r="HU438" s="1"/>
  <c r="IB383"/>
  <c r="HU380"/>
  <c r="HU435" s="1"/>
  <c r="IB380"/>
  <c r="IB435" s="1"/>
  <c r="GY369"/>
  <c r="HY406"/>
  <c r="HY442" s="1"/>
  <c r="IF406"/>
  <c r="IF442" s="1"/>
  <c r="HY393"/>
  <c r="IF393"/>
  <c r="IF429" s="1"/>
  <c r="HY405"/>
  <c r="IF405"/>
  <c r="HY392"/>
  <c r="HS407"/>
  <c r="IF392"/>
  <c r="GY191"/>
  <c r="GY131"/>
  <c r="GF422"/>
  <c r="GM422"/>
  <c r="GF410"/>
  <c r="GM410"/>
  <c r="FZ425"/>
  <c r="GA426" s="1"/>
  <c r="GF423"/>
  <c r="GM423"/>
  <c r="FG429"/>
  <c r="FG369"/>
  <c r="HY419"/>
  <c r="IF419"/>
  <c r="HY418"/>
  <c r="IF418"/>
  <c r="HY420"/>
  <c r="HY438" s="1"/>
  <c r="IF420"/>
  <c r="GY387"/>
  <c r="HF387"/>
  <c r="GY384"/>
  <c r="GY439" s="1"/>
  <c r="HF384"/>
  <c r="HF439" s="1"/>
  <c r="GY385"/>
  <c r="GY440" s="1"/>
  <c r="HF385"/>
  <c r="HF440" s="1"/>
  <c r="GY386"/>
  <c r="HF386"/>
  <c r="HF441" s="1"/>
  <c r="HC396"/>
  <c r="HJ396"/>
  <c r="HJ432" s="1"/>
  <c r="HC392"/>
  <c r="GW407"/>
  <c r="HJ392"/>
  <c r="HC395"/>
  <c r="HC431" s="1"/>
  <c r="HJ395"/>
  <c r="HJ431" s="1"/>
  <c r="IB369"/>
  <c r="IF370" s="1"/>
  <c r="IB428"/>
  <c r="GF406"/>
  <c r="GF442" s="1"/>
  <c r="GM406"/>
  <c r="GM442" s="1"/>
  <c r="FZ442"/>
  <c r="FZ462" s="1"/>
  <c r="GF402"/>
  <c r="GF438" s="1"/>
  <c r="GM402"/>
  <c r="GM438" s="1"/>
  <c r="FZ438"/>
  <c r="FZ458" s="1"/>
  <c r="GF405"/>
  <c r="GF441" s="1"/>
  <c r="GM405"/>
  <c r="FZ441"/>
  <c r="FZ461" s="1"/>
  <c r="GF404"/>
  <c r="GM404"/>
  <c r="GM440" s="1"/>
  <c r="FZ440"/>
  <c r="FZ460" s="1"/>
  <c r="F129" i="9"/>
  <c r="F136" s="1"/>
  <c r="F143"/>
  <c r="F71"/>
  <c r="G145" i="3"/>
  <c r="G150" s="1"/>
  <c r="G157" s="1"/>
  <c r="B150"/>
  <c r="B162"/>
  <c r="GN170" i="1"/>
  <c r="GO170" s="1"/>
  <c r="HH388"/>
  <c r="GG151"/>
  <c r="GH151" s="1"/>
  <c r="HA428"/>
  <c r="FJ199"/>
  <c r="HF438"/>
  <c r="GY434"/>
  <c r="GE443"/>
  <c r="D535" i="3" s="1"/>
  <c r="FQ425" i="1"/>
  <c r="FR426" s="1"/>
  <c r="FS426" s="1"/>
  <c r="G464" i="3"/>
  <c r="FH169" i="1"/>
  <c r="FJ187"/>
  <c r="FH150"/>
  <c r="GN370"/>
  <c r="GO370" s="1"/>
  <c r="GU443"/>
  <c r="DT444"/>
  <c r="GD433"/>
  <c r="HU199"/>
  <c r="HY199"/>
  <c r="HF435"/>
  <c r="GY430"/>
  <c r="FQ434"/>
  <c r="GN425"/>
  <c r="IF435"/>
  <c r="HY436"/>
  <c r="IB434"/>
  <c r="HU433"/>
  <c r="EO188"/>
  <c r="EP188" s="1"/>
  <c r="HW169"/>
  <c r="HV169"/>
  <c r="HV187"/>
  <c r="HV150"/>
  <c r="HJ132"/>
  <c r="HK132" s="1"/>
  <c r="GC428"/>
  <c r="GC425"/>
  <c r="GF388"/>
  <c r="GG389" s="1"/>
  <c r="GH389" s="1"/>
  <c r="HW388"/>
  <c r="HC201"/>
  <c r="FG433"/>
  <c r="FG443" s="1"/>
  <c r="FJ431"/>
  <c r="GZ199"/>
  <c r="HC440"/>
  <c r="GK443"/>
  <c r="HO431"/>
  <c r="HO451" s="1"/>
  <c r="IB429"/>
  <c r="GE195"/>
  <c r="GY204"/>
  <c r="HA204"/>
  <c r="HS440"/>
  <c r="HS460" s="1"/>
  <c r="IB438"/>
  <c r="FK204"/>
  <c r="HW435"/>
  <c r="FJ437"/>
  <c r="FH437"/>
  <c r="HC169"/>
  <c r="HA187"/>
  <c r="HC187"/>
  <c r="HB150"/>
  <c r="GK205"/>
  <c r="FP205"/>
  <c r="FO205"/>
  <c r="EN443"/>
  <c r="E483" i="3" s="1"/>
  <c r="FG407" i="1"/>
  <c r="FK408" s="1"/>
  <c r="FL408" s="1"/>
  <c r="FH425"/>
  <c r="FI388"/>
  <c r="FP443"/>
  <c r="EK443"/>
  <c r="GE199"/>
  <c r="GW433"/>
  <c r="GW453" s="1"/>
  <c r="GY442"/>
  <c r="GS441"/>
  <c r="GS461" s="1"/>
  <c r="FK440"/>
  <c r="FH440"/>
  <c r="HW428"/>
  <c r="HS441"/>
  <c r="HS461" s="1"/>
  <c r="FG195"/>
  <c r="GG204"/>
  <c r="HY437"/>
  <c r="HS439"/>
  <c r="HS459" s="1"/>
  <c r="IB437"/>
  <c r="HA195"/>
  <c r="FW443"/>
  <c r="F96" i="9"/>
  <c r="C272" i="10"/>
  <c r="B499" i="3"/>
  <c r="GD191" i="1"/>
  <c r="GD131"/>
  <c r="E481" i="3"/>
  <c r="E101" i="4"/>
  <c r="E490" i="3" s="1"/>
  <c r="F274" i="9" s="1"/>
  <c r="E9"/>
  <c r="E76"/>
  <c r="E83" s="1"/>
  <c r="E88"/>
  <c r="HC369" i="1"/>
  <c r="H73" i="9"/>
  <c r="H11" s="1"/>
  <c r="G199" i="3"/>
  <c r="FI191" i="1"/>
  <c r="FI205" s="1"/>
  <c r="D223" i="3" s="1"/>
  <c r="FI131" i="1"/>
  <c r="F300" i="9"/>
  <c r="F307" s="1"/>
  <c r="F314"/>
  <c r="HV356" i="1"/>
  <c r="HW356"/>
  <c r="HW430" s="1"/>
  <c r="HV388"/>
  <c r="HV428"/>
  <c r="G124" i="9"/>
  <c r="C176" i="3"/>
  <c r="C183" s="1"/>
  <c r="C188"/>
  <c r="HV191" i="1"/>
  <c r="HV131"/>
  <c r="GD429"/>
  <c r="GD443" s="1"/>
  <c r="C535" i="3" s="1"/>
  <c r="GD369" i="1"/>
  <c r="HC423"/>
  <c r="HC441" s="1"/>
  <c r="HJ423"/>
  <c r="HC412"/>
  <c r="HC430" s="1"/>
  <c r="HJ412"/>
  <c r="HJ430" s="1"/>
  <c r="HC417"/>
  <c r="HJ417"/>
  <c r="HJ435" s="1"/>
  <c r="GT443"/>
  <c r="GT448"/>
  <c r="GT463" s="1"/>
  <c r="C563" i="3" s="1"/>
  <c r="I155" i="9" s="1"/>
  <c r="HU385" i="1"/>
  <c r="HU440" s="1"/>
  <c r="IB385"/>
  <c r="IB440" s="1"/>
  <c r="HU386"/>
  <c r="HU441" s="1"/>
  <c r="IB386"/>
  <c r="IB441" s="1"/>
  <c r="HU387"/>
  <c r="HU442" s="1"/>
  <c r="IB387"/>
  <c r="HU384"/>
  <c r="HU439" s="1"/>
  <c r="IB384"/>
  <c r="IB439" s="1"/>
  <c r="HF369"/>
  <c r="HJ370" s="1"/>
  <c r="HK370" s="1"/>
  <c r="G71" i="9"/>
  <c r="B188" i="3"/>
  <c r="G171"/>
  <c r="G176" s="1"/>
  <c r="G183" s="1"/>
  <c r="B176"/>
  <c r="B183" s="1"/>
  <c r="D533"/>
  <c r="D103" i="4"/>
  <c r="D542" i="3" s="1"/>
  <c r="H217" i="9" s="1"/>
  <c r="HY397" i="1"/>
  <c r="IF397"/>
  <c r="IF433" s="1"/>
  <c r="HY396"/>
  <c r="HY432" s="1"/>
  <c r="IF396"/>
  <c r="IF432" s="1"/>
  <c r="HY395"/>
  <c r="HY431" s="1"/>
  <c r="IF395"/>
  <c r="IF431" s="1"/>
  <c r="G208" i="9"/>
  <c r="G228" s="1"/>
  <c r="E273" i="10"/>
  <c r="D525" i="3"/>
  <c r="B511"/>
  <c r="FE464" i="1"/>
  <c r="B251" i="3"/>
  <c r="GA226" i="1"/>
  <c r="GA228" s="1"/>
  <c r="F100" i="9"/>
  <c r="F42" s="1"/>
  <c r="G485" i="3"/>
  <c r="HB191" i="1"/>
  <c r="HB131"/>
  <c r="GF413"/>
  <c r="GM413"/>
  <c r="GF418"/>
  <c r="GM418"/>
  <c r="GF412"/>
  <c r="GM412"/>
  <c r="GF411"/>
  <c r="GM411"/>
  <c r="FK429"/>
  <c r="FK369"/>
  <c r="HY422"/>
  <c r="HY440" s="1"/>
  <c r="IF422"/>
  <c r="HY421"/>
  <c r="IF421"/>
  <c r="IF439" s="1"/>
  <c r="HY423"/>
  <c r="IF423"/>
  <c r="GY376"/>
  <c r="GY431" s="1"/>
  <c r="HF376"/>
  <c r="HF431" s="1"/>
  <c r="GY373"/>
  <c r="HF373"/>
  <c r="GS388"/>
  <c r="GW389" s="1"/>
  <c r="GY374"/>
  <c r="HF374"/>
  <c r="HF429" s="1"/>
  <c r="HC398"/>
  <c r="HC434" s="1"/>
  <c r="HJ398"/>
  <c r="HJ434" s="1"/>
  <c r="HC403"/>
  <c r="HC439" s="1"/>
  <c r="HJ403"/>
  <c r="HJ439" s="1"/>
  <c r="HC397"/>
  <c r="HJ397"/>
  <c r="HJ433" s="1"/>
  <c r="HC402"/>
  <c r="HC438" s="1"/>
  <c r="HJ402"/>
  <c r="GF399"/>
  <c r="GF435" s="1"/>
  <c r="GM399"/>
  <c r="GM435" s="1"/>
  <c r="FZ435"/>
  <c r="FZ455" s="1"/>
  <c r="GF395"/>
  <c r="GF431" s="1"/>
  <c r="GM395"/>
  <c r="FZ431"/>
  <c r="FZ451" s="1"/>
  <c r="GF393"/>
  <c r="GM393"/>
  <c r="FZ429"/>
  <c r="FZ449" s="1"/>
  <c r="GJ388"/>
  <c r="GN389" s="1"/>
  <c r="GO389" s="1"/>
  <c r="FG201"/>
  <c r="FG199"/>
  <c r="HC432"/>
  <c r="HF434"/>
  <c r="GY437"/>
  <c r="FJ169"/>
  <c r="FG187"/>
  <c r="FI187"/>
  <c r="FI150"/>
  <c r="GJ428"/>
  <c r="GJ443" s="1"/>
  <c r="GU463"/>
  <c r="D563" i="3" s="1"/>
  <c r="HV201" i="1"/>
  <c r="HW199"/>
  <c r="HJ441"/>
  <c r="HC429"/>
  <c r="EL205"/>
  <c r="C197" i="3" s="1"/>
  <c r="HF430" i="1"/>
  <c r="GY433"/>
  <c r="HF407"/>
  <c r="HY433"/>
  <c r="IF436"/>
  <c r="HU432"/>
  <c r="IB433"/>
  <c r="FR170"/>
  <c r="FS170" s="1"/>
  <c r="IF170"/>
  <c r="IG170" s="1"/>
  <c r="HS226"/>
  <c r="HS228" s="1"/>
  <c r="FR370"/>
  <c r="FS370" s="1"/>
  <c r="GG407"/>
  <c r="HX169"/>
  <c r="HY187"/>
  <c r="HW150"/>
  <c r="HX150"/>
  <c r="IE205"/>
  <c r="IF206" s="1"/>
  <c r="IG206" s="1"/>
  <c r="FR205"/>
  <c r="FR206" s="1"/>
  <c r="FS206" s="1"/>
  <c r="GL205"/>
  <c r="GC369"/>
  <c r="GG370" s="1"/>
  <c r="GH370" s="1"/>
  <c r="EU443"/>
  <c r="EV444" s="1"/>
  <c r="EW444" s="1"/>
  <c r="GD425"/>
  <c r="GD407"/>
  <c r="EM443"/>
  <c r="D483" i="3" s="1"/>
  <c r="D38" i="9"/>
  <c r="HH428" i="1"/>
  <c r="HH443" s="1"/>
  <c r="ID388"/>
  <c r="GZ201"/>
  <c r="FJ433"/>
  <c r="FK431"/>
  <c r="GY199"/>
  <c r="HB199"/>
  <c r="HJ440"/>
  <c r="HC435"/>
  <c r="GY429"/>
  <c r="FQ437"/>
  <c r="HY429"/>
  <c r="HU431"/>
  <c r="GC195"/>
  <c r="GZ204"/>
  <c r="HV432"/>
  <c r="HQ443"/>
  <c r="IF438"/>
  <c r="HO436"/>
  <c r="HO456" s="1"/>
  <c r="FH204"/>
  <c r="GC433"/>
  <c r="FR151"/>
  <c r="FS151" s="1"/>
  <c r="GN188"/>
  <c r="GO188" s="1"/>
  <c r="IF151"/>
  <c r="IG151" s="1"/>
  <c r="HU407"/>
  <c r="FI437"/>
  <c r="HB169"/>
  <c r="GY169"/>
  <c r="GZ187"/>
  <c r="HA150"/>
  <c r="C11" i="3"/>
  <c r="FK435" i="1"/>
  <c r="FG425"/>
  <c r="FK426" s="1"/>
  <c r="FL426" s="1"/>
  <c r="FH388"/>
  <c r="FK389" s="1"/>
  <c r="FL389" s="1"/>
  <c r="EO370"/>
  <c r="EP370" s="1"/>
  <c r="GD199"/>
  <c r="GF199"/>
  <c r="GW439"/>
  <c r="GW459" s="1"/>
  <c r="HJ438"/>
  <c r="HC433"/>
  <c r="HF442"/>
  <c r="GY441"/>
  <c r="GS440"/>
  <c r="GS460" s="1"/>
  <c r="FQ429"/>
  <c r="FJ438"/>
  <c r="FI440"/>
  <c r="HW369"/>
  <c r="HY441"/>
  <c r="HS442"/>
  <c r="HS462" s="1"/>
  <c r="HS428"/>
  <c r="HS370"/>
  <c r="IB442"/>
  <c r="IF437"/>
  <c r="HY439"/>
  <c r="HO439"/>
  <c r="HO459" s="1"/>
  <c r="GZ195"/>
  <c r="FW463"/>
  <c r="FK443" l="1"/>
  <c r="F509" i="3" s="1"/>
  <c r="G323" i="9" s="1"/>
  <c r="IF441" i="1"/>
  <c r="HY434"/>
  <c r="GF429"/>
  <c r="GF440"/>
  <c r="HC428"/>
  <c r="IF440"/>
  <c r="F526" i="3"/>
  <c r="F514"/>
  <c r="F521" s="1"/>
  <c r="H153" i="9"/>
  <c r="C540" i="3"/>
  <c r="C547" s="1"/>
  <c r="C552"/>
  <c r="B509"/>
  <c r="HC443" i="1"/>
  <c r="F561" i="3" s="1"/>
  <c r="D585"/>
  <c r="D105" i="4"/>
  <c r="D594" i="3" s="1"/>
  <c r="J217" i="9" s="1"/>
  <c r="F210"/>
  <c r="D500" i="3"/>
  <c r="D488"/>
  <c r="D495" s="1"/>
  <c r="B537"/>
  <c r="D61" i="9"/>
  <c r="D58"/>
  <c r="I212"/>
  <c r="D11" i="3"/>
  <c r="J73" i="9"/>
  <c r="J11" s="1"/>
  <c r="G251" i="3"/>
  <c r="F114" i="9"/>
  <c r="HB404" i="1"/>
  <c r="HI404"/>
  <c r="GV440"/>
  <c r="GV460" s="1"/>
  <c r="HB393"/>
  <c r="HI393"/>
  <c r="GV429"/>
  <c r="GV449" s="1"/>
  <c r="HB406"/>
  <c r="HB442" s="1"/>
  <c r="HI406"/>
  <c r="HI442" s="1"/>
  <c r="GV442"/>
  <c r="GV462" s="1"/>
  <c r="HB403"/>
  <c r="HI403"/>
  <c r="GV439"/>
  <c r="GV459" s="1"/>
  <c r="HB421"/>
  <c r="HI421"/>
  <c r="HB423"/>
  <c r="HI423"/>
  <c r="HB420"/>
  <c r="HI420"/>
  <c r="F153" i="9"/>
  <c r="C500" i="3"/>
  <c r="C488"/>
  <c r="C495" s="1"/>
  <c r="FZ443" i="1"/>
  <c r="FZ448"/>
  <c r="FZ463" s="1"/>
  <c r="E537" i="3" s="1"/>
  <c r="HX395" i="1"/>
  <c r="IE395"/>
  <c r="HR431"/>
  <c r="HR451" s="1"/>
  <c r="HX406"/>
  <c r="HX442" s="1"/>
  <c r="IE406"/>
  <c r="IE442" s="1"/>
  <c r="HR442"/>
  <c r="HR462" s="1"/>
  <c r="HX405"/>
  <c r="IE405"/>
  <c r="HR441"/>
  <c r="HR461" s="1"/>
  <c r="G331" i="10"/>
  <c r="HX423" i="1"/>
  <c r="IE423"/>
  <c r="HX419"/>
  <c r="IE419"/>
  <c r="HX413"/>
  <c r="IE413"/>
  <c r="G321" i="9"/>
  <c r="G341" s="1"/>
  <c r="G273" i="10"/>
  <c r="G332" s="1"/>
  <c r="F525" i="3"/>
  <c r="F330" i="10"/>
  <c r="I73" i="9"/>
  <c r="I11" s="1"/>
  <c r="G225" i="3"/>
  <c r="C59" i="9"/>
  <c r="C45"/>
  <c r="C52" s="1"/>
  <c r="HC170" i="1"/>
  <c r="HD170" s="1"/>
  <c r="GM429"/>
  <c r="GY388"/>
  <c r="HC389" s="1"/>
  <c r="HD389" s="1"/>
  <c r="HB205"/>
  <c r="E275" i="3" s="1"/>
  <c r="HV205" i="1"/>
  <c r="C301" i="3" s="1"/>
  <c r="HW443" i="1"/>
  <c r="D587" i="3" s="1"/>
  <c r="GM441" i="1"/>
  <c r="IB443"/>
  <c r="HJ407"/>
  <c r="GM425"/>
  <c r="GN426" s="1"/>
  <c r="GO426" s="1"/>
  <c r="HC132"/>
  <c r="HD132" s="1"/>
  <c r="HY407"/>
  <c r="GY428"/>
  <c r="GY443" s="1"/>
  <c r="HJ425"/>
  <c r="G490" i="3"/>
  <c r="GM436" i="1"/>
  <c r="GF437"/>
  <c r="HU443"/>
  <c r="FI443"/>
  <c r="D509" i="3" s="1"/>
  <c r="GZ205" i="1"/>
  <c r="C275" i="3" s="1"/>
  <c r="HU205" i="1"/>
  <c r="GN206"/>
  <c r="GO206" s="1"/>
  <c r="HC151"/>
  <c r="HD151" s="1"/>
  <c r="HY170"/>
  <c r="HZ170" s="1"/>
  <c r="FK170"/>
  <c r="FL170" s="1"/>
  <c r="GM432"/>
  <c r="HY369"/>
  <c r="HY425"/>
  <c r="FH443"/>
  <c r="C509" i="3" s="1"/>
  <c r="IB388" i="1"/>
  <c r="IF389" s="1"/>
  <c r="IG389" s="1"/>
  <c r="H124" i="9"/>
  <c r="C202" i="3"/>
  <c r="C209" s="1"/>
  <c r="C214"/>
  <c r="G129" i="9"/>
  <c r="G136" s="1"/>
  <c r="G143"/>
  <c r="HV430" i="1"/>
  <c r="HV443" s="1"/>
  <c r="C587" i="3" s="1"/>
  <c r="HV369" i="1"/>
  <c r="I181" i="9"/>
  <c r="D240" i="3"/>
  <c r="D228"/>
  <c r="D235" s="1"/>
  <c r="E28" i="9"/>
  <c r="E14"/>
  <c r="E21" s="1"/>
  <c r="F267"/>
  <c r="E500" i="3"/>
  <c r="E488"/>
  <c r="E495" s="1"/>
  <c r="H210" i="9"/>
  <c r="D552" i="3"/>
  <c r="D540"/>
  <c r="D547" s="1"/>
  <c r="B157"/>
  <c r="B167" i="6"/>
  <c r="B10" s="1"/>
  <c r="C585" i="3"/>
  <c r="C105" i="4"/>
  <c r="C594" i="3" s="1"/>
  <c r="J160" i="9" s="1"/>
  <c r="H295"/>
  <c r="F202" i="3"/>
  <c r="F209" s="1"/>
  <c r="F214"/>
  <c r="HB401" i="1"/>
  <c r="HI401"/>
  <c r="GV437"/>
  <c r="GV457" s="1"/>
  <c r="HB397"/>
  <c r="HI397"/>
  <c r="GV433"/>
  <c r="GV453" s="1"/>
  <c r="HB394"/>
  <c r="HI394"/>
  <c r="GV430"/>
  <c r="GV450" s="1"/>
  <c r="HB414"/>
  <c r="HI414"/>
  <c r="HB410"/>
  <c r="HI410"/>
  <c r="GV425"/>
  <c r="GW426" s="1"/>
  <c r="HB411"/>
  <c r="HI411"/>
  <c r="E40" i="9"/>
  <c r="E115"/>
  <c r="E103"/>
  <c r="E110" s="1"/>
  <c r="GF407" i="1"/>
  <c r="GG408" s="1"/>
  <c r="GH408" s="1"/>
  <c r="GF428"/>
  <c r="HX403"/>
  <c r="IE403"/>
  <c r="HR439"/>
  <c r="HR459" s="1"/>
  <c r="HX392"/>
  <c r="IE392"/>
  <c r="HR407"/>
  <c r="HS408" s="1"/>
  <c r="HR428"/>
  <c r="HX394"/>
  <c r="HX430" s="1"/>
  <c r="IE394"/>
  <c r="HR430"/>
  <c r="HR450" s="1"/>
  <c r="HX393"/>
  <c r="IE393"/>
  <c r="HR429"/>
  <c r="HR449" s="1"/>
  <c r="HX414"/>
  <c r="IE414"/>
  <c r="HX410"/>
  <c r="IE410"/>
  <c r="HR425"/>
  <c r="HS426" s="1"/>
  <c r="HX417"/>
  <c r="IE417"/>
  <c r="HX412"/>
  <c r="IE412"/>
  <c r="E507" i="3"/>
  <c r="G507" s="1"/>
  <c r="E102" i="4"/>
  <c r="E516" i="3" s="1"/>
  <c r="G274" i="9" s="1"/>
  <c r="GZ430" i="1"/>
  <c r="GZ369"/>
  <c r="G96" i="9"/>
  <c r="C273" i="10"/>
  <c r="B525" i="3"/>
  <c r="FK188" i="1"/>
  <c r="FL188" s="1"/>
  <c r="GM431"/>
  <c r="HF388"/>
  <c r="HJ389" s="1"/>
  <c r="HK389" s="1"/>
  <c r="HF428"/>
  <c r="HF443" s="1"/>
  <c r="GD205"/>
  <c r="C249" i="3" s="1"/>
  <c r="FK370" i="1"/>
  <c r="FL370" s="1"/>
  <c r="FH205"/>
  <c r="C223" i="3" s="1"/>
  <c r="GW443" i="1"/>
  <c r="GC205"/>
  <c r="GF205"/>
  <c r="E249" i="3" s="1"/>
  <c r="HJ206" i="1"/>
  <c r="HK206" s="1"/>
  <c r="HY188"/>
  <c r="HZ188" s="1"/>
  <c r="FK151"/>
  <c r="FL151" s="1"/>
  <c r="GM437"/>
  <c r="GF430"/>
  <c r="HY370"/>
  <c r="HZ370" s="1"/>
  <c r="HY132"/>
  <c r="HZ132" s="1"/>
  <c r="IF425"/>
  <c r="HA205"/>
  <c r="D275" i="3" s="1"/>
  <c r="HW205" i="1"/>
  <c r="D301" i="3" s="1"/>
  <c r="GE205" i="1"/>
  <c r="D249" i="3" s="1"/>
  <c r="HS443" i="1"/>
  <c r="HS448"/>
  <c r="HS463" s="1"/>
  <c r="F589" i="3" s="1"/>
  <c r="J325" i="9" s="1"/>
  <c r="G100"/>
  <c r="G42" s="1"/>
  <c r="G511" i="3"/>
  <c r="H208" i="9"/>
  <c r="H228" s="1"/>
  <c r="E274" i="10"/>
  <c r="D551" i="3"/>
  <c r="G9" i="9"/>
  <c r="G76"/>
  <c r="G83" s="1"/>
  <c r="G88"/>
  <c r="C559" i="3"/>
  <c r="C104" i="4"/>
  <c r="C568" i="3" s="1"/>
  <c r="I160" i="9" s="1"/>
  <c r="B483" i="3"/>
  <c r="EO444" i="1"/>
  <c r="EP444" s="1"/>
  <c r="B197" i="3"/>
  <c r="EO206" i="1"/>
  <c r="EP206" s="1"/>
  <c r="HB392"/>
  <c r="HI392"/>
  <c r="GV407"/>
  <c r="GW408" s="1"/>
  <c r="GV428"/>
  <c r="HB405"/>
  <c r="HB441" s="1"/>
  <c r="HI405"/>
  <c r="HI441" s="1"/>
  <c r="GV441"/>
  <c r="GV461" s="1"/>
  <c r="HB398"/>
  <c r="HI398"/>
  <c r="GV434"/>
  <c r="GV454" s="1"/>
  <c r="HB395"/>
  <c r="HI395"/>
  <c r="GV431"/>
  <c r="GV451" s="1"/>
  <c r="G300" i="9"/>
  <c r="G307" s="1"/>
  <c r="G314"/>
  <c r="HB422" i="1"/>
  <c r="HI422"/>
  <c r="HB418"/>
  <c r="HI418"/>
  <c r="HB415"/>
  <c r="HI415"/>
  <c r="HB412"/>
  <c r="HB430" s="1"/>
  <c r="HI412"/>
  <c r="E61" i="9"/>
  <c r="E58"/>
  <c r="F533" i="3"/>
  <c r="F103" i="4"/>
  <c r="F542" i="3" s="1"/>
  <c r="H330" i="9" s="1"/>
  <c r="HO443" i="1"/>
  <c r="HO448"/>
  <c r="HO463" s="1"/>
  <c r="H238" i="9"/>
  <c r="E202" i="3"/>
  <c r="E209" s="1"/>
  <c r="E214"/>
  <c r="H181" i="9"/>
  <c r="D202" i="3"/>
  <c r="D209" s="1"/>
  <c r="D214"/>
  <c r="GM407" i="1"/>
  <c r="GN408" s="1"/>
  <c r="GO408" s="1"/>
  <c r="GM428"/>
  <c r="HX400"/>
  <c r="IE400"/>
  <c r="HR436"/>
  <c r="HR456" s="1"/>
  <c r="HX396"/>
  <c r="HX432" s="1"/>
  <c r="IE396"/>
  <c r="IE432" s="1"/>
  <c r="HR432"/>
  <c r="HR452" s="1"/>
  <c r="HX398"/>
  <c r="IE398"/>
  <c r="HR434"/>
  <c r="HR454" s="1"/>
  <c r="HX397"/>
  <c r="IE397"/>
  <c r="HR433"/>
  <c r="HR453" s="1"/>
  <c r="E272" i="9"/>
  <c r="E279" s="1"/>
  <c r="E286"/>
  <c r="HX422" i="1"/>
  <c r="IE422"/>
  <c r="HX418"/>
  <c r="IE418"/>
  <c r="HX421"/>
  <c r="IE421"/>
  <c r="HX416"/>
  <c r="IE416"/>
  <c r="HA430"/>
  <c r="HA443" s="1"/>
  <c r="D561" i="3" s="1"/>
  <c r="HA369" i="1"/>
  <c r="H151" i="9"/>
  <c r="H171" s="1"/>
  <c r="D274" i="10"/>
  <c r="C551" i="3"/>
  <c r="G243" i="9"/>
  <c r="G250" s="1"/>
  <c r="G257"/>
  <c r="G105"/>
  <c r="G47" s="1"/>
  <c r="G516" i="3"/>
  <c r="F328" i="9"/>
  <c r="F335" s="1"/>
  <c r="F342"/>
  <c r="HC407" i="1"/>
  <c r="IF407"/>
  <c r="FQ443"/>
  <c r="FR444" s="1"/>
  <c r="GW463"/>
  <c r="F563" i="3" s="1"/>
  <c r="GG132" i="1"/>
  <c r="GH132" s="1"/>
  <c r="GM430"/>
  <c r="HC205"/>
  <c r="F275" i="3" s="1"/>
  <c r="GS443" i="1"/>
  <c r="FJ443"/>
  <c r="E509" i="3" s="1"/>
  <c r="G469"/>
  <c r="GG443" i="1"/>
  <c r="F535" i="3" s="1"/>
  <c r="GZ443" i="1"/>
  <c r="C561" i="3" s="1"/>
  <c r="FG205" i="1"/>
  <c r="F265" i="9"/>
  <c r="F285" s="1"/>
  <c r="F272" i="10"/>
  <c r="F331" s="1"/>
  <c r="E499" i="3"/>
  <c r="B533"/>
  <c r="B103" i="4"/>
  <c r="B542" i="3" s="1"/>
  <c r="GA444" i="1"/>
  <c r="D559" i="3"/>
  <c r="D104" i="4"/>
  <c r="D568" i="3" s="1"/>
  <c r="I217" i="9" s="1"/>
  <c r="F9"/>
  <c r="F88"/>
  <c r="F76"/>
  <c r="F83" s="1"/>
  <c r="L238"/>
  <c r="L243" s="1"/>
  <c r="L250" s="1"/>
  <c r="E306" i="3"/>
  <c r="E313" s="1"/>
  <c r="E318"/>
  <c r="HB396" i="1"/>
  <c r="HB432" s="1"/>
  <c r="HI396"/>
  <c r="HI432" s="1"/>
  <c r="GV432"/>
  <c r="GV452" s="1"/>
  <c r="HB400"/>
  <c r="HB436" s="1"/>
  <c r="HI400"/>
  <c r="HI436" s="1"/>
  <c r="GV436"/>
  <c r="GV456" s="1"/>
  <c r="HB402"/>
  <c r="HB438" s="1"/>
  <c r="HI402"/>
  <c r="HI438" s="1"/>
  <c r="GV438"/>
  <c r="GV458" s="1"/>
  <c r="HB399"/>
  <c r="HI399"/>
  <c r="GV435"/>
  <c r="GV455" s="1"/>
  <c r="HB417"/>
  <c r="HI417"/>
  <c r="HB413"/>
  <c r="HI413"/>
  <c r="HB419"/>
  <c r="HI419"/>
  <c r="HB416"/>
  <c r="HI416"/>
  <c r="E215" i="9"/>
  <c r="E222" s="1"/>
  <c r="E229"/>
  <c r="D103"/>
  <c r="D110" s="1"/>
  <c r="D40"/>
  <c r="D115"/>
  <c r="HX399" i="1"/>
  <c r="HX435" s="1"/>
  <c r="IE399"/>
  <c r="IE435" s="1"/>
  <c r="HR435"/>
  <c r="HR455" s="1"/>
  <c r="HX404"/>
  <c r="HX440" s="1"/>
  <c r="IE404"/>
  <c r="IE440" s="1"/>
  <c r="HR440"/>
  <c r="HR460" s="1"/>
  <c r="HX402"/>
  <c r="IE402"/>
  <c r="HR438"/>
  <c r="HR458" s="1"/>
  <c r="HX401"/>
  <c r="HX437" s="1"/>
  <c r="IE401"/>
  <c r="IE437" s="1"/>
  <c r="HR437"/>
  <c r="HR457" s="1"/>
  <c r="HX415"/>
  <c r="IE415"/>
  <c r="HX411"/>
  <c r="IE411"/>
  <c r="HX420"/>
  <c r="IE420"/>
  <c r="G200" i="9"/>
  <c r="G186"/>
  <c r="G193" s="1"/>
  <c r="G481" i="3"/>
  <c r="GC443" i="1"/>
  <c r="IG370"/>
  <c r="GF425"/>
  <c r="GG426" s="1"/>
  <c r="GH426" s="1"/>
  <c r="GY205"/>
  <c r="HC425"/>
  <c r="FK205"/>
  <c r="F223" i="3" s="1"/>
  <c r="GG205" i="1"/>
  <c r="F249" i="3" s="1"/>
  <c r="F47" i="9"/>
  <c r="HY151" i="1"/>
  <c r="HZ151" s="1"/>
  <c r="GF436"/>
  <c r="IF428"/>
  <c r="IF443" s="1"/>
  <c r="GS463"/>
  <c r="FJ205"/>
  <c r="E223" i="3" s="1"/>
  <c r="HC188" i="1"/>
  <c r="HD188" s="1"/>
  <c r="GF432"/>
  <c r="HY428"/>
  <c r="HY443" s="1"/>
  <c r="F587" i="3" s="1"/>
  <c r="HU388" i="1"/>
  <c r="HY389" s="1"/>
  <c r="HZ389" s="1"/>
  <c r="HY205"/>
  <c r="F301" i="3" s="1"/>
  <c r="FK132" i="1"/>
  <c r="FL132" s="1"/>
  <c r="HJ428"/>
  <c r="HJ443" s="1"/>
  <c r="FE444"/>
  <c r="FE466" s="1"/>
  <c r="HC370" l="1"/>
  <c r="HD370" s="1"/>
  <c r="HX433"/>
  <c r="HX441"/>
  <c r="HI435"/>
  <c r="HX438"/>
  <c r="FS444"/>
  <c r="HX431"/>
  <c r="I210" i="9"/>
  <c r="D578" i="3"/>
  <c r="D566"/>
  <c r="D573" s="1"/>
  <c r="D9"/>
  <c r="J153" i="9"/>
  <c r="J158" s="1"/>
  <c r="J165" s="1"/>
  <c r="C604" i="3"/>
  <c r="C592"/>
  <c r="C599" s="1"/>
  <c r="C9"/>
  <c r="J323" i="9"/>
  <c r="J328" s="1"/>
  <c r="F592" i="3"/>
  <c r="F604"/>
  <c r="I295" i="9"/>
  <c r="F228" i="3"/>
  <c r="F235" s="1"/>
  <c r="F240"/>
  <c r="B223"/>
  <c r="FK206" i="1"/>
  <c r="FL206" s="1"/>
  <c r="J295" i="9"/>
  <c r="J300" s="1"/>
  <c r="J307" s="1"/>
  <c r="F254" i="3"/>
  <c r="F261" s="1"/>
  <c r="F266"/>
  <c r="H96" i="9"/>
  <c r="C274" i="10"/>
  <c r="B551" i="3"/>
  <c r="H200" i="9"/>
  <c r="H186"/>
  <c r="H193" s="1"/>
  <c r="H257"/>
  <c r="H243"/>
  <c r="H250" s="1"/>
  <c r="H321"/>
  <c r="H341" s="1"/>
  <c r="G274" i="10"/>
  <c r="G333" s="1"/>
  <c r="F551" i="3"/>
  <c r="HI407" i="1"/>
  <c r="HJ408" s="1"/>
  <c r="HK408" s="1"/>
  <c r="HI428"/>
  <c r="K181" i="9"/>
  <c r="K186" s="1"/>
  <c r="K193" s="1"/>
  <c r="D292" i="3"/>
  <c r="D280"/>
  <c r="D287" s="1"/>
  <c r="J238" i="9"/>
  <c r="J243" s="1"/>
  <c r="J250" s="1"/>
  <c r="E266" i="3"/>
  <c r="E254"/>
  <c r="E261" s="1"/>
  <c r="G114" i="9"/>
  <c r="G265"/>
  <c r="G285" s="1"/>
  <c r="F273" i="10"/>
  <c r="F332" s="1"/>
  <c r="E525" i="3"/>
  <c r="HR443" i="1"/>
  <c r="HR448"/>
  <c r="HR463" s="1"/>
  <c r="E589" i="3" s="1"/>
  <c r="J269" i="9" s="1"/>
  <c r="J151"/>
  <c r="D276" i="10"/>
  <c r="C603" i="3"/>
  <c r="F286" i="9"/>
  <c r="F272"/>
  <c r="F279" s="1"/>
  <c r="H143"/>
  <c r="H129"/>
  <c r="H136" s="1"/>
  <c r="G210"/>
  <c r="D526" i="3"/>
  <c r="D514"/>
  <c r="D521" s="1"/>
  <c r="H269" i="9"/>
  <c r="F158"/>
  <c r="F165" s="1"/>
  <c r="F172"/>
  <c r="H100"/>
  <c r="H42" s="1"/>
  <c r="G537" i="3"/>
  <c r="G98" i="9"/>
  <c r="B526" i="3"/>
  <c r="G509"/>
  <c r="G514" s="1"/>
  <c r="G521" s="1"/>
  <c r="B514"/>
  <c r="B521" s="1"/>
  <c r="H172" i="9"/>
  <c r="H158"/>
  <c r="H165" s="1"/>
  <c r="G342"/>
  <c r="G328"/>
  <c r="G335" s="1"/>
  <c r="HB435" i="1"/>
  <c r="IE434"/>
  <c r="GM443"/>
  <c r="GN444" s="1"/>
  <c r="GO444" s="1"/>
  <c r="HX429"/>
  <c r="HB425"/>
  <c r="HC426" s="1"/>
  <c r="HD426" s="1"/>
  <c r="HI430"/>
  <c r="HB433"/>
  <c r="IE441"/>
  <c r="HI439"/>
  <c r="F38" i="9"/>
  <c r="B563" i="3"/>
  <c r="F28" i="9"/>
  <c r="F14"/>
  <c r="F21" s="1"/>
  <c r="H105"/>
  <c r="H323"/>
  <c r="F552" i="3"/>
  <c r="F540"/>
  <c r="F547" s="1"/>
  <c r="K295" i="9"/>
  <c r="K300" s="1"/>
  <c r="K307" s="1"/>
  <c r="F280" i="3"/>
  <c r="F287" s="1"/>
  <c r="F292"/>
  <c r="I325" i="9"/>
  <c r="F11" i="3"/>
  <c r="H71" i="9"/>
  <c r="B202" i="3"/>
  <c r="B209" s="1"/>
  <c r="B214"/>
  <c r="G197"/>
  <c r="G202" s="1"/>
  <c r="G209" s="1"/>
  <c r="I151" i="9"/>
  <c r="I171" s="1"/>
  <c r="D275" i="10"/>
  <c r="C577" i="3"/>
  <c r="C7"/>
  <c r="L181" i="9"/>
  <c r="L186" s="1"/>
  <c r="L193" s="1"/>
  <c r="D318" i="3"/>
  <c r="D306"/>
  <c r="D313" s="1"/>
  <c r="I124" i="9"/>
  <c r="C240" i="3"/>
  <c r="C228"/>
  <c r="C235" s="1"/>
  <c r="J124" i="9"/>
  <c r="J129" s="1"/>
  <c r="J136" s="1"/>
  <c r="C254" i="3"/>
  <c r="C261" s="1"/>
  <c r="C266"/>
  <c r="HX407" i="1"/>
  <c r="HY408" s="1"/>
  <c r="HZ408" s="1"/>
  <c r="HX428"/>
  <c r="E59" i="9"/>
  <c r="E45"/>
  <c r="E52" s="1"/>
  <c r="K124"/>
  <c r="K129" s="1"/>
  <c r="K136" s="1"/>
  <c r="C292" i="3"/>
  <c r="C280"/>
  <c r="C287" s="1"/>
  <c r="F229" i="9"/>
  <c r="F215"/>
  <c r="F222" s="1"/>
  <c r="HX436" i="1"/>
  <c r="HB431"/>
  <c r="HX425"/>
  <c r="HY426" s="1"/>
  <c r="HZ426" s="1"/>
  <c r="IE429"/>
  <c r="GF443"/>
  <c r="E535" i="3" s="1"/>
  <c r="HI425" i="1"/>
  <c r="HJ426" s="1"/>
  <c r="HK426" s="1"/>
  <c r="HI433"/>
  <c r="HB437"/>
  <c r="HB429"/>
  <c r="GA464"/>
  <c r="GA466" s="1"/>
  <c r="FK444"/>
  <c r="FL444" s="1"/>
  <c r="B275" i="3"/>
  <c r="HC206" i="1"/>
  <c r="HD206" s="1"/>
  <c r="I238" i="9"/>
  <c r="E228" i="3"/>
  <c r="E235" s="1"/>
  <c r="E240"/>
  <c r="B535"/>
  <c r="D59" i="9"/>
  <c r="D45"/>
  <c r="D52" s="1"/>
  <c r="I153"/>
  <c r="C566" i="3"/>
  <c r="C573" s="1"/>
  <c r="C578"/>
  <c r="B559"/>
  <c r="B104" i="4"/>
  <c r="B568" i="3" s="1"/>
  <c r="B585"/>
  <c r="B105" i="4"/>
  <c r="B594" i="3" s="1"/>
  <c r="HS444" i="1"/>
  <c r="GV443"/>
  <c r="GV448"/>
  <c r="GV463" s="1"/>
  <c r="E563" i="3" s="1"/>
  <c r="I269" i="9" s="1"/>
  <c r="G28"/>
  <c r="G14"/>
  <c r="G21" s="1"/>
  <c r="J181"/>
  <c r="J186" s="1"/>
  <c r="J193" s="1"/>
  <c r="D266" i="3"/>
  <c r="D254"/>
  <c r="D261" s="1"/>
  <c r="F559"/>
  <c r="F104" i="4"/>
  <c r="F568" i="3" s="1"/>
  <c r="I330" i="9" s="1"/>
  <c r="IE407" i="1"/>
  <c r="IF408" s="1"/>
  <c r="IG408" s="1"/>
  <c r="IE428"/>
  <c r="H300" i="9"/>
  <c r="H307" s="1"/>
  <c r="H314"/>
  <c r="G153"/>
  <c r="C514" i="3"/>
  <c r="C521" s="1"/>
  <c r="C526"/>
  <c r="B301"/>
  <c r="HY206" i="1"/>
  <c r="HZ206" s="1"/>
  <c r="B561" i="3"/>
  <c r="J210" i="9"/>
  <c r="J215" s="1"/>
  <c r="J222" s="1"/>
  <c r="D604" i="3"/>
  <c r="D592"/>
  <c r="D599" s="1"/>
  <c r="K238" i="9"/>
  <c r="K243" s="1"/>
  <c r="K250" s="1"/>
  <c r="E292" i="3"/>
  <c r="E280"/>
  <c r="E287" s="1"/>
  <c r="I323" i="9"/>
  <c r="F566" i="3"/>
  <c r="F578"/>
  <c r="IE436" i="1"/>
  <c r="HI431"/>
  <c r="HB434"/>
  <c r="IE425"/>
  <c r="IF426" s="1"/>
  <c r="IG426" s="1"/>
  <c r="IE430"/>
  <c r="HX439"/>
  <c r="HI437"/>
  <c r="IE431"/>
  <c r="HI429"/>
  <c r="HB440"/>
  <c r="L295" i="9"/>
  <c r="L300" s="1"/>
  <c r="L307" s="1"/>
  <c r="F318" i="3"/>
  <c r="F306"/>
  <c r="F313" s="1"/>
  <c r="I208" i="9"/>
  <c r="I228" s="1"/>
  <c r="E275" i="10"/>
  <c r="D577" i="3"/>
  <c r="G267" i="9"/>
  <c r="E514" i="3"/>
  <c r="E521" s="1"/>
  <c r="E526"/>
  <c r="B589"/>
  <c r="HS464" i="1"/>
  <c r="HB407"/>
  <c r="HC408" s="1"/>
  <c r="HD408" s="1"/>
  <c r="HB428"/>
  <c r="F98" i="9"/>
  <c r="G483" i="3"/>
  <c r="G488" s="1"/>
  <c r="G495" s="1"/>
  <c r="B488"/>
  <c r="B495" s="1"/>
  <c r="B500"/>
  <c r="F585"/>
  <c r="F105" i="4"/>
  <c r="F594" i="3" s="1"/>
  <c r="J330" i="9" s="1"/>
  <c r="B249" i="3"/>
  <c r="GG206" i="1"/>
  <c r="GH206" s="1"/>
  <c r="H229" i="9"/>
  <c r="H215"/>
  <c r="H222" s="1"/>
  <c r="I200"/>
  <c r="I186"/>
  <c r="I193" s="1"/>
  <c r="B587" i="3"/>
  <c r="L124" i="9"/>
  <c r="L129" s="1"/>
  <c r="L136" s="1"/>
  <c r="C306" i="3"/>
  <c r="C313" s="1"/>
  <c r="C318"/>
  <c r="E533"/>
  <c r="E103" i="4"/>
  <c r="E542" i="3" s="1"/>
  <c r="H274" i="9" s="1"/>
  <c r="J208"/>
  <c r="E276" i="10"/>
  <c r="D603" i="3"/>
  <c r="IE438" i="1"/>
  <c r="IE433"/>
  <c r="HX434"/>
  <c r="HI434"/>
  <c r="F9" i="3"/>
  <c r="IE439" i="1"/>
  <c r="HB439"/>
  <c r="HI440"/>
  <c r="D7" i="3"/>
  <c r="F573" l="1"/>
  <c r="G38" i="9"/>
  <c r="F7" i="3"/>
  <c r="F6" i="15" s="1"/>
  <c r="GG444" i="1"/>
  <c r="GH444" s="1"/>
  <c r="F30" i="3"/>
  <c r="I16" i="4"/>
  <c r="I15"/>
  <c r="I26" s="1"/>
  <c r="F14" i="3"/>
  <c r="F12" i="11"/>
  <c r="F31" i="3"/>
  <c r="F33"/>
  <c r="F34" i="15"/>
  <c r="J100" i="9"/>
  <c r="J42" s="1"/>
  <c r="G589" i="3"/>
  <c r="D30"/>
  <c r="D6" i="15"/>
  <c r="H265" i="9"/>
  <c r="H285" s="1"/>
  <c r="F274" i="10"/>
  <c r="E551" i="3"/>
  <c r="G286" i="9"/>
  <c r="G272"/>
  <c r="G279" s="1"/>
  <c r="G172"/>
  <c r="G158"/>
  <c r="G165" s="1"/>
  <c r="J96"/>
  <c r="C276" i="10"/>
  <c r="B603" i="3"/>
  <c r="G585"/>
  <c r="H267" i="9"/>
  <c r="E552" i="3"/>
  <c r="E540"/>
  <c r="E547" s="1"/>
  <c r="F61" i="9"/>
  <c r="F58"/>
  <c r="E585" i="3"/>
  <c r="E105" i="4"/>
  <c r="E594" i="3" s="1"/>
  <c r="J274" i="9" s="1"/>
  <c r="I215"/>
  <c r="I222" s="1"/>
  <c r="I229"/>
  <c r="HS466" i="1"/>
  <c r="D32" i="3"/>
  <c r="L11" s="1"/>
  <c r="HI443" i="1"/>
  <c r="HJ444" s="1"/>
  <c r="J335" i="9"/>
  <c r="J71"/>
  <c r="G249" i="3"/>
  <c r="G254" s="1"/>
  <c r="G261" s="1"/>
  <c r="B254"/>
  <c r="B261" s="1"/>
  <c r="B266"/>
  <c r="I342" i="9"/>
  <c r="I328"/>
  <c r="I335" s="1"/>
  <c r="I98"/>
  <c r="B566" i="3"/>
  <c r="B573" s="1"/>
  <c r="B578"/>
  <c r="J105" i="9"/>
  <c r="J47" s="1"/>
  <c r="G594" i="3"/>
  <c r="I96" i="9"/>
  <c r="C275" i="10"/>
  <c r="B577" i="3"/>
  <c r="K71" i="9"/>
  <c r="G275" i="3"/>
  <c r="G280" s="1"/>
  <c r="G287" s="1"/>
  <c r="B280"/>
  <c r="B287" s="1"/>
  <c r="B292"/>
  <c r="I100" i="9"/>
  <c r="I42" s="1"/>
  <c r="G563" i="3"/>
  <c r="B11"/>
  <c r="G229" i="9"/>
  <c r="G215"/>
  <c r="G222" s="1"/>
  <c r="IE443" i="1"/>
  <c r="IF444" s="1"/>
  <c r="IG444" s="1"/>
  <c r="H47" i="9"/>
  <c r="E11" i="3"/>
  <c r="F599"/>
  <c r="I321" i="9"/>
  <c r="I341" s="1"/>
  <c r="G275" i="10"/>
  <c r="F577" i="3"/>
  <c r="I105" i="9"/>
  <c r="I172"/>
  <c r="I158"/>
  <c r="I165" s="1"/>
  <c r="H98"/>
  <c r="B552" i="3"/>
  <c r="G535"/>
  <c r="G540" s="1"/>
  <c r="B540"/>
  <c r="B547" s="1"/>
  <c r="F32"/>
  <c r="N11" s="1"/>
  <c r="G40" i="9"/>
  <c r="G115"/>
  <c r="G103"/>
  <c r="G110" s="1"/>
  <c r="I71"/>
  <c r="G223" i="3"/>
  <c r="G228" s="1"/>
  <c r="G235" s="1"/>
  <c r="B228"/>
  <c r="B235" s="1"/>
  <c r="B240"/>
  <c r="HB443" i="1"/>
  <c r="E281" i="10"/>
  <c r="E340" s="1"/>
  <c r="HX443" i="1"/>
  <c r="G542" i="3"/>
  <c r="GW464" i="1"/>
  <c r="G533" i="3"/>
  <c r="J98" i="9"/>
  <c r="B592" i="3"/>
  <c r="B599" s="1"/>
  <c r="B604"/>
  <c r="J321" i="9"/>
  <c r="G276" i="10"/>
  <c r="G335" s="1"/>
  <c r="F603" i="3"/>
  <c r="F103" i="9"/>
  <c r="F110" s="1"/>
  <c r="F115"/>
  <c r="F40"/>
  <c r="L71"/>
  <c r="B318" i="3"/>
  <c r="G301"/>
  <c r="G306" s="1"/>
  <c r="G313" s="1"/>
  <c r="B306"/>
  <c r="B313" s="1"/>
  <c r="E559"/>
  <c r="G559" s="1"/>
  <c r="E104" i="4"/>
  <c r="E568" i="3" s="1"/>
  <c r="I274" i="9" s="1"/>
  <c r="I243"/>
  <c r="I250" s="1"/>
  <c r="I257"/>
  <c r="I129"/>
  <c r="I136" s="1"/>
  <c r="I143"/>
  <c r="C30" i="3"/>
  <c r="C6" i="15"/>
  <c r="C32" i="3"/>
  <c r="K11" s="1"/>
  <c r="H9" i="9"/>
  <c r="H88"/>
  <c r="H76"/>
  <c r="H83" s="1"/>
  <c r="H342"/>
  <c r="H328"/>
  <c r="H335" s="1"/>
  <c r="G61"/>
  <c r="G58"/>
  <c r="H38"/>
  <c r="H114"/>
  <c r="I300"/>
  <c r="I307" s="1"/>
  <c r="I314"/>
  <c r="C12" i="11"/>
  <c r="F16" i="4"/>
  <c r="F15"/>
  <c r="C33" i="3"/>
  <c r="C14"/>
  <c r="C34" i="15"/>
  <c r="C31" i="3"/>
  <c r="G16" i="4"/>
  <c r="G15"/>
  <c r="G26" s="1"/>
  <c r="D14" i="3"/>
  <c r="D34" i="15"/>
  <c r="D33" i="3"/>
  <c r="D12" i="11"/>
  <c r="D31" i="3"/>
  <c r="GW444" i="1"/>
  <c r="B9" i="3"/>
  <c r="D281" i="10"/>
  <c r="D340" s="1"/>
  <c r="B7" i="3"/>
  <c r="F26" i="4" l="1"/>
  <c r="C84" s="1"/>
  <c r="C111" s="1"/>
  <c r="B30" i="3"/>
  <c r="B6" i="15"/>
  <c r="H28" i="9"/>
  <c r="H14"/>
  <c r="H21" s="1"/>
  <c r="G59"/>
  <c r="G45"/>
  <c r="G52" s="1"/>
  <c r="G334" i="10"/>
  <c r="G281"/>
  <c r="G340" s="1"/>
  <c r="B32" i="3"/>
  <c r="J11" s="1"/>
  <c r="G11"/>
  <c r="I115" i="9"/>
  <c r="I103"/>
  <c r="I110" s="1"/>
  <c r="G547" i="3"/>
  <c r="HK444" i="1"/>
  <c r="E7" i="3"/>
  <c r="C48"/>
  <c r="J103" i="9"/>
  <c r="J110" s="1"/>
  <c r="E587" i="3"/>
  <c r="HY444" i="1"/>
  <c r="HZ444" s="1"/>
  <c r="E32" i="3"/>
  <c r="M11" s="1"/>
  <c r="H286" i="9"/>
  <c r="H272"/>
  <c r="H279" s="1"/>
  <c r="B11" i="11"/>
  <c r="E11"/>
  <c r="D84" i="4"/>
  <c r="D111" s="1"/>
  <c r="D48" i="3"/>
  <c r="E16" i="4"/>
  <c r="E15"/>
  <c r="B34" i="15"/>
  <c r="B31" i="3"/>
  <c r="B33"/>
  <c r="B14"/>
  <c r="B12" i="11"/>
  <c r="L29" i="3"/>
  <c r="L9"/>
  <c r="L14" s="1"/>
  <c r="K9"/>
  <c r="K14" s="1"/>
  <c r="K29"/>
  <c r="F45" i="9"/>
  <c r="F52" s="1"/>
  <c r="F59"/>
  <c r="H40"/>
  <c r="H103"/>
  <c r="H110" s="1"/>
  <c r="H115"/>
  <c r="K9"/>
  <c r="K76"/>
  <c r="K83" s="1"/>
  <c r="I114"/>
  <c r="J9"/>
  <c r="J76"/>
  <c r="J83" s="1"/>
  <c r="J265"/>
  <c r="J38" s="1"/>
  <c r="F276" i="10"/>
  <c r="F335" s="1"/>
  <c r="E603" i="3"/>
  <c r="F333" i="10"/>
  <c r="I47" i="9"/>
  <c r="C281" i="10"/>
  <c r="H61" i="9"/>
  <c r="H58"/>
  <c r="I265"/>
  <c r="I285" s="1"/>
  <c r="F275" i="10"/>
  <c r="F334" s="1"/>
  <c r="E577" i="3"/>
  <c r="L9" i="9"/>
  <c r="L76"/>
  <c r="L83" s="1"/>
  <c r="E561" i="3"/>
  <c r="HC444" i="1"/>
  <c r="HD444" s="1"/>
  <c r="I9" i="9"/>
  <c r="I88"/>
  <c r="I76"/>
  <c r="I83" s="1"/>
  <c r="N29" i="3"/>
  <c r="N9"/>
  <c r="N14" s="1"/>
  <c r="F84" i="4"/>
  <c r="F111" s="1"/>
  <c r="F48" i="3"/>
  <c r="GW466" i="1"/>
  <c r="G568" i="3"/>
  <c r="C11" i="11"/>
  <c r="C10" s="1"/>
  <c r="E26" i="4" l="1"/>
  <c r="J61" i="9"/>
  <c r="J58"/>
  <c r="I267"/>
  <c r="E578" i="3"/>
  <c r="E566"/>
  <c r="E573" s="1"/>
  <c r="E9"/>
  <c r="G561"/>
  <c r="G566" s="1"/>
  <c r="G573" s="1"/>
  <c r="J9"/>
  <c r="J29"/>
  <c r="J267" i="9"/>
  <c r="E604" i="3"/>
  <c r="E592"/>
  <c r="E599" s="1"/>
  <c r="G587"/>
  <c r="G592" s="1"/>
  <c r="G599" s="1"/>
  <c r="C16"/>
  <c r="B131" i="9"/>
  <c r="B136" s="1"/>
  <c r="C53" i="3"/>
  <c r="C340" i="10"/>
  <c r="J28" i="9"/>
  <c r="J14"/>
  <c r="J21" s="1"/>
  <c r="K28"/>
  <c r="K14"/>
  <c r="K21" s="1"/>
  <c r="B84" i="4"/>
  <c r="B111" s="1"/>
  <c r="B48" i="3"/>
  <c r="F11" i="11"/>
  <c r="F10" s="1"/>
  <c r="O11" i="3"/>
  <c r="B302" i="9"/>
  <c r="B307" s="1"/>
  <c r="F16" i="3"/>
  <c r="F53"/>
  <c r="H59" i="9"/>
  <c r="H45"/>
  <c r="H52" s="1"/>
  <c r="E6" i="15"/>
  <c r="E30" i="3"/>
  <c r="D11" i="11" s="1"/>
  <c r="D10" s="1"/>
  <c r="P11" i="3"/>
  <c r="G7"/>
  <c r="P7" s="1"/>
  <c r="I28" i="9"/>
  <c r="I14"/>
  <c r="I21" s="1"/>
  <c r="L28"/>
  <c r="L14"/>
  <c r="L21" s="1"/>
  <c r="D16" i="3"/>
  <c r="B188" i="9"/>
  <c r="B193" s="1"/>
  <c r="D53" i="3"/>
  <c r="F281" i="10"/>
  <c r="F340" s="1"/>
  <c r="I38" i="9"/>
  <c r="B10" i="11"/>
  <c r="B10" i="13" l="1"/>
  <c r="N16" i="3"/>
  <c r="N21" s="1"/>
  <c r="F28" i="11"/>
  <c r="F27" s="1"/>
  <c r="F21" i="3"/>
  <c r="L16"/>
  <c r="L21" s="1"/>
  <c r="D28" i="11"/>
  <c r="D27" s="1"/>
  <c r="D21" i="3"/>
  <c r="B16"/>
  <c r="B78" i="9"/>
  <c r="B53" i="3"/>
  <c r="J14"/>
  <c r="H16" i="4"/>
  <c r="H15"/>
  <c r="H26" s="1"/>
  <c r="E34" i="15"/>
  <c r="E33" i="3"/>
  <c r="E31"/>
  <c r="E12" i="11"/>
  <c r="E10" s="1"/>
  <c r="E14" i="3"/>
  <c r="G9"/>
  <c r="I61" i="9"/>
  <c r="I58"/>
  <c r="I272"/>
  <c r="I279" s="1"/>
  <c r="I286"/>
  <c r="I40"/>
  <c r="H281" i="10"/>
  <c r="K16" i="3"/>
  <c r="K21" s="1"/>
  <c r="C28" i="11"/>
  <c r="C27" s="1"/>
  <c r="C21" i="3"/>
  <c r="J272" i="9"/>
  <c r="J279" s="1"/>
  <c r="J40"/>
  <c r="J59" l="1"/>
  <c r="J45"/>
  <c r="J52" s="1"/>
  <c r="K25" i="3"/>
  <c r="J6" i="13" s="1"/>
  <c r="K23" i="3"/>
  <c r="I59" i="9"/>
  <c r="I45"/>
  <c r="I52" s="1"/>
  <c r="F25" i="3"/>
  <c r="F23"/>
  <c r="C10" i="13"/>
  <c r="C23" i="3"/>
  <c r="C25" s="1"/>
  <c r="E48"/>
  <c r="E84" i="4"/>
  <c r="E111" s="1"/>
  <c r="L23" i="3"/>
  <c r="L25" s="1"/>
  <c r="K6" i="13" s="1"/>
  <c r="J16" i="3"/>
  <c r="B28" i="11"/>
  <c r="B27" s="1"/>
  <c r="B12" i="13" s="1"/>
  <c r="I12" s="1"/>
  <c r="B21" i="3"/>
  <c r="N23"/>
  <c r="N25" s="1"/>
  <c r="M6" i="13" s="1"/>
  <c r="G14" i="3"/>
  <c r="M29"/>
  <c r="M9"/>
  <c r="B83" i="9"/>
  <c r="D23" i="3"/>
  <c r="D25" s="1"/>
  <c r="J21"/>
  <c r="J25" s="1"/>
  <c r="I6" i="13" s="1"/>
  <c r="D6" l="1"/>
  <c r="D23" i="11"/>
  <c r="D33" i="15"/>
  <c r="D56" s="1"/>
  <c r="D44" i="11"/>
  <c r="D10" i="13"/>
  <c r="E16" i="3"/>
  <c r="B245" i="9"/>
  <c r="E53" i="3"/>
  <c r="G48"/>
  <c r="G53" s="1"/>
  <c r="C44" i="11"/>
  <c r="C45" s="1"/>
  <c r="C6" i="13"/>
  <c r="C23" i="11"/>
  <c r="C33" i="15"/>
  <c r="C56" s="1"/>
  <c r="F33"/>
  <c r="F56" s="1"/>
  <c r="F6" i="13"/>
  <c r="F44" i="11"/>
  <c r="F23"/>
  <c r="M14" i="3"/>
  <c r="O9"/>
  <c r="B23"/>
  <c r="B25" s="1"/>
  <c r="C12" i="13"/>
  <c r="B44" i="11" l="1"/>
  <c r="B6" i="13"/>
  <c r="B18" s="1"/>
  <c r="B33" i="15"/>
  <c r="B56" s="1"/>
  <c r="B23" i="11"/>
  <c r="E10" i="13"/>
  <c r="M16" i="3"/>
  <c r="O16" s="1"/>
  <c r="E28" i="11"/>
  <c r="E27" s="1"/>
  <c r="G16" i="3"/>
  <c r="E21"/>
  <c r="J12" i="13"/>
  <c r="D12"/>
  <c r="K12" s="1"/>
  <c r="F46" i="11"/>
  <c r="F45"/>
  <c r="F47"/>
  <c r="B250" i="9"/>
  <c r="B16"/>
  <c r="B21" s="1"/>
  <c r="D47" i="11"/>
  <c r="D45"/>
  <c r="D46"/>
  <c r="O14" i="3"/>
  <c r="P9"/>
  <c r="C18" i="13"/>
  <c r="D14" l="1"/>
  <c r="O21" i="3"/>
  <c r="O23" s="1"/>
  <c r="O25" s="1"/>
  <c r="E12" i="13"/>
  <c r="E23" i="3"/>
  <c r="E25" s="1"/>
  <c r="C22" i="11"/>
  <c r="B20"/>
  <c r="B31" s="1"/>
  <c r="B14" s="1"/>
  <c r="B16" s="1"/>
  <c r="I10" i="13"/>
  <c r="I18" s="1"/>
  <c r="J10"/>
  <c r="J18" s="1"/>
  <c r="K10"/>
  <c r="K18" s="1"/>
  <c r="L12"/>
  <c r="F12"/>
  <c r="M12" s="1"/>
  <c r="B100" i="15"/>
  <c r="C19" i="13"/>
  <c r="C100" i="15"/>
  <c r="L10" i="13"/>
  <c r="F10"/>
  <c r="P16" i="3"/>
  <c r="G21"/>
  <c r="D18" i="13"/>
  <c r="D19" s="1"/>
  <c r="F14"/>
  <c r="M21" i="3"/>
  <c r="J19" i="13" l="1"/>
  <c r="E33" i="15"/>
  <c r="E56" s="1"/>
  <c r="E44" i="11"/>
  <c r="E6" i="13"/>
  <c r="E23" i="11"/>
  <c r="M10" i="13"/>
  <c r="M18" s="1"/>
  <c r="F18"/>
  <c r="F100" i="15" s="1"/>
  <c r="M23" i="3"/>
  <c r="M25" s="1"/>
  <c r="L6" i="13" s="1"/>
  <c r="L18" s="1"/>
  <c r="G23" i="3"/>
  <c r="G25" s="1"/>
  <c r="D22" i="11"/>
  <c r="C20"/>
  <c r="C31" s="1"/>
  <c r="C14" s="1"/>
  <c r="C16" s="1"/>
  <c r="K19" i="13"/>
  <c r="D100" i="15"/>
  <c r="L19" i="13" l="1"/>
  <c r="M19" s="1"/>
  <c r="E47" i="11"/>
  <c r="E46"/>
  <c r="E45"/>
  <c r="E22"/>
  <c r="D20"/>
  <c r="D31" s="1"/>
  <c r="D14" s="1"/>
  <c r="D16" s="1"/>
  <c r="E14" i="13" l="1"/>
  <c r="E18" s="1"/>
  <c r="E19" s="1"/>
  <c r="F22" i="11"/>
  <c r="F20" s="1"/>
  <c r="F31" s="1"/>
  <c r="F14" s="1"/>
  <c r="F16" s="1"/>
  <c r="E20"/>
  <c r="E31" s="1"/>
  <c r="E14" s="1"/>
  <c r="E16" s="1"/>
  <c r="F19" i="13" l="1"/>
  <c r="E100" i="15"/>
</calcChain>
</file>

<file path=xl/sharedStrings.xml><?xml version="1.0" encoding="utf-8"?>
<sst xmlns="http://schemas.openxmlformats.org/spreadsheetml/2006/main" count="5170" uniqueCount="853">
  <si>
    <t>Kemwek</t>
  </si>
  <si>
    <t>gama</t>
  </si>
  <si>
    <t>coste</t>
  </si>
  <si>
    <t>periodo 1</t>
  </si>
  <si>
    <t>total</t>
  </si>
  <si>
    <t>rebajas 1</t>
  </si>
  <si>
    <t>rebajas 2</t>
  </si>
  <si>
    <t>periodo 2</t>
  </si>
  <si>
    <t>periodo 3</t>
  </si>
  <si>
    <t>periodo 4</t>
  </si>
  <si>
    <t>periodo 5</t>
  </si>
  <si>
    <t>Grandes cadenas</t>
  </si>
  <si>
    <t>Web</t>
  </si>
  <si>
    <t>propio</t>
  </si>
  <si>
    <t>grandes cad</t>
  </si>
  <si>
    <t>web</t>
  </si>
  <si>
    <t>PVP PROPIO</t>
  </si>
  <si>
    <t>Total dias</t>
  </si>
  <si>
    <t>%gama ventas</t>
  </si>
  <si>
    <t>Total</t>
  </si>
  <si>
    <t>Inversiones Iniciales</t>
  </si>
  <si>
    <t>Patentes</t>
  </si>
  <si>
    <t>Constitución sociedad</t>
  </si>
  <si>
    <t>Legales</t>
  </si>
  <si>
    <t>Asesorias</t>
  </si>
  <si>
    <t>Depositos y fianzas</t>
  </si>
  <si>
    <t>Adecuación local</t>
  </si>
  <si>
    <t>Licencias apertura</t>
  </si>
  <si>
    <t>Catalogos</t>
  </si>
  <si>
    <t>Pagina Web</t>
  </si>
  <si>
    <t>Comunicaciones</t>
  </si>
  <si>
    <t>Suministros</t>
  </si>
  <si>
    <t>Personal</t>
  </si>
  <si>
    <t>Matrices</t>
  </si>
  <si>
    <t>Materias primas</t>
  </si>
  <si>
    <t>Viajes</t>
  </si>
  <si>
    <t>marketing</t>
  </si>
  <si>
    <t>Expositores</t>
  </si>
  <si>
    <t>stands</t>
  </si>
  <si>
    <t>asistencias a ferias</t>
  </si>
  <si>
    <t>Sponsorización</t>
  </si>
  <si>
    <t>Otros</t>
  </si>
  <si>
    <t>costes</t>
  </si>
  <si>
    <t>Margen</t>
  </si>
  <si>
    <t>Gama</t>
  </si>
  <si>
    <t>Suma</t>
  </si>
  <si>
    <t>Total cifra negocio</t>
  </si>
  <si>
    <t>Total unidades por gama y distribuidorcifra negocio</t>
  </si>
  <si>
    <t>precio medio</t>
  </si>
  <si>
    <t>Cifra de negocio euros</t>
  </si>
  <si>
    <t>unidades gama/medio</t>
  </si>
  <si>
    <t>unidades</t>
  </si>
  <si>
    <t>Costes de producción</t>
  </si>
  <si>
    <t>Cifra negocios</t>
  </si>
  <si>
    <t>produción</t>
  </si>
  <si>
    <t>pakag</t>
  </si>
  <si>
    <t>manipulac</t>
  </si>
  <si>
    <t>transp</t>
  </si>
  <si>
    <t>otros</t>
  </si>
  <si>
    <t>total coste</t>
  </si>
  <si>
    <t>Unidades</t>
  </si>
  <si>
    <t>10 a 14 años</t>
  </si>
  <si>
    <t>15 a 19 años</t>
  </si>
  <si>
    <t>20 a 24 años</t>
  </si>
  <si>
    <t>25 a 29 años</t>
  </si>
  <si>
    <t>30 a 34 años</t>
  </si>
  <si>
    <t>35 a 39 años</t>
  </si>
  <si>
    <t>40 a 44 años</t>
  </si>
  <si>
    <t>45 a 49 años</t>
  </si>
  <si>
    <t>50 a 54 años</t>
  </si>
  <si>
    <t>Ambos sexos 31/10/12</t>
  </si>
  <si>
    <t>Población española</t>
  </si>
  <si>
    <t>Limpieza</t>
  </si>
  <si>
    <t>Seguridad</t>
  </si>
  <si>
    <t>año</t>
  </si>
  <si>
    <t>unidad</t>
  </si>
  <si>
    <t>Inversión local propio</t>
  </si>
  <si>
    <t>Obras</t>
  </si>
  <si>
    <t>Mobiliario</t>
  </si>
  <si>
    <t>personal</t>
  </si>
  <si>
    <t>seguros</t>
  </si>
  <si>
    <t>Licencia</t>
  </si>
  <si>
    <t>Apertura</t>
  </si>
  <si>
    <t>Local base + - 30 m 2</t>
  </si>
  <si>
    <t>Importe</t>
  </si>
  <si>
    <t>aperturas</t>
  </si>
  <si>
    <t>Total Inversión locales propios</t>
  </si>
  <si>
    <t>Inversión acumulada</t>
  </si>
  <si>
    <t>Amortización anual 10 años</t>
  </si>
  <si>
    <t>Amortización año</t>
  </si>
  <si>
    <t>Margen medio por producto</t>
  </si>
  <si>
    <t>Nº unidades venta</t>
  </si>
  <si>
    <t>Año</t>
  </si>
  <si>
    <t>dia</t>
  </si>
  <si>
    <t>Costes puntos de venta propios</t>
  </si>
  <si>
    <t>Se entiende minimo</t>
  </si>
  <si>
    <t>1/2 encargado</t>
  </si>
  <si>
    <t>1 Dependiente</t>
  </si>
  <si>
    <t>Bruto</t>
  </si>
  <si>
    <t>Modelo país 1</t>
  </si>
  <si>
    <t>MANTENIMIENTO</t>
  </si>
  <si>
    <t>PERSONAL</t>
  </si>
  <si>
    <t>Financiero</t>
  </si>
  <si>
    <t>Administrativo</t>
  </si>
  <si>
    <t>Comercial - Marketing</t>
  </si>
  <si>
    <t>COMBUSTIBLES</t>
  </si>
  <si>
    <t>GASTOS VIAJES</t>
  </si>
  <si>
    <t>COMUNICACIONES</t>
  </si>
  <si>
    <t>SUMINISTROS</t>
  </si>
  <si>
    <t>ALQUILERES</t>
  </si>
  <si>
    <t>SERVICIOS LEGALES</t>
  </si>
  <si>
    <t>SERVICIOS ADMINISTRATIVOS</t>
  </si>
  <si>
    <t>SERVICIOS PERSONAL</t>
  </si>
  <si>
    <t>NOTARIOS Y OTROS</t>
  </si>
  <si>
    <t>GASTOS REPRESENTACIÓN</t>
  </si>
  <si>
    <t>RENTING</t>
  </si>
  <si>
    <t>MATERIAL OFICINA</t>
  </si>
  <si>
    <t>Diseño</t>
  </si>
  <si>
    <t>Mes</t>
  </si>
  <si>
    <t>suma</t>
  </si>
  <si>
    <t>importe</t>
  </si>
  <si>
    <t>mes</t>
  </si>
  <si>
    <t>Coste</t>
  </si>
  <si>
    <t>Costes gastos totales</t>
  </si>
  <si>
    <t>nº unidades</t>
  </si>
  <si>
    <t>Total costes</t>
  </si>
  <si>
    <t>(Importes en euros)</t>
  </si>
  <si>
    <t>KEMWEK</t>
  </si>
  <si>
    <t>Coste Propios</t>
  </si>
  <si>
    <t>BAI</t>
  </si>
  <si>
    <t>Amortizaciones</t>
  </si>
  <si>
    <t>Financieros</t>
  </si>
  <si>
    <t>Gastos</t>
  </si>
  <si>
    <t>Alquiler Local +- 150 €</t>
  </si>
  <si>
    <t>l</t>
  </si>
  <si>
    <t>m</t>
  </si>
  <si>
    <t>x</t>
  </si>
  <si>
    <t>j</t>
  </si>
  <si>
    <t>v</t>
  </si>
  <si>
    <t>s</t>
  </si>
  <si>
    <t>d</t>
  </si>
  <si>
    <t>dependiente</t>
  </si>
  <si>
    <t>supervisor</t>
  </si>
  <si>
    <t>Instalaciones</t>
  </si>
  <si>
    <t>Decoración</t>
  </si>
  <si>
    <t>coste medio</t>
  </si>
  <si>
    <t>Estimaciones mes</t>
  </si>
  <si>
    <t>10 diseñadores</t>
  </si>
  <si>
    <t>Street</t>
  </si>
  <si>
    <t>Fantasy</t>
  </si>
  <si>
    <t>Supra</t>
  </si>
  <si>
    <t>Black market</t>
  </si>
  <si>
    <t>policarbonato</t>
  </si>
  <si>
    <t>nikel</t>
  </si>
  <si>
    <t>policarb  piel metal</t>
  </si>
  <si>
    <t>metales nobles</t>
  </si>
  <si>
    <t>Ptos agenos</t>
  </si>
  <si>
    <t>General Manager</t>
  </si>
  <si>
    <t>Comunicación</t>
  </si>
  <si>
    <t>Relaciones internas</t>
  </si>
  <si>
    <t>Marketing</t>
  </si>
  <si>
    <t>Mantenimiento</t>
  </si>
  <si>
    <t>Producto</t>
  </si>
  <si>
    <t>jefe concesionario oficial</t>
  </si>
  <si>
    <t>Pakaging</t>
  </si>
  <si>
    <t>Audiovisuales</t>
  </si>
  <si>
    <t>Modelos</t>
  </si>
  <si>
    <t>Fotografia</t>
  </si>
  <si>
    <t>Ingenieria / desarrollo</t>
  </si>
  <si>
    <t>Gestiones de lanzamiento</t>
  </si>
  <si>
    <t>Basic, Sport</t>
  </si>
  <si>
    <t>Extreme Bike</t>
  </si>
  <si>
    <t>Underground</t>
  </si>
  <si>
    <t>Style, Designers</t>
  </si>
  <si>
    <t>Ptos de venta Propios</t>
  </si>
  <si>
    <t>Ptos de venta ajenos</t>
  </si>
  <si>
    <t>PATENTES</t>
  </si>
  <si>
    <t>EUROS POR PRODUCTO VENDIDO</t>
  </si>
  <si>
    <t>Royaltis</t>
  </si>
  <si>
    <t>Fecha</t>
  </si>
  <si>
    <t>Hito</t>
  </si>
  <si>
    <t>Apertura de Tiendas propias</t>
  </si>
  <si>
    <t>Visitas a Grandes Cadenas</t>
  </si>
  <si>
    <t>Periodo 1</t>
  </si>
  <si>
    <t>Periodo 2</t>
  </si>
  <si>
    <t>Presentación en Madrid</t>
  </si>
  <si>
    <t xml:space="preserve">Preparar 2 colección </t>
  </si>
  <si>
    <t>Periodo 0</t>
  </si>
  <si>
    <t>Incorporar franquicias</t>
  </si>
  <si>
    <t>Presentar plan de negocio</t>
  </si>
  <si>
    <t>Negociación Gran Cadena</t>
  </si>
  <si>
    <t>Contrato prescripción</t>
  </si>
  <si>
    <t>Presentación Producto</t>
  </si>
  <si>
    <t>Disponer de red de venta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</si>
  <si>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</si>
  <si>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</si>
  <si>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</si>
  <si>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</si>
  <si>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</si>
  <si>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</si>
  <si>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</si>
  <si>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</si>
  <si>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</si>
  <si>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</si>
  <si>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</si>
  <si>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</si>
  <si>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Periodo 3</t>
  </si>
  <si>
    <t>X</t>
  </si>
  <si>
    <t>Realizado</t>
  </si>
  <si>
    <t>pendiente</t>
  </si>
  <si>
    <t>Notas</t>
  </si>
  <si>
    <t>Logística</t>
  </si>
  <si>
    <t>inflación</t>
  </si>
  <si>
    <t>ROYALTIES</t>
  </si>
  <si>
    <t>PUBLICIDAD Y PROMOCIÓN</t>
  </si>
  <si>
    <t>CATÁLOGOS</t>
  </si>
  <si>
    <t>royalty</t>
  </si>
  <si>
    <t>Costes Ptos venta Propios</t>
  </si>
  <si>
    <t>Modelo país 1 por Distribuidor</t>
  </si>
  <si>
    <t>Periodo 4</t>
  </si>
  <si>
    <t>Inversor privado</t>
  </si>
  <si>
    <t>Apertura Tienda 0</t>
  </si>
  <si>
    <t>Creación Colecciones Inv</t>
  </si>
  <si>
    <t>Creación Colecciones Veran</t>
  </si>
  <si>
    <t>Apertura nuevo país</t>
  </si>
  <si>
    <t>Apertura nuevo pais</t>
  </si>
  <si>
    <t>Presentación 2 colección inv</t>
  </si>
  <si>
    <t>Presentación 2 colección ver</t>
  </si>
  <si>
    <t>nuevas inversiones</t>
  </si>
  <si>
    <t>Alquileres Locales</t>
  </si>
  <si>
    <t>Alquileres Equipos</t>
  </si>
  <si>
    <t>TRADUCIONES</t>
  </si>
  <si>
    <t>Visitas a tiendas ajenas</t>
  </si>
  <si>
    <t>OBJETIVO / DEFINICIÓN</t>
  </si>
  <si>
    <t>Detalle de costes producción 1</t>
  </si>
  <si>
    <t>Descripción de gamas 1</t>
  </si>
  <si>
    <t>Dias comerciales 1</t>
  </si>
  <si>
    <t>Puntos de venta 1</t>
  </si>
  <si>
    <t>Detalle de PVP del producto 1</t>
  </si>
  <si>
    <t>Nº UNIDADES POR PUNTO DE VENTA Y DIA 1</t>
  </si>
  <si>
    <t>Total unidades vendidas 1</t>
  </si>
  <si>
    <t>Central Pais 1</t>
  </si>
  <si>
    <t>Central Pais 2</t>
  </si>
  <si>
    <t>Central Pais 3</t>
  </si>
  <si>
    <t>Central Pais 4</t>
  </si>
  <si>
    <t>Central Pais 5</t>
  </si>
  <si>
    <t>Central Pais 6</t>
  </si>
  <si>
    <t>Central Pais 7</t>
  </si>
  <si>
    <t>Central Pais 8</t>
  </si>
  <si>
    <t>Modelo país 2 por Distribuidor</t>
  </si>
  <si>
    <t>Modelo país 3 por Distribuidor</t>
  </si>
  <si>
    <t>Modelo país 4 por Distribuidor</t>
  </si>
  <si>
    <t>Modelo país 5 por Distribuidor</t>
  </si>
  <si>
    <t>Modelo país 6 por Distribuidor</t>
  </si>
  <si>
    <t>Modelo país 7 por Distribuidor</t>
  </si>
  <si>
    <t>Modelo país 8 por Distribuidor</t>
  </si>
  <si>
    <t>Modelo Internacional por Distribuidor</t>
  </si>
  <si>
    <t>Modelo Multinacional</t>
  </si>
  <si>
    <t>Modelo país 2</t>
  </si>
  <si>
    <t>Modelo país 3</t>
  </si>
  <si>
    <t>Modelo país 4</t>
  </si>
  <si>
    <t>Modelo país 5</t>
  </si>
  <si>
    <t>Modelo país 6</t>
  </si>
  <si>
    <t>Modelo país 7</t>
  </si>
  <si>
    <t>Modelo país 8</t>
  </si>
  <si>
    <t>Pagos por Paises</t>
  </si>
  <si>
    <t>Gastos por paises</t>
  </si>
  <si>
    <t>Periodo 5</t>
  </si>
  <si>
    <t>Paises</t>
  </si>
  <si>
    <t>Alemania</t>
  </si>
  <si>
    <t>Brasil</t>
  </si>
  <si>
    <t>Inicio de actividad</t>
  </si>
  <si>
    <t>WEB</t>
  </si>
  <si>
    <t>Grandes Cadenas puntos de venta</t>
  </si>
  <si>
    <t>Puntos de venta ajenos</t>
  </si>
  <si>
    <t>Nª paises</t>
  </si>
  <si>
    <t>Gerente</t>
  </si>
  <si>
    <t>Costes</t>
  </si>
  <si>
    <t>Inmovilizado</t>
  </si>
  <si>
    <t>Existencias</t>
  </si>
  <si>
    <t>Total Activo</t>
  </si>
  <si>
    <t>Recursos propios</t>
  </si>
  <si>
    <t>Capital social</t>
  </si>
  <si>
    <t>Resultados</t>
  </si>
  <si>
    <t>Activo Circulante</t>
  </si>
  <si>
    <t>Pasivo Circulante</t>
  </si>
  <si>
    <t>Total Pasivo</t>
  </si>
  <si>
    <t>ACTIVO</t>
  </si>
  <si>
    <t>PASIVO</t>
  </si>
  <si>
    <t>PERIODO 1</t>
  </si>
  <si>
    <t>PERIODO 2</t>
  </si>
  <si>
    <t>PERIODO 3</t>
  </si>
  <si>
    <t>PERIODO 4</t>
  </si>
  <si>
    <t>PERIODO 5</t>
  </si>
  <si>
    <t>Nota 1</t>
  </si>
  <si>
    <t>Nota 2</t>
  </si>
  <si>
    <t>Tax s/ B</t>
  </si>
  <si>
    <t>Resultado</t>
  </si>
  <si>
    <t>Distribución de resultados</t>
  </si>
  <si>
    <t>Reservas</t>
  </si>
  <si>
    <t>Accionistas</t>
  </si>
  <si>
    <t>Obras sociales</t>
  </si>
  <si>
    <t>Dividendos</t>
  </si>
  <si>
    <t>Nota 3</t>
  </si>
  <si>
    <t>Equipos</t>
  </si>
  <si>
    <t>PRECIO VENTA CANAL</t>
  </si>
  <si>
    <t>dif min</t>
  </si>
  <si>
    <t>dif max</t>
  </si>
  <si>
    <t>Implantación nuevo Pais</t>
  </si>
  <si>
    <t>Constitución societaria</t>
  </si>
  <si>
    <t>Marketing / Publicidad</t>
  </si>
  <si>
    <t>Representante</t>
  </si>
  <si>
    <t>Comerciales</t>
  </si>
  <si>
    <t>Deudas proveedores</t>
  </si>
  <si>
    <t>Deudas Inversiones</t>
  </si>
  <si>
    <t>Pendiente de pago</t>
  </si>
  <si>
    <t>Material</t>
  </si>
  <si>
    <t>Detalle de inmovilizado Material</t>
  </si>
  <si>
    <t>Filiales Financiero</t>
  </si>
  <si>
    <t>GASTOS BANCARIOS</t>
  </si>
  <si>
    <t>SEGUROS  RIESGOS/ CREDITO</t>
  </si>
  <si>
    <t>IMPUESTOS IAE</t>
  </si>
  <si>
    <t>Países</t>
  </si>
  <si>
    <t>País 1</t>
  </si>
  <si>
    <t>País 2</t>
  </si>
  <si>
    <t>País 3</t>
  </si>
  <si>
    <t>País 4</t>
  </si>
  <si>
    <t>País 5</t>
  </si>
  <si>
    <t>País 6</t>
  </si>
  <si>
    <t>País 7</t>
  </si>
  <si>
    <t>México</t>
  </si>
  <si>
    <t>País 8</t>
  </si>
  <si>
    <t>España</t>
  </si>
  <si>
    <t>E</t>
  </si>
  <si>
    <t> Japón</t>
  </si>
  <si>
    <t>M</t>
  </si>
  <si>
    <t>Estados Unidos</t>
  </si>
  <si>
    <t>R</t>
  </si>
  <si>
    <t>D</t>
  </si>
  <si>
    <t>Australia</t>
  </si>
  <si>
    <t>H</t>
  </si>
  <si>
    <t>Total población</t>
  </si>
  <si>
    <t>fecha</t>
  </si>
  <si>
    <t>Age</t>
  </si>
  <si>
    <t>Both sexes</t>
  </si>
  <si>
    <t>Male</t>
  </si>
  <si>
    <t>Female</t>
  </si>
  <si>
    <t>Number</t>
  </si>
  <si>
    <t>Percent</t>
  </si>
  <si>
    <t>All ages</t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</si>
  <si>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Under 5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</si>
  <si>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5 to 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</si>
  <si>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10 to 14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</si>
  <si>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15 to 19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</si>
  <si>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20 to 24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</si>
  <si>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25 to 29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</si>
  <si>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30 to 34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</si>
  <si>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35 to 39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</si>
  <si>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40 to 44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</si>
  <si>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45 to 49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</si>
  <si>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50 to 54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</si>
  <si>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55 to 59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</si>
  <si>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60 to 64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</si>
  <si>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65 to 69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</si>
  <si>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70 to 74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</si>
  <si>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75 to 79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</si>
  <si>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80 to 84 years</t>
    </r>
  </si>
  <si>
    <r>
      <t xml:space="preserve">   </t>
    </r>
    <r>
      <rPr>
        <sz val="10"/>
        <color indexed="9"/>
        <rFont val="Arial"/>
        <family val="2"/>
      </rPr>
      <t>.</t>
    </r>
    <r>
      <rPr>
        <sz val="10"/>
        <rFont val="Arial"/>
      </rPr>
      <t>85 years and over</t>
    </r>
  </si>
  <si>
    <t>Población USA miles personas</t>
  </si>
  <si>
    <t xml:space="preserve">  年　齢 (５　歳　階　級) ，　男　女　別　人　口 </t>
  </si>
  <si>
    <t xml:space="preserve">        Population Estimates by  Age (5-Year Age Group) and  Sex</t>
  </si>
  <si>
    <t>Feb. 1, 2013 (Provisional estimates)</t>
  </si>
  <si>
    <t>年  齢　階　級　</t>
  </si>
  <si>
    <t>総　人　口</t>
  </si>
  <si>
    <t>Total  population</t>
  </si>
  <si>
    <t>Age groups</t>
  </si>
  <si>
    <t>男女計</t>
  </si>
  <si>
    <t>男</t>
  </si>
  <si>
    <t>女</t>
  </si>
  <si>
    <t>　　　 人　　口　　　（単位　万人）</t>
  </si>
  <si>
    <r>
      <t>　</t>
    </r>
    <r>
      <rPr>
        <sz val="9"/>
        <rFont val="Times New Roman"/>
        <family val="1"/>
      </rPr>
      <t xml:space="preserve"> Population  (Ten thousand persons)</t>
    </r>
  </si>
  <si>
    <t>総   数</t>
  </si>
  <si>
    <t>０ ～ ４歳</t>
  </si>
  <si>
    <t xml:space="preserve"> years old</t>
  </si>
  <si>
    <t>５ ～ ９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</si>
  <si>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</si>
  <si>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</si>
  <si>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</si>
  <si>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</si>
  <si>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</si>
  <si>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</si>
  <si>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</si>
  <si>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</si>
  <si>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</si>
  <si>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</si>
  <si>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</si>
  <si>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</si>
  <si>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</si>
  <si>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</si>
  <si>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</si>
  <si>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85歳以上</t>
  </si>
  <si>
    <t>and over</t>
  </si>
  <si>
    <t>Notes)</t>
  </si>
  <si>
    <t xml:space="preserve"> Figures may not add up to the totals because of rounding.</t>
  </si>
  <si>
    <t xml:space="preserve"> Based on the 2010 Population Census. </t>
  </si>
  <si>
    <t xml:space="preserve"> Final estimates for this month's population will be computed 5 months later using updated sources. </t>
  </si>
  <si>
    <t>Poblacion de japon</t>
  </si>
  <si>
    <t>Grupo de edad</t>
  </si>
  <si>
    <t>Hombres</t>
  </si>
  <si>
    <t>Mujeres</t>
  </si>
  <si>
    <t>112 336 538</t>
  </si>
  <si>
    <t>54 855 231</t>
  </si>
  <si>
    <t>57 481 307</t>
  </si>
  <si>
    <t>0 a 4 años</t>
  </si>
  <si>
    <t>10 528 322</t>
  </si>
  <si>
    <t>5 346 943</t>
  </si>
  <si>
    <t>5 181 379</t>
  </si>
  <si>
    <t>5 a 9 años</t>
  </si>
  <si>
    <t>11 047 537</t>
  </si>
  <si>
    <t>5 604 175</t>
  </si>
  <si>
    <t>5 443 362</t>
  </si>
  <si>
    <t>10 939 937</t>
  </si>
  <si>
    <t>5 547 613</t>
  </si>
  <si>
    <t>5 392 324</t>
  </si>
  <si>
    <t>11 026 112</t>
  </si>
  <si>
    <t>5 520 121</t>
  </si>
  <si>
    <t>5 505 991</t>
  </si>
  <si>
    <t>9 892 271</t>
  </si>
  <si>
    <t>4 813 204</t>
  </si>
  <si>
    <t>5 079 067</t>
  </si>
  <si>
    <t>8 788 177</t>
  </si>
  <si>
    <t>4 205 975</t>
  </si>
  <si>
    <t>4 582 202</t>
  </si>
  <si>
    <t>8 470 798</t>
  </si>
  <si>
    <t>4 026 031</t>
  </si>
  <si>
    <t>4 444 767</t>
  </si>
  <si>
    <t>8 292 987</t>
  </si>
  <si>
    <t>3 964 738</t>
  </si>
  <si>
    <t>4 328 249</t>
  </si>
  <si>
    <t>7 009 226</t>
  </si>
  <si>
    <t>3 350 322</t>
  </si>
  <si>
    <t>3 658 904</t>
  </si>
  <si>
    <t>5 928 730</t>
  </si>
  <si>
    <t>2 824 364</t>
  </si>
  <si>
    <t>3 104 366</t>
  </si>
  <si>
    <t>5 064 291</t>
  </si>
  <si>
    <t>2 402 451</t>
  </si>
  <si>
    <t>2 661 840</t>
  </si>
  <si>
    <t>55 a 59 años</t>
  </si>
  <si>
    <t>3 895 365</t>
  </si>
  <si>
    <t>1 869 537</t>
  </si>
  <si>
    <t>2 025 828</t>
  </si>
  <si>
    <t>60 a 64 años</t>
  </si>
  <si>
    <t>3 116 466</t>
  </si>
  <si>
    <t>1 476 667</t>
  </si>
  <si>
    <t>1 639 799</t>
  </si>
  <si>
    <t>65 a 69 años</t>
  </si>
  <si>
    <t>2 317 265</t>
  </si>
  <si>
    <t>1 095 273</t>
  </si>
  <si>
    <t>1 221 992</t>
  </si>
  <si>
    <t>70 a 74 años</t>
  </si>
  <si>
    <t>1 873 934</t>
  </si>
  <si>
    <t>873 893</t>
  </si>
  <si>
    <t>1 000 041</t>
  </si>
  <si>
    <t>75 a 79 años</t>
  </si>
  <si>
    <t>1 245 483</t>
  </si>
  <si>
    <t>579 689</t>
  </si>
  <si>
    <t>665 794</t>
  </si>
  <si>
    <t>80 a 84 años</t>
  </si>
  <si>
    <t>798 936</t>
  </si>
  <si>
    <t>355 277</t>
  </si>
  <si>
    <t>443 659</t>
  </si>
  <si>
    <t>85 y más años</t>
  </si>
  <si>
    <t>703 295</t>
  </si>
  <si>
    <t>298 739</t>
  </si>
  <si>
    <t>404 556</t>
  </si>
  <si>
    <t>No especificado</t>
  </si>
  <si>
    <t>1 397 406</t>
  </si>
  <si>
    <t>700 219</t>
  </si>
  <si>
    <t>697 187</t>
  </si>
  <si>
    <t>Nota:</t>
  </si>
  <si>
    <t>Cifras correspondientes a las siguientes fechas censales: 6 de junio (1950); 8 de junio (1960); 28 de enero (1970); 12 de marzo (1990); 5 de noviembre (1995); 14 de febrero (2000); 17 de octubre (2005); y 12 de junio (2010).</t>
  </si>
  <si>
    <t>a</t>
  </si>
  <si>
    <r>
      <t xml:space="preserve">Incluye una estimación por un total de 409 023 personas, correspondientes a 136 341 </t>
    </r>
    <r>
      <rPr>
        <i/>
        <sz val="10"/>
        <color indexed="8"/>
        <rFont val="Arial"/>
      </rPr>
      <t>Viviendas sin información de ocupantes</t>
    </r>
    <r>
      <rPr>
        <sz val="10"/>
        <color indexed="8"/>
        <rFont val="Arial"/>
      </rPr>
      <t>.</t>
    </r>
  </si>
  <si>
    <t>b</t>
  </si>
  <si>
    <r>
      <t xml:space="preserve">Incluye una estimación por un total de 90 855 personas, correspondientes a 28 634 </t>
    </r>
    <r>
      <rPr>
        <i/>
        <sz val="10"/>
        <color indexed="8"/>
        <rFont val="Arial"/>
      </rPr>
      <t>Viviendas sin información de ocupantes</t>
    </r>
    <r>
      <rPr>
        <sz val="10"/>
        <color indexed="8"/>
        <rFont val="Arial"/>
      </rPr>
      <t>.</t>
    </r>
  </si>
  <si>
    <t>c</t>
  </si>
  <si>
    <r>
      <t xml:space="preserve">Incluye una estimación por un total de 1 730 016 personas, correspondientes a 425 724 </t>
    </r>
    <r>
      <rPr>
        <i/>
        <sz val="10"/>
        <color indexed="8"/>
        <rFont val="Arial"/>
      </rPr>
      <t>Viviendas sin información de ocupantes</t>
    </r>
    <r>
      <rPr>
        <sz val="10"/>
        <color indexed="8"/>
        <rFont val="Arial"/>
      </rPr>
      <t>.</t>
    </r>
  </si>
  <si>
    <t>Mexico</t>
  </si>
  <si>
    <t>0 a 14 años</t>
  </si>
  <si>
    <t>15 a 29 años</t>
  </si>
  <si>
    <t>30 a 64 años</t>
  </si>
  <si>
    <t>65 y más años</t>
  </si>
  <si>
    <t>95 944</t>
  </si>
  <si>
    <t>99 021</t>
  </si>
  <si>
    <t>24 327</t>
  </si>
  <si>
    <t>25 340</t>
  </si>
  <si>
    <t>41 652</t>
  </si>
  <si>
    <t>7 703</t>
  </si>
  <si>
    <t>153 149</t>
  </si>
  <si>
    <t>157 293</t>
  </si>
  <si>
    <t>30 450</t>
  </si>
  <si>
    <t>31 806</t>
  </si>
  <si>
    <t>71 717</t>
  </si>
  <si>
    <t>23 320</t>
  </si>
  <si>
    <t>54 855</t>
  </si>
  <si>
    <t>57 481</t>
  </si>
  <si>
    <t>16 017</t>
  </si>
  <si>
    <t>15 167</t>
  </si>
  <si>
    <t>21 864</t>
  </si>
  <si>
    <t>3 736</t>
  </si>
  <si>
    <t>1 624</t>
  </si>
  <si>
    <t>61 661</t>
  </si>
  <si>
    <t>64 919</t>
  </si>
  <si>
    <t>8 232</t>
  </si>
  <si>
    <t>9 818</t>
  </si>
  <si>
    <t>30 353</t>
  </si>
  <si>
    <t>16 516</t>
  </si>
  <si>
    <t>40 342</t>
  </si>
  <si>
    <t>41 972</t>
  </si>
  <si>
    <t>5 411</t>
  </si>
  <si>
    <t>6 969</t>
  </si>
  <si>
    <t>19 963</t>
  </si>
  <si>
    <t>9 628</t>
  </si>
  <si>
    <t>22 749</t>
  </si>
  <si>
    <t>23 333</t>
  </si>
  <si>
    <t>3 351</t>
  </si>
  <si>
    <t>3 934</t>
  </si>
  <si>
    <t>11 549</t>
  </si>
  <si>
    <t>4 500</t>
  </si>
  <si>
    <t>11 093</t>
  </si>
  <si>
    <t>11 178</t>
  </si>
  <si>
    <t>2 059</t>
  </si>
  <si>
    <t>2 330</t>
  </si>
  <si>
    <t>5 165</t>
  </si>
  <si>
    <t>de 0 a 14 años</t>
  </si>
  <si>
    <t>de 15 a 29 años</t>
  </si>
  <si>
    <t>de 30 a 64 años</t>
  </si>
  <si>
    <t>65 y más</t>
  </si>
  <si>
    <t>Datos UN</t>
  </si>
  <si>
    <t xml:space="preserve">Población en miles </t>
  </si>
  <si>
    <t>Rusia</t>
  </si>
  <si>
    <t>Proyecto Kemwek</t>
  </si>
  <si>
    <t>Créditos</t>
  </si>
  <si>
    <t>Tesorería</t>
  </si>
  <si>
    <t>Nota 2: Se considera periodo de pago 30 días</t>
  </si>
  <si>
    <t>Nota 3: Se consideran existencias 30 días + muestrarios</t>
  </si>
  <si>
    <t>Cash Flow</t>
  </si>
  <si>
    <t>Inversiones</t>
  </si>
  <si>
    <t>Proveedores</t>
  </si>
  <si>
    <t>Cash flow disponible</t>
  </si>
  <si>
    <t>Cash flow acumulado</t>
  </si>
  <si>
    <t>PAISES ---------------------------------------------------------&gt; ---------------------------------------&gt; -------------------------------- &gt; ---------------------------------&gt;</t>
  </si>
  <si>
    <t>Unidades KEMWEK</t>
  </si>
  <si>
    <t>% Unidades KEMWEK  S / Población</t>
  </si>
  <si>
    <t>Cfra Negocios</t>
  </si>
  <si>
    <t>Cinturones España (importes miles euros)</t>
  </si>
  <si>
    <t>Prestamos Financieros</t>
  </si>
  <si>
    <t>capital</t>
  </si>
  <si>
    <t>amortización</t>
  </si>
  <si>
    <t>intereses</t>
  </si>
  <si>
    <t>Coste Medio</t>
  </si>
  <si>
    <t>Ingreso Medio</t>
  </si>
  <si>
    <t>KEMWEK Sensibilidad de cuenta de resultados</t>
  </si>
  <si>
    <t>Variación</t>
  </si>
  <si>
    <t>Nuevo nº unidades</t>
  </si>
  <si>
    <t>Periodo Amortización</t>
  </si>
  <si>
    <t>años</t>
  </si>
  <si>
    <t>Entidades Financieras</t>
  </si>
  <si>
    <t>Caso de equilibrio</t>
  </si>
  <si>
    <t>Miles personas</t>
  </si>
  <si>
    <t> China</t>
  </si>
  <si>
    <t> Rumania</t>
  </si>
  <si>
    <t> Singapur</t>
  </si>
  <si>
    <t> India</t>
  </si>
  <si>
    <t> Burkina Faso</t>
  </si>
  <si>
    <t> Eslovaquia</t>
  </si>
  <si>
    <t> Kazajistán</t>
  </si>
  <si>
    <t> Noruega</t>
  </si>
  <si>
    <t> Indonesia</t>
  </si>
  <si>
    <t> Níger</t>
  </si>
  <si>
    <t> Irlanda</t>
  </si>
  <si>
    <t>Países Bajos</t>
  </si>
  <si>
    <t> Georgia</t>
  </si>
  <si>
    <t> Nigeria</t>
  </si>
  <si>
    <t> Malí</t>
  </si>
  <si>
    <t> Croacia</t>
  </si>
  <si>
    <t>Ecuador</t>
  </si>
  <si>
    <t> Líbano</t>
  </si>
  <si>
    <t> Malaui</t>
  </si>
  <si>
    <t> Liberia</t>
  </si>
  <si>
    <t> Zambia</t>
  </si>
  <si>
    <t> Bosnia y Herzegovina</t>
  </si>
  <si>
    <t> Filipinas</t>
  </si>
  <si>
    <t> Senegal</t>
  </si>
  <si>
    <t> Moldavia</t>
  </si>
  <si>
    <t> Vietnam</t>
  </si>
  <si>
    <t> Zimbabue</t>
  </si>
  <si>
    <t> Mauritania</t>
  </si>
  <si>
    <t>Egipto</t>
  </si>
  <si>
    <t> Chad</t>
  </si>
  <si>
    <t> Armenia</t>
  </si>
  <si>
    <t> Guinea</t>
  </si>
  <si>
    <t>Lituania</t>
  </si>
  <si>
    <t> Turquía</t>
  </si>
  <si>
    <t>Bélgica</t>
  </si>
  <si>
    <t> Omán</t>
  </si>
  <si>
    <t> Reino Unido</t>
  </si>
  <si>
    <t> Cuba</t>
  </si>
  <si>
    <t> Mongolia</t>
  </si>
  <si>
    <t>Francia</t>
  </si>
  <si>
    <t> Túnez</t>
  </si>
  <si>
    <t> Albania</t>
  </si>
  <si>
    <t>Italia</t>
  </si>
  <si>
    <t>Grecia</t>
  </si>
  <si>
    <t> Gabón</t>
  </si>
  <si>
    <t>Sudáfrica</t>
  </si>
  <si>
    <t>Portugal</t>
  </si>
  <si>
    <t> Namibia</t>
  </si>
  <si>
    <t> Corea del Sur</t>
  </si>
  <si>
    <t> República Checa</t>
  </si>
  <si>
    <t> Botsuana</t>
  </si>
  <si>
    <t> Hungría</t>
  </si>
  <si>
    <t> República de Macedonia</t>
  </si>
  <si>
    <t>Colombia</t>
  </si>
  <si>
    <t> República Dominicana</t>
  </si>
  <si>
    <t> Eslovenia</t>
  </si>
  <si>
    <t> Tanzania</t>
  </si>
  <si>
    <t> Benín</t>
  </si>
  <si>
    <t> Letonia</t>
  </si>
  <si>
    <t> Kenia</t>
  </si>
  <si>
    <t>Suecia</t>
  </si>
  <si>
    <t> Lesoto</t>
  </si>
  <si>
    <t>Polonia</t>
  </si>
  <si>
    <t> Azerbaiyán</t>
  </si>
  <si>
    <t> Gambia</t>
  </si>
  <si>
    <t> Argelia</t>
  </si>
  <si>
    <t> Honduras</t>
  </si>
  <si>
    <t> Guinea-Bisáu</t>
  </si>
  <si>
    <t> Uganda</t>
  </si>
  <si>
    <t>Austria</t>
  </si>
  <si>
    <t> Baréin</t>
  </si>
  <si>
    <t>Canadá</t>
  </si>
  <si>
    <t> Tayikistán</t>
  </si>
  <si>
    <t> Trinidad y Tobago</t>
  </si>
  <si>
    <t> Sudán</t>
  </si>
  <si>
    <t>Suiza</t>
  </si>
  <si>
    <t> Estonia</t>
  </si>
  <si>
    <t> Marruecos</t>
  </si>
  <si>
    <t> Israel</t>
  </si>
  <si>
    <t> Chipre</t>
  </si>
  <si>
    <t> Malasia</t>
  </si>
  <si>
    <t> Papúa Nueva Guinea</t>
  </si>
  <si>
    <t> Comoras</t>
  </si>
  <si>
    <t> Uzbekistán</t>
  </si>
  <si>
    <t> Bulgaria</t>
  </si>
  <si>
    <t>Guinea Ecuatorial</t>
  </si>
  <si>
    <t> Ghana</t>
  </si>
  <si>
    <t> Serbia</t>
  </si>
  <si>
    <t> Montenegro</t>
  </si>
  <si>
    <t> Mozambique</t>
  </si>
  <si>
    <t> Togo</t>
  </si>
  <si>
    <t> Luxemburgo</t>
  </si>
  <si>
    <t> Costa de Marfil</t>
  </si>
  <si>
    <t> El Salvador</t>
  </si>
  <si>
    <t> Malta</t>
  </si>
  <si>
    <r>
      <t>República de China</t>
    </r>
    <r>
      <rPr>
        <vertAlign val="superscript"/>
        <sz val="10"/>
        <rFont val="Arial"/>
      </rPr>
      <t>[8]</t>
    </r>
  </si>
  <si>
    <t> Libia</t>
  </si>
  <si>
    <t> Belice</t>
  </si>
  <si>
    <t> Nicaragua</t>
  </si>
  <si>
    <t> Islandia</t>
  </si>
  <si>
    <t> Siria</t>
  </si>
  <si>
    <t> Sierra Leona</t>
  </si>
  <si>
    <t> Barbados</t>
  </si>
  <si>
    <t> Madagascar</t>
  </si>
  <si>
    <t> Kirguistán</t>
  </si>
  <si>
    <t> Santo Tomé y Príncipe</t>
  </si>
  <si>
    <t> Camerún</t>
  </si>
  <si>
    <t> Dinamarca</t>
  </si>
  <si>
    <t> Santa Lucía</t>
  </si>
  <si>
    <t> Angola</t>
  </si>
  <si>
    <t> Turkmenistán</t>
  </si>
  <si>
    <t> San Vicente y las Granadinas</t>
  </si>
  <si>
    <t> Sri Lanka</t>
  </si>
  <si>
    <t>Finlandia</t>
  </si>
  <si>
    <t> Seychelles</t>
  </si>
  <si>
    <t> Antigua y Barbuda</t>
  </si>
  <si>
    <t> Dominica</t>
  </si>
  <si>
    <t> Liechtenstein</t>
  </si>
  <si>
    <t> Mónaco</t>
  </si>
  <si>
    <t> San Marino</t>
  </si>
  <si>
    <t>Nº Hab.</t>
  </si>
  <si>
    <t>Países con registro patente KEMWEK</t>
  </si>
  <si>
    <t xml:space="preserve">País </t>
  </si>
  <si>
    <t>Produción inicial stock y muestrario</t>
  </si>
  <si>
    <t>Periodos actividad</t>
  </si>
  <si>
    <t>Amortizaciones (Nota 1)</t>
  </si>
  <si>
    <t>Financieros (Nota 1)</t>
  </si>
  <si>
    <t>Nota 1: se considera España como central del grupo imputando amortizaciones y financieros.</t>
  </si>
  <si>
    <t>% de unidades sobre población</t>
  </si>
  <si>
    <t xml:space="preserve">PVP </t>
  </si>
  <si>
    <t>Circulante Clientes</t>
  </si>
  <si>
    <t>Precios de Venta a los distintos canales</t>
  </si>
  <si>
    <t>Margen sobre coste de producción</t>
  </si>
  <si>
    <t>Nota 1: Se considera periodo de cobro 60 y 45 días</t>
  </si>
  <si>
    <t>NO opera este cuadro</t>
  </si>
  <si>
    <t>Margen estimad en euros por unidad</t>
  </si>
  <si>
    <t>sobrecoste</t>
  </si>
  <si>
    <t>Sobrecoste</t>
  </si>
  <si>
    <t>Proyección Internacional</t>
  </si>
  <si>
    <t>CANALES Venta</t>
  </si>
  <si>
    <t>Población ( ,000 miles habitantes)</t>
  </si>
  <si>
    <t>Estimada</t>
  </si>
  <si>
    <t>Equilibrio</t>
  </si>
  <si>
    <t>Producción</t>
  </si>
  <si>
    <t>Niños</t>
  </si>
  <si>
    <t>Colecciones KEMWEK</t>
  </si>
  <si>
    <t>Balance</t>
  </si>
  <si>
    <t>Cash Flow Proyecto KEMWEK</t>
  </si>
  <si>
    <t>Conceptos iniciales SE PUEDEN CAMBIAR TODOS LOS DATOS EN VERDE</t>
  </si>
  <si>
    <t>evolución de resultados despues de Impuestos</t>
  </si>
  <si>
    <t>% Resultado S/Ventas</t>
  </si>
  <si>
    <t>Cifra de Negocios</t>
  </si>
  <si>
    <t>Señora</t>
  </si>
  <si>
    <t>Regalo</t>
  </si>
  <si>
    <t>Sport</t>
  </si>
  <si>
    <t>Designers</t>
  </si>
  <si>
    <t>Style</t>
  </si>
  <si>
    <t>Basic</t>
  </si>
  <si>
    <t>Reino Unido</t>
  </si>
  <si>
    <t>Bulgaria</t>
  </si>
  <si>
    <t>Holanda</t>
  </si>
  <si>
    <t>Israel</t>
  </si>
  <si>
    <t>Noruega</t>
  </si>
  <si>
    <t>Resto Mundo</t>
  </si>
  <si>
    <t>China</t>
  </si>
  <si>
    <t>Japón</t>
  </si>
  <si>
    <t>N tiendas ajenas</t>
  </si>
  <si>
    <t>Merchandising</t>
  </si>
  <si>
    <t>Dinamarca</t>
  </si>
  <si>
    <t>Hungría</t>
  </si>
  <si>
    <t>Turquía</t>
  </si>
  <si>
    <t>Incrementos de transporte por países, Seguros, Aduanas</t>
  </si>
  <si>
    <t>producción</t>
  </si>
  <si>
    <t>Transp.</t>
  </si>
  <si>
    <t>poli carbonato</t>
  </si>
  <si>
    <t>Márgenes por Gamas de productos y canales</t>
  </si>
  <si>
    <t>Gamas de productos comercializados por países ( cero "0" no se comercializa esa gama en ese país)</t>
  </si>
  <si>
    <t>% Gamas de productos previstos venta por países (Atención a gamas no comercializadas)</t>
  </si>
  <si>
    <t>Puntos de venta propios por países (los datos distintos de cero "0" indican apertura)</t>
  </si>
  <si>
    <t xml:space="preserve">Mínimo </t>
  </si>
  <si>
    <t>Máximo</t>
  </si>
  <si>
    <t>País (Ruta KEMWEK)</t>
  </si>
  <si>
    <t>Fuente Asociación Española de Marroquinería</t>
  </si>
  <si>
    <t>Central Pais 9</t>
  </si>
  <si>
    <t>Central Pais 10</t>
  </si>
  <si>
    <t>Central Pais 11</t>
  </si>
  <si>
    <t>Regalo / Merchandising</t>
  </si>
  <si>
    <t>Black market solo pts vta ajenos</t>
  </si>
  <si>
    <t>vta dia</t>
  </si>
  <si>
    <t>merchandaising regalos</t>
  </si>
  <si>
    <t>puntos de venta regalos / merchandising</t>
  </si>
  <si>
    <t>Central Pais 12</t>
  </si>
  <si>
    <t>Central Pais 13</t>
  </si>
  <si>
    <t>Central Pais 14</t>
  </si>
  <si>
    <t>Central Pais 15</t>
  </si>
  <si>
    <t>Central Pais 16</t>
  </si>
  <si>
    <t>Central Pais 17</t>
  </si>
  <si>
    <t>Central Pais 18</t>
  </si>
  <si>
    <t>Central Pais 19</t>
  </si>
  <si>
    <t>Central Pais 20</t>
  </si>
  <si>
    <t>Central Pais 21</t>
  </si>
  <si>
    <t>Central Pais 22</t>
  </si>
  <si>
    <t>Central Pais 23</t>
  </si>
  <si>
    <t>Central Pais 24</t>
  </si>
  <si>
    <t>Central Pais 25</t>
  </si>
  <si>
    <t>Central Pais 26</t>
  </si>
  <si>
    <t>Unidades por punto de venta</t>
  </si>
  <si>
    <t>Modelo país 9</t>
  </si>
  <si>
    <t>Modelo país 10</t>
  </si>
  <si>
    <t>Modelo país 11</t>
  </si>
  <si>
    <t>Modelo país 12</t>
  </si>
  <si>
    <t>Modelo país 13</t>
  </si>
  <si>
    <t>Modelo país 14</t>
  </si>
  <si>
    <t>Modelo país 15</t>
  </si>
  <si>
    <t>Modelo país 16</t>
  </si>
  <si>
    <t>Modelo país 17</t>
  </si>
  <si>
    <t>Modelo país 18</t>
  </si>
  <si>
    <t>Modelo país 19</t>
  </si>
  <si>
    <t>Modelo país 20</t>
  </si>
  <si>
    <t>Modelo país 21</t>
  </si>
  <si>
    <t>Modelo país 22</t>
  </si>
  <si>
    <t>Modelo país 23</t>
  </si>
  <si>
    <t>Modelo país 24</t>
  </si>
  <si>
    <t>Modelo país 25</t>
  </si>
  <si>
    <t>Modelo país 26</t>
  </si>
  <si>
    <t>nº locales propios</t>
  </si>
  <si>
    <t>Coste de locales propios</t>
  </si>
  <si>
    <t>Periodo 5 - 2</t>
  </si>
  <si>
    <t>Periodo 4 - 2</t>
  </si>
  <si>
    <t>Periodo 3 - 2</t>
  </si>
  <si>
    <t>Periodo 2 - 2</t>
  </si>
  <si>
    <t>Periodo 1 - 2</t>
  </si>
  <si>
    <t>con 1 de carencia</t>
  </si>
  <si>
    <t>Préstamo Financiero</t>
  </si>
  <si>
    <t>Países con licencia</t>
  </si>
  <si>
    <t>Tipo interés</t>
  </si>
  <si>
    <t>Total Periodos 1al 5</t>
  </si>
  <si>
    <t>país 1</t>
  </si>
  <si>
    <t>país 2</t>
  </si>
  <si>
    <t>país 3</t>
  </si>
  <si>
    <t>país 4</t>
  </si>
  <si>
    <t>país 5</t>
  </si>
  <si>
    <t>país 6</t>
  </si>
  <si>
    <t>país 7</t>
  </si>
  <si>
    <t>país 8</t>
  </si>
  <si>
    <t>país 9</t>
  </si>
  <si>
    <t>país 10</t>
  </si>
  <si>
    <t>país 11</t>
  </si>
  <si>
    <t>país 12</t>
  </si>
  <si>
    <t>país 13</t>
  </si>
  <si>
    <t>país 14</t>
  </si>
  <si>
    <t>país 15</t>
  </si>
  <si>
    <t>país 16</t>
  </si>
  <si>
    <t>país 17</t>
  </si>
  <si>
    <t>país 18</t>
  </si>
  <si>
    <t>país 19</t>
  </si>
  <si>
    <t>país 20</t>
  </si>
  <si>
    <t>país 21</t>
  </si>
  <si>
    <t>país 22</t>
  </si>
  <si>
    <t>país 23</t>
  </si>
  <si>
    <t>país 24</t>
  </si>
  <si>
    <t>país 25</t>
  </si>
  <si>
    <t>país 26</t>
  </si>
  <si>
    <t>Población miles de habitantes</t>
  </si>
  <si>
    <t>País 9</t>
  </si>
  <si>
    <t>País 10</t>
  </si>
  <si>
    <t>País 11</t>
  </si>
  <si>
    <t>País 12</t>
  </si>
  <si>
    <t>País 13</t>
  </si>
  <si>
    <t>País 14</t>
  </si>
  <si>
    <t>País 15</t>
  </si>
  <si>
    <t>País 16</t>
  </si>
  <si>
    <t>País 17</t>
  </si>
  <si>
    <t>País 18</t>
  </si>
  <si>
    <t>País 19</t>
  </si>
  <si>
    <t>País 20</t>
  </si>
  <si>
    <t>País 21</t>
  </si>
  <si>
    <t>País 22</t>
  </si>
  <si>
    <t>País 23</t>
  </si>
  <si>
    <t>País 24</t>
  </si>
  <si>
    <t>País 25</t>
  </si>
  <si>
    <t>País 26</t>
  </si>
</sst>
</file>

<file path=xl/styles.xml><?xml version="1.0" encoding="utf-8"?>
<styleSheet xmlns="http://schemas.openxmlformats.org/spreadsheetml/2006/main">
  <numFmts count="3">
    <numFmt numFmtId="168" formatCode="0.0%"/>
    <numFmt numFmtId="169" formatCode="0.0"/>
    <numFmt numFmtId="171" formatCode="#,##0.0"/>
  </numFmts>
  <fonts count="49">
    <font>
      <sz val="10"/>
      <name val="Arial"/>
    </font>
    <font>
      <sz val="10"/>
      <name val="Arial"/>
    </font>
    <font>
      <b/>
      <sz val="10"/>
      <name val="Arial"/>
      <family val="2"/>
    </font>
    <font>
      <sz val="8"/>
      <name val="Arial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</font>
    <font>
      <b/>
      <u/>
      <sz val="10"/>
      <name val="Arial"/>
      <family val="2"/>
    </font>
    <font>
      <u/>
      <sz val="10"/>
      <name val="Arial"/>
    </font>
    <font>
      <b/>
      <sz val="14"/>
      <name val="Arial"/>
      <family val="2"/>
    </font>
    <font>
      <sz val="10"/>
      <color indexed="9"/>
      <name val="Arial"/>
    </font>
    <font>
      <b/>
      <sz val="10"/>
      <color indexed="9"/>
      <name val="Arial"/>
      <family val="2"/>
    </font>
    <font>
      <b/>
      <sz val="10"/>
      <color indexed="9"/>
      <name val="Arial"/>
    </font>
    <font>
      <sz val="10"/>
      <name val="Arial"/>
      <family val="2"/>
    </font>
    <font>
      <b/>
      <u/>
      <sz val="14"/>
      <name val="Arial"/>
      <family val="2"/>
    </font>
    <font>
      <b/>
      <u/>
      <sz val="14"/>
      <color indexed="9"/>
      <name val="Arial"/>
      <family val="2"/>
    </font>
    <font>
      <sz val="10"/>
      <color indexed="9"/>
      <name val="Arial"/>
      <family val="2"/>
    </font>
    <font>
      <b/>
      <u/>
      <sz val="12"/>
      <name val="Arial"/>
      <family val="2"/>
    </font>
    <font>
      <b/>
      <sz val="16"/>
      <name val="Arial"/>
      <family val="2"/>
    </font>
    <font>
      <b/>
      <sz val="12"/>
      <color indexed="9"/>
      <name val="Arial"/>
      <family val="2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name val="Times New Roman"/>
      <family val="1"/>
    </font>
    <font>
      <sz val="9"/>
      <name val="Times New Roman"/>
      <family val="1"/>
    </font>
    <font>
      <sz val="10"/>
      <name val="ＭＳ 明朝"/>
      <family val="1"/>
      <charset val="128"/>
    </font>
    <font>
      <sz val="10"/>
      <name val="Times New Roman"/>
      <family val="1"/>
    </font>
    <font>
      <b/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明朝"/>
      <family val="1"/>
      <charset val="128"/>
    </font>
    <font>
      <sz val="9"/>
      <name val="ＭＳ 明朝"/>
      <family val="1"/>
      <charset val="128"/>
    </font>
    <font>
      <b/>
      <sz val="10"/>
      <name val="Times New Roman"/>
      <family val="1"/>
    </font>
    <font>
      <sz val="9"/>
      <name val="ＭＳ Ｐ明朝"/>
      <family val="1"/>
      <charset val="128"/>
    </font>
    <font>
      <sz val="9"/>
      <name val="Arial"/>
      <family val="2"/>
    </font>
    <font>
      <sz val="12"/>
      <name val="Arial"/>
      <family val="2"/>
    </font>
    <font>
      <sz val="10"/>
      <color indexed="8"/>
      <name val="Arial"/>
    </font>
    <font>
      <vertAlign val="superscript"/>
      <sz val="10"/>
      <color indexed="8"/>
      <name val="Arial"/>
    </font>
    <font>
      <i/>
      <sz val="10"/>
      <color indexed="8"/>
      <name val="Arial"/>
    </font>
    <font>
      <b/>
      <sz val="18"/>
      <name val="Arial"/>
      <family val="2"/>
    </font>
    <font>
      <vertAlign val="superscript"/>
      <sz val="10"/>
      <name val="Arial"/>
    </font>
    <font>
      <b/>
      <sz val="20"/>
      <color indexed="10"/>
      <name val="Arial"/>
      <family val="2"/>
    </font>
    <font>
      <sz val="20"/>
      <color indexed="10"/>
      <name val="Arial"/>
      <family val="2"/>
    </font>
    <font>
      <sz val="10"/>
      <color indexed="10"/>
      <name val="Arial"/>
    </font>
    <font>
      <b/>
      <sz val="10"/>
      <color indexed="18"/>
      <name val="Arial"/>
      <family val="2"/>
    </font>
    <font>
      <b/>
      <sz val="14"/>
      <color indexed="9"/>
      <name val="Arial"/>
      <family val="2"/>
    </font>
    <font>
      <b/>
      <sz val="10"/>
      <color indexed="51"/>
      <name val="Arial"/>
      <family val="2"/>
    </font>
    <font>
      <sz val="10"/>
      <color indexed="51"/>
      <name val="Arial"/>
      <family val="2"/>
    </font>
    <font>
      <b/>
      <u/>
      <sz val="14"/>
      <color indexed="51"/>
      <name val="Arial"/>
      <family val="2"/>
    </font>
    <font>
      <b/>
      <sz val="14"/>
      <color indexed="51"/>
      <name val="Arial"/>
      <family val="2"/>
    </font>
    <font>
      <b/>
      <sz val="12"/>
      <color indexed="5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1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8" fillId="0" borderId="0"/>
  </cellStyleXfs>
  <cellXfs count="514">
    <xf numFmtId="0" fontId="0" fillId="0" borderId="0" xfId="0"/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9" fontId="0" fillId="0" borderId="0" xfId="1" applyFont="1" applyAlignment="1">
      <alignment horizontal="center"/>
    </xf>
    <xf numFmtId="4" fontId="0" fillId="0" borderId="0" xfId="0" applyNumberFormat="1"/>
    <xf numFmtId="9" fontId="0" fillId="0" borderId="4" xfId="1" applyFont="1" applyBorder="1" applyAlignment="1">
      <alignment horizontal="center"/>
    </xf>
    <xf numFmtId="9" fontId="0" fillId="0" borderId="5" xfId="1" applyFont="1" applyBorder="1" applyAlignment="1">
      <alignment horizontal="center"/>
    </xf>
    <xf numFmtId="9" fontId="0" fillId="0" borderId="6" xfId="1" applyFont="1" applyBorder="1" applyAlignment="1">
      <alignment horizontal="center"/>
    </xf>
    <xf numFmtId="9" fontId="0" fillId="0" borderId="10" xfId="1" applyFont="1" applyBorder="1" applyAlignment="1">
      <alignment horizontal="center"/>
    </xf>
    <xf numFmtId="9" fontId="0" fillId="0" borderId="0" xfId="1" applyFont="1" applyBorder="1" applyAlignment="1">
      <alignment horizontal="center"/>
    </xf>
    <xf numFmtId="9" fontId="0" fillId="0" borderId="11" xfId="1" applyFont="1" applyBorder="1" applyAlignment="1">
      <alignment horizontal="center"/>
    </xf>
    <xf numFmtId="9" fontId="0" fillId="0" borderId="7" xfId="1" applyFont="1" applyBorder="1" applyAlignment="1">
      <alignment horizontal="center"/>
    </xf>
    <xf numFmtId="9" fontId="0" fillId="0" borderId="8" xfId="1" applyFont="1" applyBorder="1" applyAlignment="1">
      <alignment horizontal="center"/>
    </xf>
    <xf numFmtId="9" fontId="0" fillId="0" borderId="9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left"/>
    </xf>
    <xf numFmtId="4" fontId="0" fillId="0" borderId="1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8" xfId="0" applyNumberFormat="1" applyBorder="1" applyAlignment="1">
      <alignment horizontal="center"/>
    </xf>
    <xf numFmtId="4" fontId="0" fillId="0" borderId="9" xfId="0" applyNumberFormat="1" applyBorder="1" applyAlignment="1">
      <alignment horizontal="center"/>
    </xf>
    <xf numFmtId="0" fontId="2" fillId="0" borderId="0" xfId="0" applyFont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/>
    <xf numFmtId="4" fontId="2" fillId="0" borderId="13" xfId="0" applyNumberFormat="1" applyFont="1" applyBorder="1"/>
    <xf numFmtId="0" fontId="0" fillId="0" borderId="12" xfId="0" applyFill="1" applyBorder="1" applyAlignment="1">
      <alignment horizontal="center"/>
    </xf>
    <xf numFmtId="0" fontId="0" fillId="0" borderId="0" xfId="0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2" fillId="0" borderId="13" xfId="0" applyFont="1" applyBorder="1"/>
    <xf numFmtId="4" fontId="2" fillId="0" borderId="14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3" fontId="5" fillId="0" borderId="0" xfId="0" applyNumberFormat="1" applyFont="1" applyFill="1" applyAlignment="1">
      <alignment horizontal="right"/>
    </xf>
    <xf numFmtId="168" fontId="0" fillId="0" borderId="0" xfId="1" applyNumberFormat="1" applyFont="1" applyAlignment="1">
      <alignment horizontal="center"/>
    </xf>
    <xf numFmtId="168" fontId="0" fillId="0" borderId="0" xfId="0" applyNumberFormat="1"/>
    <xf numFmtId="3" fontId="2" fillId="0" borderId="0" xfId="0" applyNumberFormat="1" applyFont="1"/>
    <xf numFmtId="4" fontId="0" fillId="0" borderId="1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9" fillId="0" borderId="0" xfId="0" applyFont="1"/>
    <xf numFmtId="0" fontId="0" fillId="0" borderId="0" xfId="0" applyProtection="1">
      <protection locked="0"/>
    </xf>
    <xf numFmtId="0" fontId="2" fillId="0" borderId="1" xfId="0" applyFont="1" applyBorder="1" applyAlignment="1">
      <alignment horizontal="right"/>
    </xf>
    <xf numFmtId="0" fontId="2" fillId="0" borderId="2" xfId="0" applyFont="1" applyBorder="1"/>
    <xf numFmtId="4" fontId="2" fillId="0" borderId="2" xfId="0" applyNumberFormat="1" applyFont="1" applyBorder="1"/>
    <xf numFmtId="4" fontId="2" fillId="0" borderId="3" xfId="0" applyNumberFormat="1" applyFont="1" applyBorder="1"/>
    <xf numFmtId="4" fontId="2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10" fillId="2" borderId="0" xfId="0" applyFont="1" applyFill="1"/>
    <xf numFmtId="0" fontId="10" fillId="2" borderId="12" xfId="0" applyFont="1" applyFill="1" applyBorder="1"/>
    <xf numFmtId="0" fontId="10" fillId="2" borderId="1" xfId="0" applyFont="1" applyFill="1" applyBorder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1" fillId="2" borderId="0" xfId="0" applyFont="1" applyFill="1"/>
    <xf numFmtId="0" fontId="11" fillId="2" borderId="1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4" fontId="0" fillId="0" borderId="0" xfId="0" applyNumberFormat="1" applyBorder="1"/>
    <xf numFmtId="0" fontId="2" fillId="0" borderId="2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2" fillId="0" borderId="12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4" fontId="2" fillId="0" borderId="15" xfId="0" applyNumberFormat="1" applyFont="1" applyBorder="1" applyAlignment="1">
      <alignment horizontal="center"/>
    </xf>
    <xf numFmtId="0" fontId="11" fillId="2" borderId="12" xfId="0" applyFont="1" applyFill="1" applyBorder="1" applyAlignment="1">
      <alignment horizontal="center"/>
    </xf>
    <xf numFmtId="0" fontId="0" fillId="0" borderId="8" xfId="0" applyBorder="1"/>
    <xf numFmtId="0" fontId="0" fillId="0" borderId="1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0" xfId="0" applyBorder="1"/>
    <xf numFmtId="0" fontId="0" fillId="0" borderId="11" xfId="0" applyBorder="1"/>
    <xf numFmtId="0" fontId="0" fillId="0" borderId="7" xfId="0" applyFill="1" applyBorder="1" applyAlignment="1">
      <alignment horizontal="center"/>
    </xf>
    <xf numFmtId="0" fontId="0" fillId="0" borderId="9" xfId="0" applyBorder="1"/>
    <xf numFmtId="0" fontId="0" fillId="0" borderId="1" xfId="0" applyFill="1" applyBorder="1"/>
    <xf numFmtId="0" fontId="0" fillId="0" borderId="7" xfId="0" applyFill="1" applyBorder="1"/>
    <xf numFmtId="0" fontId="2" fillId="0" borderId="0" xfId="0" applyFont="1" applyBorder="1"/>
    <xf numFmtId="4" fontId="2" fillId="0" borderId="0" xfId="0" applyNumberFormat="1" applyFont="1" applyBorder="1" applyAlignment="1">
      <alignment horizontal="center"/>
    </xf>
    <xf numFmtId="0" fontId="2" fillId="0" borderId="1" xfId="0" applyFont="1" applyBorder="1"/>
    <xf numFmtId="0" fontId="11" fillId="2" borderId="1" xfId="0" applyFont="1" applyFill="1" applyBorder="1"/>
    <xf numFmtId="0" fontId="11" fillId="2" borderId="2" xfId="0" applyFont="1" applyFill="1" applyBorder="1"/>
    <xf numFmtId="0" fontId="7" fillId="0" borderId="0" xfId="0" applyFont="1"/>
    <xf numFmtId="0" fontId="8" fillId="0" borderId="0" xfId="0" applyFont="1"/>
    <xf numFmtId="0" fontId="7" fillId="0" borderId="3" xfId="0" applyFont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0" fillId="0" borderId="10" xfId="0" applyBorder="1"/>
    <xf numFmtId="0" fontId="0" fillId="0" borderId="7" xfId="0" applyBorder="1"/>
    <xf numFmtId="0" fontId="11" fillId="2" borderId="12" xfId="0" applyFont="1" applyFill="1" applyBorder="1"/>
    <xf numFmtId="4" fontId="0" fillId="0" borderId="14" xfId="0" applyNumberFormat="1" applyBorder="1" applyAlignment="1">
      <alignment horizontal="center"/>
    </xf>
    <xf numFmtId="0" fontId="7" fillId="0" borderId="16" xfId="0" applyFont="1" applyBorder="1"/>
    <xf numFmtId="0" fontId="2" fillId="0" borderId="16" xfId="0" applyFont="1" applyBorder="1"/>
    <xf numFmtId="0" fontId="2" fillId="0" borderId="17" xfId="0" applyFont="1" applyBorder="1"/>
    <xf numFmtId="0" fontId="0" fillId="0" borderId="18" xfId="0" applyBorder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/>
    <xf numFmtId="0" fontId="2" fillId="0" borderId="20" xfId="0" applyFont="1" applyBorder="1"/>
    <xf numFmtId="0" fontId="2" fillId="0" borderId="20" xfId="0" applyFont="1" applyBorder="1" applyAlignment="1">
      <alignment horizontal="center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2" fillId="0" borderId="25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" fontId="2" fillId="0" borderId="26" xfId="0" applyNumberFormat="1" applyFont="1" applyBorder="1" applyAlignment="1">
      <alignment horizontal="center"/>
    </xf>
    <xf numFmtId="0" fontId="2" fillId="0" borderId="26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1" fillId="2" borderId="4" xfId="0" applyFont="1" applyFill="1" applyBorder="1"/>
    <xf numFmtId="3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27" xfId="0" applyFont="1" applyBorder="1"/>
    <xf numFmtId="4" fontId="2" fillId="0" borderId="28" xfId="0" applyNumberFormat="1" applyFont="1" applyBorder="1" applyAlignment="1">
      <alignment horizontal="center"/>
    </xf>
    <xf numFmtId="0" fontId="2" fillId="0" borderId="7" xfId="0" applyFont="1" applyBorder="1"/>
    <xf numFmtId="0" fontId="2" fillId="0" borderId="10" xfId="0" applyFont="1" applyBorder="1"/>
    <xf numFmtId="4" fontId="2" fillId="0" borderId="11" xfId="0" applyNumberFormat="1" applyFont="1" applyBorder="1" applyAlignment="1">
      <alignment horizontal="center"/>
    </xf>
    <xf numFmtId="4" fontId="2" fillId="0" borderId="8" xfId="0" applyNumberFormat="1" applyFont="1" applyBorder="1" applyAlignment="1">
      <alignment horizontal="center"/>
    </xf>
    <xf numFmtId="4" fontId="2" fillId="0" borderId="9" xfId="0" applyNumberFormat="1" applyFont="1" applyBorder="1" applyAlignment="1">
      <alignment horizontal="center"/>
    </xf>
    <xf numFmtId="4" fontId="13" fillId="0" borderId="8" xfId="0" applyNumberFormat="1" applyFont="1" applyBorder="1" applyAlignment="1">
      <alignment horizontal="center"/>
    </xf>
    <xf numFmtId="4" fontId="13" fillId="0" borderId="9" xfId="0" applyNumberFormat="1" applyFont="1" applyBorder="1" applyAlignment="1">
      <alignment horizontal="center"/>
    </xf>
    <xf numFmtId="0" fontId="11" fillId="2" borderId="6" xfId="0" applyFont="1" applyFill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0" borderId="29" xfId="0" applyFont="1" applyBorder="1"/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" fontId="0" fillId="0" borderId="4" xfId="0" applyNumberFormat="1" applyBorder="1"/>
    <xf numFmtId="4" fontId="0" fillId="0" borderId="5" xfId="0" applyNumberFormat="1" applyBorder="1"/>
    <xf numFmtId="4" fontId="0" fillId="0" borderId="10" xfId="0" applyNumberFormat="1" applyBorder="1"/>
    <xf numFmtId="4" fontId="0" fillId="0" borderId="7" xfId="0" applyNumberFormat="1" applyBorder="1"/>
    <xf numFmtId="4" fontId="0" fillId="0" borderId="1" xfId="0" applyNumberFormat="1" applyBorder="1"/>
    <xf numFmtId="4" fontId="0" fillId="0" borderId="2" xfId="0" applyNumberFormat="1" applyBorder="1"/>
    <xf numFmtId="4" fontId="0" fillId="0" borderId="8" xfId="0" applyNumberFormat="1" applyBorder="1"/>
    <xf numFmtId="0" fontId="2" fillId="0" borderId="17" xfId="0" applyFont="1" applyFill="1" applyBorder="1" applyAlignment="1">
      <alignment horizontal="right"/>
    </xf>
    <xf numFmtId="0" fontId="0" fillId="0" borderId="16" xfId="0" applyBorder="1"/>
    <xf numFmtId="0" fontId="2" fillId="0" borderId="30" xfId="0" applyFont="1" applyBorder="1"/>
    <xf numFmtId="0" fontId="2" fillId="0" borderId="31" xfId="0" applyFont="1" applyBorder="1"/>
    <xf numFmtId="0" fontId="2" fillId="0" borderId="31" xfId="0" applyFont="1" applyBorder="1" applyAlignment="1">
      <alignment horizontal="center"/>
    </xf>
    <xf numFmtId="0" fontId="2" fillId="0" borderId="32" xfId="0" applyFont="1" applyBorder="1"/>
    <xf numFmtId="0" fontId="14" fillId="0" borderId="0" xfId="0" applyFont="1"/>
    <xf numFmtId="0" fontId="15" fillId="3" borderId="0" xfId="0" applyFont="1" applyFill="1"/>
    <xf numFmtId="0" fontId="16" fillId="2" borderId="0" xfId="0" applyFont="1" applyFill="1" applyAlignment="1">
      <alignment horizontal="center"/>
    </xf>
    <xf numFmtId="0" fontId="16" fillId="2" borderId="0" xfId="0" applyFont="1" applyFill="1"/>
    <xf numFmtId="0" fontId="0" fillId="2" borderId="0" xfId="0" applyFill="1"/>
    <xf numFmtId="4" fontId="0" fillId="0" borderId="13" xfId="0" applyNumberFormat="1" applyBorder="1" applyAlignment="1">
      <alignment horizontal="center"/>
    </xf>
    <xf numFmtId="4" fontId="2" fillId="0" borderId="13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2" xfId="0" applyFont="1" applyFill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7" fillId="0" borderId="0" xfId="0" applyFont="1"/>
    <xf numFmtId="0" fontId="0" fillId="0" borderId="4" xfId="0" applyBorder="1" applyAlignment="1">
      <alignment horizontal="center"/>
    </xf>
    <xf numFmtId="0" fontId="0" fillId="0" borderId="12" xfId="0" applyBorder="1"/>
    <xf numFmtId="0" fontId="0" fillId="0" borderId="14" xfId="0" applyBorder="1"/>
    <xf numFmtId="0" fontId="0" fillId="0" borderId="12" xfId="0" applyFill="1" applyBorder="1"/>
    <xf numFmtId="0" fontId="0" fillId="0" borderId="33" xfId="0" applyFill="1" applyBorder="1"/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3" xfId="0" applyBorder="1"/>
    <xf numFmtId="0" fontId="0" fillId="0" borderId="14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3" xfId="0" applyBorder="1" applyAlignment="1">
      <alignment horizontal="center"/>
    </xf>
    <xf numFmtId="0" fontId="12" fillId="2" borderId="2" xfId="0" applyFont="1" applyFill="1" applyBorder="1"/>
    <xf numFmtId="0" fontId="10" fillId="2" borderId="2" xfId="0" applyFont="1" applyFill="1" applyBorder="1"/>
    <xf numFmtId="0" fontId="10" fillId="2" borderId="3" xfId="0" applyFont="1" applyFill="1" applyBorder="1"/>
    <xf numFmtId="0" fontId="10" fillId="2" borderId="4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0" fillId="2" borderId="14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10" fillId="2" borderId="33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4" fontId="0" fillId="0" borderId="34" xfId="0" applyNumberFormat="1" applyBorder="1" applyAlignment="1">
      <alignment horizontal="center"/>
    </xf>
    <xf numFmtId="4" fontId="0" fillId="0" borderId="33" xfId="0" applyNumberFormat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11" fillId="3" borderId="2" xfId="0" applyFont="1" applyFill="1" applyBorder="1" applyAlignment="1">
      <alignment horizontal="center"/>
    </xf>
    <xf numFmtId="0" fontId="11" fillId="3" borderId="3" xfId="0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1" fillId="3" borderId="1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19" fillId="3" borderId="0" xfId="0" applyFont="1" applyFill="1"/>
    <xf numFmtId="0" fontId="2" fillId="0" borderId="0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4" fontId="2" fillId="0" borderId="35" xfId="0" applyNumberFormat="1" applyFont="1" applyBorder="1" applyAlignment="1">
      <alignment horizontal="center"/>
    </xf>
    <xf numFmtId="4" fontId="0" fillId="0" borderId="6" xfId="0" applyNumberFormat="1" applyBorder="1"/>
    <xf numFmtId="4" fontId="0" fillId="0" borderId="11" xfId="0" applyNumberFormat="1" applyBorder="1"/>
    <xf numFmtId="4" fontId="0" fillId="0" borderId="9" xfId="0" applyNumberFormat="1" applyBorder="1"/>
    <xf numFmtId="4" fontId="2" fillId="0" borderId="0" xfId="0" applyNumberFormat="1" applyFont="1"/>
    <xf numFmtId="0" fontId="11" fillId="3" borderId="14" xfId="0" applyFont="1" applyFill="1" applyBorder="1"/>
    <xf numFmtId="0" fontId="11" fillId="3" borderId="33" xfId="0" applyFont="1" applyFill="1" applyBorder="1" applyAlignment="1">
      <alignment horizontal="center"/>
    </xf>
    <xf numFmtId="0" fontId="10" fillId="3" borderId="4" xfId="0" applyFont="1" applyFill="1" applyBorder="1"/>
    <xf numFmtId="0" fontId="10" fillId="3" borderId="6" xfId="0" applyFont="1" applyFill="1" applyBorder="1"/>
    <xf numFmtId="0" fontId="10" fillId="3" borderId="7" xfId="0" applyFont="1" applyFill="1" applyBorder="1"/>
    <xf numFmtId="0" fontId="10" fillId="3" borderId="9" xfId="0" applyFont="1" applyFill="1" applyBorder="1"/>
    <xf numFmtId="168" fontId="0" fillId="0" borderId="0" xfId="1" applyNumberFormat="1" applyFont="1"/>
    <xf numFmtId="0" fontId="0" fillId="0" borderId="34" xfId="0" applyBorder="1"/>
    <xf numFmtId="9" fontId="0" fillId="0" borderId="0" xfId="0" applyNumberFormat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2" fillId="0" borderId="33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4" fontId="0" fillId="0" borderId="5" xfId="0" applyNumberFormat="1" applyBorder="1" applyAlignment="1">
      <alignment horizontal="center"/>
    </xf>
    <xf numFmtId="4" fontId="0" fillId="0" borderId="6" xfId="0" applyNumberFormat="1" applyBorder="1" applyAlignment="1">
      <alignment horizontal="center"/>
    </xf>
    <xf numFmtId="0" fontId="4" fillId="0" borderId="1" xfId="0" applyFont="1" applyBorder="1" applyAlignment="1">
      <alignment horizontal="right"/>
    </xf>
    <xf numFmtId="4" fontId="4" fillId="0" borderId="2" xfId="0" applyNumberFormat="1" applyFont="1" applyBorder="1"/>
    <xf numFmtId="4" fontId="4" fillId="0" borderId="2" xfId="0" applyNumberFormat="1" applyFont="1" applyBorder="1" applyAlignment="1">
      <alignment horizontal="center"/>
    </xf>
    <xf numFmtId="10" fontId="0" fillId="0" borderId="0" xfId="1" applyNumberFormat="1" applyFont="1" applyAlignment="1">
      <alignment horizontal="center"/>
    </xf>
    <xf numFmtId="0" fontId="10" fillId="2" borderId="12" xfId="0" applyFont="1" applyFill="1" applyBorder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3" fontId="0" fillId="4" borderId="36" xfId="0" applyNumberFormat="1" applyFont="1" applyFill="1" applyBorder="1" applyAlignment="1">
      <alignment horizontal="center" vertical="top" wrapText="1"/>
    </xf>
    <xf numFmtId="169" fontId="0" fillId="4" borderId="36" xfId="0" applyNumberFormat="1" applyFont="1" applyFill="1" applyBorder="1" applyAlignment="1">
      <alignment horizontal="center" vertical="top" wrapText="1"/>
    </xf>
    <xf numFmtId="169" fontId="0" fillId="4" borderId="37" xfId="0" applyNumberFormat="1" applyFont="1" applyFill="1" applyBorder="1" applyAlignment="1">
      <alignment horizontal="center" vertical="top" wrapText="1"/>
    </xf>
    <xf numFmtId="0" fontId="0" fillId="0" borderId="38" xfId="0" applyFont="1" applyFill="1" applyBorder="1" applyAlignment="1" applyProtection="1">
      <protection locked="0"/>
    </xf>
    <xf numFmtId="3" fontId="0" fillId="0" borderId="39" xfId="0" applyNumberFormat="1" applyFont="1" applyFill="1" applyBorder="1" applyAlignment="1">
      <alignment wrapText="1"/>
    </xf>
    <xf numFmtId="169" fontId="0" fillId="0" borderId="39" xfId="0" applyNumberFormat="1" applyFont="1" applyFill="1" applyBorder="1" applyAlignment="1">
      <alignment wrapText="1"/>
    </xf>
    <xf numFmtId="0" fontId="0" fillId="0" borderId="39" xfId="0" applyFont="1" applyFill="1" applyBorder="1" applyAlignment="1" applyProtection="1">
      <protection locked="0"/>
    </xf>
    <xf numFmtId="3" fontId="0" fillId="0" borderId="39" xfId="0" applyNumberFormat="1" applyFont="1" applyBorder="1" applyAlignment="1"/>
    <xf numFmtId="169" fontId="0" fillId="0" borderId="39" xfId="0" applyNumberFormat="1" applyFont="1" applyBorder="1" applyAlignment="1"/>
    <xf numFmtId="0" fontId="0" fillId="0" borderId="39" xfId="0" applyFont="1" applyBorder="1" applyAlignment="1">
      <alignment horizontal="left"/>
    </xf>
    <xf numFmtId="0" fontId="0" fillId="0" borderId="39" xfId="0" applyFont="1" applyFill="1" applyBorder="1" applyAlignment="1">
      <alignment horizontal="left"/>
    </xf>
    <xf numFmtId="0" fontId="21" fillId="0" borderId="0" xfId="0" applyFont="1"/>
    <xf numFmtId="0" fontId="26" fillId="0" borderId="0" xfId="0" applyFont="1" applyBorder="1"/>
    <xf numFmtId="0" fontId="30" fillId="0" borderId="0" xfId="0" applyFont="1" applyBorder="1"/>
    <xf numFmtId="0" fontId="22" fillId="0" borderId="0" xfId="0" applyFont="1"/>
    <xf numFmtId="0" fontId="24" fillId="0" borderId="0" xfId="2" applyNumberFormat="1" applyFont="1" applyBorder="1"/>
    <xf numFmtId="0" fontId="25" fillId="0" borderId="0" xfId="0" applyFont="1"/>
    <xf numFmtId="0" fontId="25" fillId="0" borderId="0" xfId="0" applyFont="1" applyFill="1"/>
    <xf numFmtId="0" fontId="21" fillId="0" borderId="5" xfId="0" applyFont="1" applyBorder="1"/>
    <xf numFmtId="0" fontId="21" fillId="0" borderId="6" xfId="0" applyFont="1" applyBorder="1"/>
    <xf numFmtId="0" fontId="26" fillId="0" borderId="10" xfId="0" applyFont="1" applyBorder="1"/>
    <xf numFmtId="0" fontId="29" fillId="0" borderId="0" xfId="2" applyNumberFormat="1" applyFont="1" applyBorder="1"/>
    <xf numFmtId="0" fontId="29" fillId="0" borderId="6" xfId="2" applyNumberFormat="1" applyFont="1" applyBorder="1"/>
    <xf numFmtId="0" fontId="30" fillId="0" borderId="10" xfId="0" applyFont="1" applyBorder="1"/>
    <xf numFmtId="0" fontId="23" fillId="0" borderId="0" xfId="2" applyNumberFormat="1" applyFont="1" applyBorder="1"/>
    <xf numFmtId="0" fontId="25" fillId="0" borderId="0" xfId="2" applyNumberFormat="1" applyFont="1" applyBorder="1"/>
    <xf numFmtId="0" fontId="23" fillId="0" borderId="11" xfId="2" applyNumberFormat="1" applyFont="1" applyBorder="1"/>
    <xf numFmtId="0" fontId="26" fillId="0" borderId="11" xfId="2" applyNumberFormat="1" applyFont="1" applyBorder="1"/>
    <xf numFmtId="0" fontId="24" fillId="0" borderId="11" xfId="2" applyNumberFormat="1" applyFont="1" applyBorder="1"/>
    <xf numFmtId="0" fontId="24" fillId="0" borderId="9" xfId="2" applyNumberFormat="1" applyFont="1" applyBorder="1"/>
    <xf numFmtId="0" fontId="27" fillId="0" borderId="4" xfId="2" applyNumberFormat="1" applyFont="1" applyBorder="1" applyAlignment="1">
      <alignment horizontal="left"/>
    </xf>
    <xf numFmtId="0" fontId="31" fillId="0" borderId="10" xfId="2" applyNumberFormat="1" applyFont="1" applyBorder="1" applyAlignment="1">
      <alignment horizontal="left"/>
    </xf>
    <xf numFmtId="0" fontId="2" fillId="0" borderId="10" xfId="2" applyNumberFormat="1" applyFont="1" applyBorder="1"/>
    <xf numFmtId="0" fontId="2" fillId="0" borderId="0" xfId="2" applyNumberFormat="1" applyFont="1" applyBorder="1"/>
    <xf numFmtId="0" fontId="13" fillId="0" borderId="10" xfId="2" applyNumberFormat="1" applyFont="1" applyBorder="1"/>
    <xf numFmtId="0" fontId="13" fillId="0" borderId="0" xfId="2" applyNumberFormat="1" applyFont="1" applyBorder="1"/>
    <xf numFmtId="0" fontId="13" fillId="0" borderId="7" xfId="2" applyNumberFormat="1" applyFont="1" applyBorder="1"/>
    <xf numFmtId="0" fontId="13" fillId="0" borderId="8" xfId="2" applyNumberFormat="1" applyFont="1" applyBorder="1"/>
    <xf numFmtId="0" fontId="13" fillId="0" borderId="10" xfId="0" applyFont="1" applyBorder="1"/>
    <xf numFmtId="0" fontId="32" fillId="0" borderId="0" xfId="0" applyFont="1" applyBorder="1"/>
    <xf numFmtId="0" fontId="13" fillId="0" borderId="0" xfId="0" applyFont="1" applyBorder="1"/>
    <xf numFmtId="0" fontId="13" fillId="0" borderId="10" xfId="0" applyFont="1" applyFill="1" applyBorder="1"/>
    <xf numFmtId="0" fontId="13" fillId="0" borderId="7" xfId="0" applyFont="1" applyBorder="1"/>
    <xf numFmtId="0" fontId="32" fillId="0" borderId="8" xfId="0" applyFont="1" applyBorder="1"/>
    <xf numFmtId="0" fontId="33" fillId="0" borderId="4" xfId="0" applyFont="1" applyBorder="1" applyAlignment="1"/>
    <xf numFmtId="0" fontId="33" fillId="0" borderId="5" xfId="0" applyFont="1" applyBorder="1"/>
    <xf numFmtId="0" fontId="33" fillId="0" borderId="6" xfId="0" applyFont="1" applyBorder="1"/>
    <xf numFmtId="0" fontId="33" fillId="0" borderId="10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centerContinuous"/>
    </xf>
    <xf numFmtId="0" fontId="13" fillId="0" borderId="10" xfId="0" applyFont="1" applyBorder="1" applyAlignment="1">
      <alignment horizontal="centerContinuous"/>
    </xf>
    <xf numFmtId="0" fontId="13" fillId="0" borderId="29" xfId="0" applyFont="1" applyBorder="1" applyAlignment="1">
      <alignment horizontal="centerContinuous" vertical="center"/>
    </xf>
    <xf numFmtId="0" fontId="13" fillId="0" borderId="13" xfId="0" applyFont="1" applyBorder="1" applyAlignment="1">
      <alignment horizontal="centerContinuous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0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33" fillId="0" borderId="7" xfId="0" applyFont="1" applyBorder="1"/>
    <xf numFmtId="0" fontId="33" fillId="0" borderId="8" xfId="0" applyFont="1" applyBorder="1"/>
    <xf numFmtId="0" fontId="13" fillId="0" borderId="7" xfId="0" applyFont="1" applyBorder="1" applyAlignment="1">
      <alignment horizontal="center" vertical="center"/>
    </xf>
    <xf numFmtId="0" fontId="13" fillId="0" borderId="4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20" fillId="0" borderId="4" xfId="0" applyFont="1" applyBorder="1" applyAlignment="1" applyProtection="1">
      <alignment horizontal="left"/>
      <protection locked="0"/>
    </xf>
    <xf numFmtId="0" fontId="32" fillId="0" borderId="8" xfId="0" applyFont="1" applyBorder="1" applyAlignment="1">
      <alignment horizontal="centerContinuous" vertical="center"/>
    </xf>
    <xf numFmtId="0" fontId="33" fillId="0" borderId="8" xfId="0" applyFont="1" applyBorder="1" applyAlignment="1">
      <alignment horizontal="centerContinuous"/>
    </xf>
    <xf numFmtId="0" fontId="33" fillId="0" borderId="9" xfId="0" applyFont="1" applyBorder="1" applyAlignment="1">
      <alignment horizontal="centerContinuous"/>
    </xf>
    <xf numFmtId="0" fontId="0" fillId="0" borderId="0" xfId="0" applyFont="1" applyFill="1" applyBorder="1" applyAlignment="1">
      <alignment horizontal="left"/>
    </xf>
    <xf numFmtId="0" fontId="0" fillId="4" borderId="42" xfId="0" applyFill="1" applyBorder="1" applyAlignment="1">
      <alignment horizontal="right" vertical="center" wrapText="1"/>
    </xf>
    <xf numFmtId="0" fontId="6" fillId="4" borderId="42" xfId="0" applyFont="1" applyFill="1" applyBorder="1" applyAlignment="1">
      <alignment horizontal="right" vertical="center" wrapText="1"/>
    </xf>
    <xf numFmtId="0" fontId="0" fillId="4" borderId="43" xfId="0" applyFill="1" applyBorder="1" applyAlignment="1">
      <alignment horizontal="right" vertical="center" wrapText="1"/>
    </xf>
    <xf numFmtId="0" fontId="34" fillId="0" borderId="0" xfId="0" applyFont="1" applyAlignment="1">
      <alignment horizontal="left" vertical="top" wrapText="1"/>
    </xf>
    <xf numFmtId="0" fontId="35" fillId="0" borderId="0" xfId="0" applyFont="1" applyAlignment="1">
      <alignment horizontal="left" vertical="top" wrapText="1"/>
    </xf>
    <xf numFmtId="0" fontId="6" fillId="4" borderId="44" xfId="0" applyFont="1" applyFill="1" applyBorder="1" applyAlignment="1">
      <alignment horizontal="right" vertical="center" wrapText="1"/>
    </xf>
    <xf numFmtId="0" fontId="0" fillId="4" borderId="45" xfId="0" applyFill="1" applyBorder="1" applyAlignment="1">
      <alignment horizontal="left" vertical="center" wrapText="1"/>
    </xf>
    <xf numFmtId="0" fontId="0" fillId="4" borderId="46" xfId="0" applyFill="1" applyBorder="1" applyAlignment="1">
      <alignment horizontal="right" vertical="center" wrapText="1"/>
    </xf>
    <xf numFmtId="0" fontId="11" fillId="3" borderId="3" xfId="0" applyFont="1" applyFill="1" applyBorder="1"/>
    <xf numFmtId="0" fontId="0" fillId="4" borderId="4" xfId="0" applyFill="1" applyBorder="1" applyAlignment="1">
      <alignment horizontal="right" vertical="center" wrapText="1"/>
    </xf>
    <xf numFmtId="0" fontId="0" fillId="4" borderId="47" xfId="0" applyFill="1" applyBorder="1" applyAlignment="1">
      <alignment horizontal="left" vertical="center" wrapText="1"/>
    </xf>
    <xf numFmtId="0" fontId="0" fillId="4" borderId="48" xfId="0" applyFill="1" applyBorder="1" applyAlignment="1">
      <alignment horizontal="right" vertical="center" wrapText="1"/>
    </xf>
    <xf numFmtId="0" fontId="0" fillId="4" borderId="49" xfId="0" applyFill="1" applyBorder="1" applyAlignment="1">
      <alignment horizontal="right" vertical="center" wrapText="1"/>
    </xf>
    <xf numFmtId="0" fontId="6" fillId="4" borderId="50" xfId="0" applyFont="1" applyFill="1" applyBorder="1" applyAlignment="1">
      <alignment horizontal="right" vertical="center" wrapText="1"/>
    </xf>
    <xf numFmtId="0" fontId="6" fillId="4" borderId="51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0" fontId="0" fillId="4" borderId="45" xfId="0" applyFill="1" applyBorder="1" applyAlignment="1">
      <alignment horizontal="right" vertical="center" wrapText="1"/>
    </xf>
    <xf numFmtId="0" fontId="0" fillId="4" borderId="10" xfId="0" applyFill="1" applyBorder="1" applyAlignment="1">
      <alignment horizontal="right" vertical="center" wrapText="1"/>
    </xf>
    <xf numFmtId="0" fontId="0" fillId="4" borderId="44" xfId="0" applyFill="1" applyBorder="1" applyAlignment="1">
      <alignment horizontal="right" vertical="center" wrapText="1"/>
    </xf>
    <xf numFmtId="0" fontId="0" fillId="4" borderId="47" xfId="0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right"/>
    </xf>
    <xf numFmtId="0" fontId="6" fillId="4" borderId="52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left"/>
    </xf>
    <xf numFmtId="0" fontId="13" fillId="0" borderId="53" xfId="0" applyFont="1" applyBorder="1" applyAlignment="1">
      <alignment horizontal="right" wrapText="1"/>
    </xf>
    <xf numFmtId="0" fontId="13" fillId="0" borderId="54" xfId="0" applyFont="1" applyBorder="1" applyAlignment="1">
      <alignment horizontal="right" wrapText="1"/>
    </xf>
    <xf numFmtId="0" fontId="13" fillId="0" borderId="55" xfId="0" applyFont="1" applyBorder="1" applyAlignment="1">
      <alignment horizontal="right" wrapText="1"/>
    </xf>
    <xf numFmtId="0" fontId="13" fillId="0" borderId="56" xfId="0" applyFont="1" applyBorder="1" applyAlignment="1">
      <alignment horizontal="right" wrapText="1"/>
    </xf>
    <xf numFmtId="3" fontId="0" fillId="0" borderId="10" xfId="0" applyNumberFormat="1" applyBorder="1" applyAlignment="1">
      <alignment horizontal="center" wrapText="1"/>
    </xf>
    <xf numFmtId="3" fontId="0" fillId="0" borderId="11" xfId="0" applyNumberFormat="1" applyBorder="1" applyAlignment="1">
      <alignment horizontal="center" wrapText="1"/>
    </xf>
    <xf numFmtId="3" fontId="0" fillId="0" borderId="7" xfId="0" applyNumberFormat="1" applyBorder="1" applyAlignment="1">
      <alignment horizontal="center" wrapText="1"/>
    </xf>
    <xf numFmtId="3" fontId="0" fillId="0" borderId="9" xfId="0" applyNumberFormat="1" applyBorder="1" applyAlignment="1">
      <alignment horizontal="center" wrapText="1"/>
    </xf>
    <xf numFmtId="3" fontId="0" fillId="0" borderId="8" xfId="0" applyNumberFormat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0" fontId="0" fillId="0" borderId="0" xfId="0" applyFill="1" applyBorder="1" applyAlignment="1">
      <alignment horizontal="left"/>
    </xf>
    <xf numFmtId="3" fontId="0" fillId="0" borderId="4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0" fontId="11" fillId="3" borderId="12" xfId="0" applyFont="1" applyFill="1" applyBorder="1"/>
    <xf numFmtId="0" fontId="11" fillId="3" borderId="1" xfId="0" applyFont="1" applyFill="1" applyBorder="1"/>
    <xf numFmtId="0" fontId="0" fillId="4" borderId="57" xfId="0" applyFill="1" applyBorder="1" applyAlignment="1">
      <alignment horizontal="right" vertical="center" wrapText="1"/>
    </xf>
    <xf numFmtId="0" fontId="0" fillId="4" borderId="58" xfId="0" applyFill="1" applyBorder="1" applyAlignment="1">
      <alignment horizontal="right" vertical="center" wrapText="1"/>
    </xf>
    <xf numFmtId="4" fontId="11" fillId="3" borderId="2" xfId="0" applyNumberFormat="1" applyFont="1" applyFill="1" applyBorder="1"/>
    <xf numFmtId="4" fontId="11" fillId="3" borderId="3" xfId="0" applyNumberFormat="1" applyFont="1" applyFill="1" applyBorder="1"/>
    <xf numFmtId="0" fontId="37" fillId="0" borderId="0" xfId="0" applyFont="1"/>
    <xf numFmtId="0" fontId="2" fillId="0" borderId="0" xfId="0" applyFont="1" applyFill="1" applyBorder="1" applyAlignment="1">
      <alignment horizontal="left"/>
    </xf>
    <xf numFmtId="10" fontId="0" fillId="0" borderId="5" xfId="1" applyNumberFormat="1" applyFon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3" fontId="11" fillId="3" borderId="1" xfId="0" applyNumberFormat="1" applyFont="1" applyFill="1" applyBorder="1" applyAlignment="1">
      <alignment horizontal="center"/>
    </xf>
    <xf numFmtId="3" fontId="11" fillId="3" borderId="3" xfId="0" applyNumberFormat="1" applyFont="1" applyFill="1" applyBorder="1" applyAlignment="1">
      <alignment horizontal="center"/>
    </xf>
    <xf numFmtId="0" fontId="0" fillId="0" borderId="0" xfId="0" applyFill="1" applyBorder="1"/>
    <xf numFmtId="0" fontId="11" fillId="3" borderId="34" xfId="0" applyFont="1" applyFill="1" applyBorder="1" applyAlignment="1">
      <alignment horizontal="center"/>
    </xf>
    <xf numFmtId="168" fontId="0" fillId="0" borderId="0" xfId="1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 wrapText="1"/>
    </xf>
    <xf numFmtId="3" fontId="2" fillId="0" borderId="0" xfId="0" applyNumberFormat="1" applyFont="1" applyAlignment="1">
      <alignment horizontal="center"/>
    </xf>
    <xf numFmtId="3" fontId="2" fillId="0" borderId="3" xfId="0" applyNumberFormat="1" applyFont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0" fontId="16" fillId="2" borderId="1" xfId="0" applyFont="1" applyFill="1" applyBorder="1"/>
    <xf numFmtId="0" fontId="13" fillId="0" borderId="0" xfId="0" applyFont="1" applyBorder="1" applyAlignment="1">
      <alignment horizontal="left"/>
    </xf>
    <xf numFmtId="0" fontId="10" fillId="3" borderId="0" xfId="0" applyFont="1" applyFill="1" applyBorder="1" applyAlignment="1">
      <alignment horizontal="center"/>
    </xf>
    <xf numFmtId="4" fontId="8" fillId="0" borderId="8" xfId="0" applyNumberFormat="1" applyFont="1" applyBorder="1" applyAlignment="1">
      <alignment horizontal="center"/>
    </xf>
    <xf numFmtId="4" fontId="8" fillId="0" borderId="9" xfId="0" applyNumberFormat="1" applyFont="1" applyBorder="1" applyAlignment="1">
      <alignment horizontal="center"/>
    </xf>
    <xf numFmtId="9" fontId="0" fillId="0" borderId="0" xfId="0" applyNumberFormat="1" applyBorder="1" applyAlignment="1">
      <alignment horizontal="center"/>
    </xf>
    <xf numFmtId="9" fontId="0" fillId="0" borderId="11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9" fontId="0" fillId="0" borderId="9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5" borderId="0" xfId="0" applyFont="1" applyFill="1"/>
    <xf numFmtId="0" fontId="2" fillId="0" borderId="4" xfId="0" applyFont="1" applyBorder="1" applyAlignment="1">
      <alignment horizontal="left"/>
    </xf>
    <xf numFmtId="0" fontId="1" fillId="0" borderId="14" xfId="0" applyFont="1" applyBorder="1"/>
    <xf numFmtId="0" fontId="1" fillId="0" borderId="33" xfId="0" applyFont="1" applyBorder="1"/>
    <xf numFmtId="4" fontId="0" fillId="0" borderId="0" xfId="0" applyNumberFormat="1" applyFill="1" applyBorder="1" applyAlignment="1">
      <alignment horizontal="center"/>
    </xf>
    <xf numFmtId="4" fontId="0" fillId="0" borderId="8" xfId="0" applyNumberForma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4" fontId="0" fillId="6" borderId="4" xfId="0" applyNumberFormat="1" applyFill="1" applyBorder="1" applyAlignment="1">
      <alignment horizontal="center"/>
    </xf>
    <xf numFmtId="4" fontId="0" fillId="6" borderId="5" xfId="0" applyNumberFormat="1" applyFill="1" applyBorder="1" applyAlignment="1">
      <alignment horizontal="center"/>
    </xf>
    <xf numFmtId="4" fontId="0" fillId="6" borderId="6" xfId="0" applyNumberFormat="1" applyFill="1" applyBorder="1" applyAlignment="1">
      <alignment horizontal="center"/>
    </xf>
    <xf numFmtId="4" fontId="0" fillId="6" borderId="10" xfId="0" applyNumberFormat="1" applyFill="1" applyBorder="1" applyAlignment="1">
      <alignment horizontal="center"/>
    </xf>
    <xf numFmtId="4" fontId="0" fillId="6" borderId="0" xfId="0" applyNumberFormat="1" applyFill="1" applyBorder="1" applyAlignment="1">
      <alignment horizontal="center"/>
    </xf>
    <xf numFmtId="4" fontId="0" fillId="6" borderId="11" xfId="0" applyNumberFormat="1" applyFill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4" fontId="0" fillId="6" borderId="8" xfId="0" applyNumberFormat="1" applyFill="1" applyBorder="1" applyAlignment="1">
      <alignment horizontal="center"/>
    </xf>
    <xf numFmtId="4" fontId="0" fillId="6" borderId="9" xfId="0" applyNumberFormat="1" applyFill="1" applyBorder="1" applyAlignment="1">
      <alignment horizontal="center"/>
    </xf>
    <xf numFmtId="0" fontId="39" fillId="6" borderId="0" xfId="0" applyFont="1" applyFill="1"/>
    <xf numFmtId="0" fontId="40" fillId="6" borderId="0" xfId="0" applyFont="1" applyFill="1"/>
    <xf numFmtId="0" fontId="0" fillId="6" borderId="4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6" borderId="9" xfId="0" applyFill="1" applyBorder="1" applyAlignment="1">
      <alignment horizontal="center"/>
    </xf>
    <xf numFmtId="9" fontId="0" fillId="6" borderId="4" xfId="1" applyFont="1" applyFill="1" applyBorder="1" applyAlignment="1">
      <alignment horizontal="center"/>
    </xf>
    <xf numFmtId="9" fontId="0" fillId="6" borderId="5" xfId="1" applyFont="1" applyFill="1" applyBorder="1" applyAlignment="1">
      <alignment horizontal="center"/>
    </xf>
    <xf numFmtId="9" fontId="0" fillId="6" borderId="6" xfId="1" applyFont="1" applyFill="1" applyBorder="1" applyAlignment="1">
      <alignment horizontal="center"/>
    </xf>
    <xf numFmtId="9" fontId="0" fillId="6" borderId="10" xfId="1" applyFont="1" applyFill="1" applyBorder="1" applyAlignment="1">
      <alignment horizontal="center"/>
    </xf>
    <xf numFmtId="9" fontId="0" fillId="6" borderId="0" xfId="1" applyFont="1" applyFill="1" applyBorder="1" applyAlignment="1">
      <alignment horizontal="center"/>
    </xf>
    <xf numFmtId="9" fontId="0" fillId="6" borderId="11" xfId="1" applyFont="1" applyFill="1" applyBorder="1" applyAlignment="1">
      <alignment horizontal="center"/>
    </xf>
    <xf numFmtId="9" fontId="0" fillId="6" borderId="7" xfId="1" applyFont="1" applyFill="1" applyBorder="1" applyAlignment="1">
      <alignment horizontal="center"/>
    </xf>
    <xf numFmtId="9" fontId="0" fillId="6" borderId="8" xfId="1" applyFont="1" applyFill="1" applyBorder="1" applyAlignment="1">
      <alignment horizontal="center"/>
    </xf>
    <xf numFmtId="9" fontId="0" fillId="6" borderId="9" xfId="1" applyFont="1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0" fillId="6" borderId="34" xfId="0" applyFill="1" applyBorder="1" applyAlignment="1">
      <alignment horizontal="center"/>
    </xf>
    <xf numFmtId="0" fontId="0" fillId="6" borderId="33" xfId="0" applyFill="1" applyBorder="1" applyAlignment="1">
      <alignment horizontal="center"/>
    </xf>
    <xf numFmtId="3" fontId="0" fillId="6" borderId="5" xfId="0" applyNumberFormat="1" applyFill="1" applyBorder="1" applyAlignment="1">
      <alignment horizontal="center"/>
    </xf>
    <xf numFmtId="3" fontId="0" fillId="6" borderId="6" xfId="0" applyNumberFormat="1" applyFill="1" applyBorder="1" applyAlignment="1">
      <alignment horizontal="center"/>
    </xf>
    <xf numFmtId="3" fontId="0" fillId="6" borderId="0" xfId="0" applyNumberFormat="1" applyFill="1" applyBorder="1" applyAlignment="1">
      <alignment horizontal="center"/>
    </xf>
    <xf numFmtId="3" fontId="0" fillId="6" borderId="11" xfId="0" applyNumberFormat="1" applyFill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42" fillId="0" borderId="10" xfId="0" applyFont="1" applyBorder="1" applyAlignment="1">
      <alignment horizontal="center"/>
    </xf>
    <xf numFmtId="0" fontId="0" fillId="0" borderId="5" xfId="0" applyFill="1" applyBorder="1"/>
    <xf numFmtId="0" fontId="0" fillId="0" borderId="8" xfId="0" applyFill="1" applyBorder="1"/>
    <xf numFmtId="2" fontId="0" fillId="0" borderId="1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9" fontId="0" fillId="6" borderId="1" xfId="1" applyFont="1" applyFill="1" applyBorder="1" applyAlignment="1">
      <alignment horizontal="center"/>
    </xf>
    <xf numFmtId="9" fontId="0" fillId="6" borderId="2" xfId="1" applyFont="1" applyFill="1" applyBorder="1" applyAlignment="1">
      <alignment horizontal="center"/>
    </xf>
    <xf numFmtId="9" fontId="0" fillId="6" borderId="3" xfId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10" fillId="2" borderId="34" xfId="0" applyFont="1" applyFill="1" applyBorder="1" applyAlignment="1">
      <alignment horizontal="center"/>
    </xf>
    <xf numFmtId="0" fontId="10" fillId="3" borderId="0" xfId="0" applyFont="1" applyFill="1"/>
    <xf numFmtId="0" fontId="13" fillId="0" borderId="4" xfId="0" applyFont="1" applyFill="1" applyBorder="1" applyAlignment="1">
      <alignment horizontal="center"/>
    </xf>
    <xf numFmtId="0" fontId="13" fillId="0" borderId="10" xfId="0" applyFont="1" applyFill="1" applyBorder="1" applyAlignment="1">
      <alignment horizontal="center"/>
    </xf>
    <xf numFmtId="3" fontId="0" fillId="0" borderId="8" xfId="1" applyNumberFormat="1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13" fillId="0" borderId="9" xfId="0" applyFont="1" applyFill="1" applyBorder="1" applyAlignment="1">
      <alignment horizontal="center"/>
    </xf>
    <xf numFmtId="0" fontId="0" fillId="0" borderId="2" xfId="0" applyFill="1" applyBorder="1"/>
    <xf numFmtId="4" fontId="0" fillId="6" borderId="1" xfId="0" applyNumberFormat="1" applyFill="1" applyBorder="1" applyAlignment="1">
      <alignment horizontal="center"/>
    </xf>
    <xf numFmtId="4" fontId="0" fillId="6" borderId="2" xfId="0" applyNumberFormat="1" applyFill="1" applyBorder="1" applyAlignment="1">
      <alignment horizontal="center"/>
    </xf>
    <xf numFmtId="4" fontId="0" fillId="6" borderId="3" xfId="0" applyNumberFormat="1" applyFill="1" applyBorder="1" applyAlignment="1">
      <alignment horizontal="center"/>
    </xf>
    <xf numFmtId="9" fontId="0" fillId="0" borderId="0" xfId="1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9" xfId="0" applyFill="1" applyBorder="1"/>
    <xf numFmtId="3" fontId="0" fillId="0" borderId="0" xfId="1" applyNumberFormat="1" applyFont="1" applyBorder="1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9" fontId="0" fillId="0" borderId="1" xfId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9" fontId="0" fillId="0" borderId="3" xfId="1" applyFont="1" applyBorder="1" applyAlignment="1">
      <alignment horizontal="center"/>
    </xf>
    <xf numFmtId="1" fontId="0" fillId="0" borderId="0" xfId="1" applyNumberFormat="1" applyFont="1" applyAlignment="1">
      <alignment horizontal="center"/>
    </xf>
    <xf numFmtId="9" fontId="0" fillId="0" borderId="0" xfId="0" applyNumberForma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3" xfId="0" applyFont="1" applyBorder="1"/>
    <xf numFmtId="171" fontId="0" fillId="0" borderId="0" xfId="0" applyNumberFormat="1" applyAlignment="1">
      <alignment horizontal="center"/>
    </xf>
    <xf numFmtId="3" fontId="2" fillId="0" borderId="13" xfId="0" applyNumberFormat="1" applyFont="1" applyBorder="1" applyAlignment="1">
      <alignment horizontal="center"/>
    </xf>
    <xf numFmtId="0" fontId="16" fillId="2" borderId="10" xfId="0" applyFont="1" applyFill="1" applyBorder="1" applyAlignment="1">
      <alignment horizontal="center"/>
    </xf>
    <xf numFmtId="3" fontId="0" fillId="0" borderId="13" xfId="0" applyNumberFormat="1" applyBorder="1"/>
    <xf numFmtId="3" fontId="0" fillId="0" borderId="13" xfId="0" applyNumberFormat="1" applyBorder="1" applyAlignment="1">
      <alignment horizontal="center"/>
    </xf>
    <xf numFmtId="4" fontId="11" fillId="3" borderId="2" xfId="0" applyNumberFormat="1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center"/>
    </xf>
    <xf numFmtId="10" fontId="0" fillId="0" borderId="0" xfId="1" applyNumberFormat="1" applyFont="1" applyBorder="1" applyAlignment="1">
      <alignment horizontal="center"/>
    </xf>
    <xf numFmtId="10" fontId="0" fillId="0" borderId="8" xfId="1" applyNumberFormat="1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9" xfId="1" applyNumberFormat="1" applyFont="1" applyBorder="1" applyAlignment="1">
      <alignment horizontal="center"/>
    </xf>
    <xf numFmtId="0" fontId="43" fillId="7" borderId="35" xfId="0" applyFont="1" applyFill="1" applyBorder="1" applyAlignment="1">
      <alignment horizontal="right"/>
    </xf>
    <xf numFmtId="4" fontId="43" fillId="7" borderId="35" xfId="0" applyNumberFormat="1" applyFont="1" applyFill="1" applyBorder="1" applyAlignment="1">
      <alignment horizontal="center"/>
    </xf>
    <xf numFmtId="4" fontId="43" fillId="7" borderId="12" xfId="0" applyNumberFormat="1" applyFont="1" applyFill="1" applyBorder="1" applyAlignment="1">
      <alignment horizontal="center"/>
    </xf>
    <xf numFmtId="10" fontId="0" fillId="0" borderId="0" xfId="0" applyNumberFormat="1"/>
    <xf numFmtId="0" fontId="11" fillId="2" borderId="0" xfId="0" applyFont="1" applyFill="1" applyAlignment="1">
      <alignment horizontal="left"/>
    </xf>
    <xf numFmtId="0" fontId="0" fillId="3" borderId="0" xfId="0" applyFill="1"/>
    <xf numFmtId="0" fontId="0" fillId="6" borderId="0" xfId="0" applyFill="1"/>
    <xf numFmtId="0" fontId="2" fillId="8" borderId="15" xfId="0" applyFont="1" applyFill="1" applyBorder="1"/>
    <xf numFmtId="4" fontId="2" fillId="8" borderId="15" xfId="0" applyNumberFormat="1" applyFont="1" applyFill="1" applyBorder="1" applyAlignment="1">
      <alignment horizontal="center"/>
    </xf>
    <xf numFmtId="0" fontId="0" fillId="8" borderId="0" xfId="0" applyFill="1"/>
    <xf numFmtId="0" fontId="0" fillId="8" borderId="0" xfId="0" applyFill="1" applyAlignment="1">
      <alignment horizontal="center"/>
    </xf>
    <xf numFmtId="4" fontId="0" fillId="8" borderId="0" xfId="0" applyNumberFormat="1" applyFill="1" applyAlignment="1">
      <alignment horizontal="center"/>
    </xf>
    <xf numFmtId="0" fontId="44" fillId="0" borderId="0" xfId="0" applyFont="1" applyFill="1"/>
    <xf numFmtId="0" fontId="45" fillId="0" borderId="0" xfId="0" applyFont="1" applyFill="1"/>
    <xf numFmtId="0" fontId="46" fillId="0" borderId="0" xfId="0" applyFont="1"/>
    <xf numFmtId="0" fontId="47" fillId="0" borderId="0" xfId="0" applyFont="1"/>
    <xf numFmtId="0" fontId="48" fillId="0" borderId="0" xfId="0" applyFont="1"/>
    <xf numFmtId="0" fontId="0" fillId="4" borderId="59" xfId="0" applyFont="1" applyFill="1" applyBorder="1" applyAlignment="1">
      <alignment horizontal="center" vertical="top" wrapText="1"/>
    </xf>
    <xf numFmtId="0" fontId="0" fillId="4" borderId="60" xfId="0" applyFont="1" applyFill="1" applyBorder="1" applyAlignment="1">
      <alignment horizontal="center" vertical="top" wrapText="1"/>
    </xf>
    <xf numFmtId="0" fontId="6" fillId="4" borderId="61" xfId="0" applyFont="1" applyFill="1" applyBorder="1" applyAlignment="1">
      <alignment horizontal="left" vertical="center" wrapText="1"/>
    </xf>
    <xf numFmtId="0" fontId="6" fillId="4" borderId="62" xfId="0" applyFont="1" applyFill="1" applyBorder="1" applyAlignment="1">
      <alignment horizontal="left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4" xfId="0" applyFont="1" applyFill="1" applyBorder="1" applyAlignment="1">
      <alignment horizontal="center" vertical="center" wrapText="1"/>
    </xf>
    <xf numFmtId="0" fontId="0" fillId="4" borderId="65" xfId="0" applyFont="1" applyFill="1" applyBorder="1" applyAlignment="1">
      <alignment horizontal="center" vertical="top" wrapText="1"/>
    </xf>
    <xf numFmtId="0" fontId="34" fillId="0" borderId="0" xfId="0" applyFont="1" applyAlignment="1">
      <alignment horizontal="left" vertical="top" wrapText="1"/>
    </xf>
    <xf numFmtId="0" fontId="0" fillId="0" borderId="5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33" xfId="0" applyFont="1" applyFill="1" applyBorder="1" applyAlignment="1">
      <alignment horizontal="left" vertical="center" wrapText="1"/>
    </xf>
  </cellXfs>
  <cellStyles count="3">
    <cellStyle name="Normal" xfId="0" builtinId="0"/>
    <cellStyle name="Porcentual" xfId="1" builtinId="5"/>
    <cellStyle name="標準_第1表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D27CDB6E-AE6D-11CF-96B8-444553540000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22-5CC6-11CF-8D67-00AA00BDCE1D}" ax:persistence="persistStream" r:id="rId1"/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Unidades producción 26 Países</a:t>
            </a:r>
          </a:p>
        </c:rich>
      </c:tx>
      <c:layout>
        <c:manualLayout>
          <c:xMode val="edge"/>
          <c:yMode val="edge"/>
          <c:x val="0.26915912415953941"/>
          <c:y val="3.5369774919614148E-2"/>
        </c:manualLayout>
      </c:layout>
      <c:spPr>
        <a:noFill/>
        <a:ln w="25400">
          <a:noFill/>
        </a:ln>
      </c:spPr>
    </c:title>
    <c:view3D>
      <c:hPercent val="4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25400">
          <a:solidFill>
            <a:srgbClr val="808080"/>
          </a:solidFill>
          <a:prstDash val="solid"/>
        </a:ln>
      </c:spPr>
    </c:sideWall>
    <c:backWall>
      <c:spPr>
        <a:noFill/>
        <a:ln w="254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4018704383309344"/>
          <c:y val="0.17684887459807075"/>
          <c:w val="0.83364562066079573"/>
          <c:h val="0.60450160771704176"/>
        </c:manualLayout>
      </c:layout>
      <c:bar3DChart>
        <c:barDir val="col"/>
        <c:grouping val="clustered"/>
        <c:ser>
          <c:idx val="0"/>
          <c:order val="0"/>
          <c:tx>
            <c:strRef>
              <c:f>graficos!$A$6</c:f>
              <c:strCache>
                <c:ptCount val="1"/>
                <c:pt idx="0">
                  <c:v>Estimada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graficos!$B$5:$F$5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graficos!$B$6:$F$6</c:f>
              <c:numCache>
                <c:formatCode>#,##0</c:formatCode>
                <c:ptCount val="5"/>
                <c:pt idx="0">
                  <c:v>101386.00000000001</c:v>
                </c:pt>
                <c:pt idx="1">
                  <c:v>725874</c:v>
                </c:pt>
                <c:pt idx="2">
                  <c:v>6253899</c:v>
                </c:pt>
                <c:pt idx="3">
                  <c:v>12426938</c:v>
                </c:pt>
                <c:pt idx="4">
                  <c:v>13955503</c:v>
                </c:pt>
              </c:numCache>
            </c:numRef>
          </c:val>
        </c:ser>
        <c:ser>
          <c:idx val="1"/>
          <c:order val="1"/>
          <c:tx>
            <c:strRef>
              <c:f>graficos!$A$7</c:f>
              <c:strCache>
                <c:ptCount val="1"/>
                <c:pt idx="0">
                  <c:v>Equilibrio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graficos!$B$5:$F$5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graficos!$B$7:$F$7</c:f>
              <c:numCache>
                <c:formatCode>#,##0</c:formatCode>
                <c:ptCount val="5"/>
                <c:pt idx="0">
                  <c:v>91554</c:v>
                </c:pt>
                <c:pt idx="1">
                  <c:v>448410</c:v>
                </c:pt>
                <c:pt idx="2">
                  <c:v>1578637</c:v>
                </c:pt>
                <c:pt idx="3">
                  <c:v>5700042</c:v>
                </c:pt>
                <c:pt idx="4">
                  <c:v>7514062</c:v>
                </c:pt>
              </c:numCache>
            </c:numRef>
          </c:val>
        </c:ser>
        <c:shape val="box"/>
        <c:axId val="108113280"/>
        <c:axId val="108123264"/>
        <c:axId val="0"/>
      </c:bar3DChart>
      <c:catAx>
        <c:axId val="108113280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123264"/>
        <c:crosses val="autoZero"/>
        <c:auto val="1"/>
        <c:lblAlgn val="ctr"/>
        <c:lblOffset val="100"/>
        <c:tickLblSkip val="1"/>
        <c:tickMarkSkip val="1"/>
      </c:catAx>
      <c:valAx>
        <c:axId val="108123264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11328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6261715338160172"/>
          <c:y val="0.90032154340836013"/>
          <c:w val="0.27476660591286317"/>
          <c:h val="7.71704180064308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Cifra de Negocio / Resultados</a:t>
            </a:r>
          </a:p>
        </c:rich>
      </c:tx>
      <c:layout>
        <c:manualLayout>
          <c:xMode val="edge"/>
          <c:yMode val="edge"/>
          <c:x val="0.31939193146975575"/>
          <c:y val="3.5369774919614148E-2"/>
        </c:manualLayout>
      </c:layout>
      <c:spPr>
        <a:noFill/>
        <a:ln w="25400">
          <a:noFill/>
        </a:ln>
      </c:spPr>
    </c:title>
    <c:view3D>
      <c:hPercent val="44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8250967512557473"/>
          <c:y val="0.15755627009646303"/>
          <c:w val="0.79087525887749044"/>
          <c:h val="0.63022508038585212"/>
        </c:manualLayout>
      </c:layout>
      <c:bar3DChart>
        <c:barDir val="col"/>
        <c:grouping val="clustered"/>
        <c:ser>
          <c:idx val="0"/>
          <c:order val="0"/>
          <c:tx>
            <c:strRef>
              <c:f>graficos!$A$33</c:f>
              <c:strCache>
                <c:ptCount val="1"/>
                <c:pt idx="0">
                  <c:v>Resultados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graficos!$B$32:$F$32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graficos!$B$33:$F$33</c:f>
              <c:numCache>
                <c:formatCode>#,##0.00</c:formatCode>
                <c:ptCount val="5"/>
                <c:pt idx="0">
                  <c:v>81794.447610562609</c:v>
                </c:pt>
                <c:pt idx="1">
                  <c:v>1486633.8709256258</c:v>
                </c:pt>
                <c:pt idx="2">
                  <c:v>19657223.868047997</c:v>
                </c:pt>
                <c:pt idx="3">
                  <c:v>34074967.432608351</c:v>
                </c:pt>
                <c:pt idx="4">
                  <c:v>37961430.080010697</c:v>
                </c:pt>
              </c:numCache>
            </c:numRef>
          </c:val>
        </c:ser>
        <c:ser>
          <c:idx val="1"/>
          <c:order val="1"/>
          <c:tx>
            <c:strRef>
              <c:f>graficos!$A$34</c:f>
              <c:strCache>
                <c:ptCount val="1"/>
                <c:pt idx="0">
                  <c:v>Cifra de Negocios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graficos!$B$32:$F$32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graficos!$B$34:$F$34</c:f>
              <c:numCache>
                <c:formatCode>#,##0.00</c:formatCode>
                <c:ptCount val="5"/>
                <c:pt idx="0">
                  <c:v>1589669.5491500003</c:v>
                </c:pt>
                <c:pt idx="1">
                  <c:v>8633630.1035000011</c:v>
                </c:pt>
                <c:pt idx="2">
                  <c:v>66781542.030399993</c:v>
                </c:pt>
                <c:pt idx="3">
                  <c:v>138156253.10609996</c:v>
                </c:pt>
                <c:pt idx="4">
                  <c:v>176657689.74924999</c:v>
                </c:pt>
              </c:numCache>
            </c:numRef>
          </c:val>
        </c:ser>
        <c:shape val="box"/>
        <c:axId val="108615936"/>
        <c:axId val="108630016"/>
        <c:axId val="0"/>
      </c:bar3DChart>
      <c:catAx>
        <c:axId val="10861593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30016"/>
        <c:crosses val="autoZero"/>
        <c:auto val="1"/>
        <c:lblAlgn val="ctr"/>
        <c:lblOffset val="100"/>
        <c:tickLblSkip val="1"/>
        <c:tickMarkSkip val="1"/>
      </c:catAx>
      <c:valAx>
        <c:axId val="108630016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1593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0798507677440734"/>
          <c:y val="0.90032154340836013"/>
          <c:w val="0.46958218495851001"/>
          <c:h val="7.7170418006430874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36614208421321764"/>
          <c:y val="3.536977491961414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hPercent val="5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0039379728426935"/>
          <c:y val="0.15755627009646303"/>
          <c:w val="0.87204808229277098"/>
          <c:h val="0.72025723472668812"/>
        </c:manualLayout>
      </c:layout>
      <c:bar3DChart>
        <c:barDir val="col"/>
        <c:grouping val="clustered"/>
        <c:ser>
          <c:idx val="0"/>
          <c:order val="0"/>
          <c:tx>
            <c:strRef>
              <c:f>graficos!$A$56</c:f>
              <c:strCache>
                <c:ptCount val="1"/>
                <c:pt idx="0">
                  <c:v>% Resultado S/Ventas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graficos!$B$55:$F$55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graficos!$B$56:$F$56</c:f>
              <c:numCache>
                <c:formatCode>0.0%</c:formatCode>
                <c:ptCount val="5"/>
                <c:pt idx="0">
                  <c:v>5.1453742480189218E-2</c:v>
                </c:pt>
                <c:pt idx="1">
                  <c:v>0.17219105441208987</c:v>
                </c:pt>
                <c:pt idx="2">
                  <c:v>0.29435115258494216</c:v>
                </c:pt>
                <c:pt idx="3">
                  <c:v>0.24664079016705651</c:v>
                </c:pt>
                <c:pt idx="4">
                  <c:v>0.21488693831496153</c:v>
                </c:pt>
              </c:numCache>
            </c:numRef>
          </c:val>
        </c:ser>
        <c:shape val="box"/>
        <c:axId val="108654592"/>
        <c:axId val="108656128"/>
        <c:axId val="0"/>
      </c:bar3DChart>
      <c:catAx>
        <c:axId val="108654592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56128"/>
        <c:crosses val="autoZero"/>
        <c:auto val="1"/>
        <c:lblAlgn val="ctr"/>
        <c:lblOffset val="100"/>
        <c:tickLblSkip val="1"/>
        <c:tickMarkSkip val="1"/>
      </c:catAx>
      <c:valAx>
        <c:axId val="10865612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%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54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6063036401017704"/>
          <c:y val="3.536977491961414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hPercent val="5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960692360409578E-2"/>
          <c:y val="0.15112540192926044"/>
          <c:w val="0.90748118721663085"/>
          <c:h val="0.72668810289389063"/>
        </c:manualLayout>
      </c:layout>
      <c:bar3DChart>
        <c:barDir val="col"/>
        <c:grouping val="clustered"/>
        <c:ser>
          <c:idx val="0"/>
          <c:order val="0"/>
          <c:tx>
            <c:strRef>
              <c:f>graficos!$A$4</c:f>
              <c:strCache>
                <c:ptCount val="1"/>
                <c:pt idx="0">
                  <c:v>Países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Val val="1"/>
          </c:dLbls>
          <c:cat>
            <c:strRef>
              <c:f>graficos!$B$3:$F$3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graficos!$B$4:$F$4</c:f>
              <c:numCache>
                <c:formatCode>General</c:formatCode>
                <c:ptCount val="5"/>
                <c:pt idx="0">
                  <c:v>1</c:v>
                </c:pt>
                <c:pt idx="1">
                  <c:v>3</c:v>
                </c:pt>
                <c:pt idx="2">
                  <c:v>8</c:v>
                </c:pt>
                <c:pt idx="3">
                  <c:v>25</c:v>
                </c:pt>
                <c:pt idx="4">
                  <c:v>26</c:v>
                </c:pt>
              </c:numCache>
            </c:numRef>
          </c:val>
        </c:ser>
        <c:shape val="box"/>
        <c:axId val="108688896"/>
        <c:axId val="108690432"/>
        <c:axId val="0"/>
      </c:bar3DChart>
      <c:catAx>
        <c:axId val="108688896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90432"/>
        <c:crosses val="autoZero"/>
        <c:auto val="1"/>
        <c:lblAlgn val="ctr"/>
        <c:lblOffset val="100"/>
        <c:tickLblSkip val="1"/>
        <c:tickMarkSkip val="1"/>
      </c:catAx>
      <c:valAx>
        <c:axId val="1086904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688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layout>
        <c:manualLayout>
          <c:xMode val="edge"/>
          <c:yMode val="edge"/>
          <c:x val="0.44094530571914381"/>
          <c:y val="3.5369774919614148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title>
    <c:view3D>
      <c:hPercent val="52"/>
      <c:depthPercent val="100"/>
      <c:rAngAx val="1"/>
    </c:view3D>
    <c:floor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spPr>
        <a:noFill/>
        <a:ln w="12700">
          <a:solidFill>
            <a:srgbClr val="808080"/>
          </a:solidFill>
          <a:prstDash val="solid"/>
        </a:ln>
      </c:spPr>
    </c:sideWall>
    <c:backWall>
      <c:spPr>
        <a:noFill/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7716552461929885"/>
          <c:y val="0.15112540192926044"/>
          <c:w val="0.79527635495774152"/>
          <c:h val="0.72668810289389063"/>
        </c:manualLayout>
      </c:layout>
      <c:bar3DChart>
        <c:barDir val="col"/>
        <c:grouping val="clustered"/>
        <c:ser>
          <c:idx val="0"/>
          <c:order val="0"/>
          <c:tx>
            <c:strRef>
              <c:f>graficos!$A$100</c:f>
              <c:strCache>
                <c:ptCount val="1"/>
                <c:pt idx="0">
                  <c:v>Cash Flow</c:v>
                </c:pt>
              </c:strCache>
            </c:strRef>
          </c:tx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graficos!$B$99:$F$99</c:f>
              <c:strCache>
                <c:ptCount val="5"/>
                <c:pt idx="0">
                  <c:v>periodo 1</c:v>
                </c:pt>
                <c:pt idx="1">
                  <c:v>periodo 2</c:v>
                </c:pt>
                <c:pt idx="2">
                  <c:v>periodo 3</c:v>
                </c:pt>
                <c:pt idx="3">
                  <c:v>periodo 4</c:v>
                </c:pt>
                <c:pt idx="4">
                  <c:v>periodo 5</c:v>
                </c:pt>
              </c:strCache>
            </c:strRef>
          </c:cat>
          <c:val>
            <c:numRef>
              <c:f>graficos!$B$100:$F$100</c:f>
              <c:numCache>
                <c:formatCode>#,##0.00</c:formatCode>
                <c:ptCount val="5"/>
                <c:pt idx="0">
                  <c:v>288663.11669629253</c:v>
                </c:pt>
                <c:pt idx="1">
                  <c:v>742000.25351743295</c:v>
                </c:pt>
                <c:pt idx="2">
                  <c:v>7290362.3836393561</c:v>
                </c:pt>
                <c:pt idx="3">
                  <c:v>22585856.188829631</c:v>
                </c:pt>
                <c:pt idx="4">
                  <c:v>33463649.510036822</c:v>
                </c:pt>
              </c:numCache>
            </c:numRef>
          </c:val>
        </c:ser>
        <c:shape val="box"/>
        <c:axId val="108714624"/>
        <c:axId val="108867968"/>
        <c:axId val="0"/>
      </c:bar3DChart>
      <c:catAx>
        <c:axId val="108714624"/>
        <c:scaling>
          <c:orientation val="minMax"/>
        </c:scaling>
        <c:axPos val="b"/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867968"/>
        <c:crosses val="autoZero"/>
        <c:auto val="1"/>
        <c:lblAlgn val="ctr"/>
        <c:lblOffset val="100"/>
        <c:tickLblSkip val="1"/>
        <c:tickMarkSkip val="1"/>
      </c:catAx>
      <c:valAx>
        <c:axId val="108867968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.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8714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87.png"/><Relationship Id="rId21" Type="http://schemas.openxmlformats.org/officeDocument/2006/relationships/image" Target="../media/image21.png"/><Relationship Id="rId42" Type="http://schemas.openxmlformats.org/officeDocument/2006/relationships/hyperlink" Target="http://commons.wikimedia.org/wiki/File:Flag_of_Slovenia.svg" TargetMode="External"/><Relationship Id="rId63" Type="http://schemas.openxmlformats.org/officeDocument/2006/relationships/image" Target="../media/image54.png"/><Relationship Id="rId84" Type="http://schemas.openxmlformats.org/officeDocument/2006/relationships/image" Target="../media/image68.png"/><Relationship Id="rId138" Type="http://schemas.openxmlformats.org/officeDocument/2006/relationships/image" Target="../media/image101.png"/><Relationship Id="rId159" Type="http://schemas.openxmlformats.org/officeDocument/2006/relationships/hyperlink" Target="http://commons.wikimedia.org/wiki/File:Flag_of_Saint-Pierre_and_Miquelon.svg" TargetMode="External"/><Relationship Id="rId170" Type="http://schemas.openxmlformats.org/officeDocument/2006/relationships/image" Target="../media/image124.png"/><Relationship Id="rId191" Type="http://schemas.openxmlformats.org/officeDocument/2006/relationships/hyperlink" Target="http://commons.wikimedia.org/wiki/File:Flag_of_Turkmenistan.svg" TargetMode="External"/><Relationship Id="rId205" Type="http://schemas.openxmlformats.org/officeDocument/2006/relationships/image" Target="../media/image147.png"/><Relationship Id="rId226" Type="http://schemas.openxmlformats.org/officeDocument/2006/relationships/image" Target="../media/image167.png"/><Relationship Id="rId107" Type="http://schemas.openxmlformats.org/officeDocument/2006/relationships/hyperlink" Target="http://commons.wikimedia.org/wiki/File:Flag_of_Mali.svg" TargetMode="External"/><Relationship Id="rId11" Type="http://schemas.openxmlformats.org/officeDocument/2006/relationships/image" Target="../media/image11.png"/><Relationship Id="rId32" Type="http://schemas.openxmlformats.org/officeDocument/2006/relationships/image" Target="../media/image29.png"/><Relationship Id="rId53" Type="http://schemas.openxmlformats.org/officeDocument/2006/relationships/image" Target="../media/image47.png"/><Relationship Id="rId74" Type="http://schemas.openxmlformats.org/officeDocument/2006/relationships/hyperlink" Target="http://commons.wikimedia.org/wiki/File:Flag_of_the_United_States_Virgin_Islands.svg" TargetMode="External"/><Relationship Id="rId128" Type="http://schemas.openxmlformats.org/officeDocument/2006/relationships/image" Target="../media/image93.png"/><Relationship Id="rId149" Type="http://schemas.openxmlformats.org/officeDocument/2006/relationships/hyperlink" Target="http://commons.wikimedia.org/wiki/File:Flag_of_Macedonia.svg" TargetMode="External"/><Relationship Id="rId5" Type="http://schemas.openxmlformats.org/officeDocument/2006/relationships/image" Target="../media/image5.png"/><Relationship Id="rId95" Type="http://schemas.openxmlformats.org/officeDocument/2006/relationships/hyperlink" Target="http://commons.wikimedia.org/wiki/File:Flag_of_Luxembourg.svg" TargetMode="External"/><Relationship Id="rId160" Type="http://schemas.openxmlformats.org/officeDocument/2006/relationships/image" Target="../media/image116.png"/><Relationship Id="rId181" Type="http://schemas.openxmlformats.org/officeDocument/2006/relationships/image" Target="../media/image131.png"/><Relationship Id="rId216" Type="http://schemas.openxmlformats.org/officeDocument/2006/relationships/image" Target="../media/image158.png"/><Relationship Id="rId237" Type="http://schemas.openxmlformats.org/officeDocument/2006/relationships/image" Target="../media/image178.png"/><Relationship Id="rId22" Type="http://schemas.openxmlformats.org/officeDocument/2006/relationships/image" Target="../media/image22.png"/><Relationship Id="rId43" Type="http://schemas.openxmlformats.org/officeDocument/2006/relationships/image" Target="../media/image39.png"/><Relationship Id="rId64" Type="http://schemas.openxmlformats.org/officeDocument/2006/relationships/image" Target="../media/image55.png"/><Relationship Id="rId118" Type="http://schemas.openxmlformats.org/officeDocument/2006/relationships/hyperlink" Target="http://commons.wikimedia.org/wiki/File:Flag_of_Mongolia.svg" TargetMode="External"/><Relationship Id="rId139" Type="http://schemas.openxmlformats.org/officeDocument/2006/relationships/hyperlink" Target="http://commons.wikimedia.org/wiki/File:Flag_of_Oman.svg" TargetMode="External"/><Relationship Id="rId85" Type="http://schemas.openxmlformats.org/officeDocument/2006/relationships/image" Target="../media/image69.png"/><Relationship Id="rId150" Type="http://schemas.openxmlformats.org/officeDocument/2006/relationships/image" Target="../media/image109.png"/><Relationship Id="rId171" Type="http://schemas.openxmlformats.org/officeDocument/2006/relationships/image" Target="../media/image125.png"/><Relationship Id="rId192" Type="http://schemas.openxmlformats.org/officeDocument/2006/relationships/image" Target="../media/image138.png"/><Relationship Id="rId206" Type="http://schemas.openxmlformats.org/officeDocument/2006/relationships/image" Target="../media/image148.png"/><Relationship Id="rId227" Type="http://schemas.openxmlformats.org/officeDocument/2006/relationships/image" Target="../media/image168.png"/><Relationship Id="rId201" Type="http://schemas.openxmlformats.org/officeDocument/2006/relationships/hyperlink" Target="http://commons.wikimedia.org/wiki/File:Flag_of_Vanuatu.svg" TargetMode="External"/><Relationship Id="rId222" Type="http://schemas.openxmlformats.org/officeDocument/2006/relationships/image" Target="../media/image163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33" Type="http://schemas.openxmlformats.org/officeDocument/2006/relationships/image" Target="../media/image30.png"/><Relationship Id="rId38" Type="http://schemas.openxmlformats.org/officeDocument/2006/relationships/image" Target="../media/image35.png"/><Relationship Id="rId59" Type="http://schemas.openxmlformats.org/officeDocument/2006/relationships/hyperlink" Target="http://commons.wikimedia.org/wiki/File:Flag_of_Guernsey.svg" TargetMode="External"/><Relationship Id="rId103" Type="http://schemas.openxmlformats.org/officeDocument/2006/relationships/image" Target="../media/image79.png"/><Relationship Id="rId108" Type="http://schemas.openxmlformats.org/officeDocument/2006/relationships/image" Target="../media/image82.png"/><Relationship Id="rId124" Type="http://schemas.openxmlformats.org/officeDocument/2006/relationships/image" Target="../media/image91.png"/><Relationship Id="rId129" Type="http://schemas.openxmlformats.org/officeDocument/2006/relationships/hyperlink" Target="http://commons.wikimedia.org/wiki/File:Flag_of_Montserrat.svg" TargetMode="External"/><Relationship Id="rId54" Type="http://schemas.openxmlformats.org/officeDocument/2006/relationships/hyperlink" Target="http://commons.wikimedia.org/wiki/File:Flag_of_Fiji.svg" TargetMode="External"/><Relationship Id="rId70" Type="http://schemas.openxmlformats.org/officeDocument/2006/relationships/hyperlink" Target="http://commons.wikimedia.org/wiki/File:Flag_of_Christmas_Island.svg" TargetMode="External"/><Relationship Id="rId75" Type="http://schemas.openxmlformats.org/officeDocument/2006/relationships/image" Target="../media/image62.png"/><Relationship Id="rId91" Type="http://schemas.openxmlformats.org/officeDocument/2006/relationships/hyperlink" Target="http://commons.wikimedia.org/wiki/File:Flag_of_Latvia.svg" TargetMode="External"/><Relationship Id="rId96" Type="http://schemas.openxmlformats.org/officeDocument/2006/relationships/image" Target="../media/image75.png"/><Relationship Id="rId140" Type="http://schemas.openxmlformats.org/officeDocument/2006/relationships/image" Target="../media/image102.png"/><Relationship Id="rId145" Type="http://schemas.openxmlformats.org/officeDocument/2006/relationships/image" Target="../media/image105.png"/><Relationship Id="rId161" Type="http://schemas.openxmlformats.org/officeDocument/2006/relationships/image" Target="../media/image117.png"/><Relationship Id="rId166" Type="http://schemas.openxmlformats.org/officeDocument/2006/relationships/image" Target="../media/image121.png"/><Relationship Id="rId182" Type="http://schemas.openxmlformats.org/officeDocument/2006/relationships/hyperlink" Target="http://commons.wikimedia.org/wiki/File:Flag_of_Tanzania.svg" TargetMode="External"/><Relationship Id="rId187" Type="http://schemas.openxmlformats.org/officeDocument/2006/relationships/image" Target="../media/image134.png"/><Relationship Id="rId217" Type="http://schemas.openxmlformats.org/officeDocument/2006/relationships/image" Target="../media/image15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212" Type="http://schemas.openxmlformats.org/officeDocument/2006/relationships/image" Target="../media/image154.png"/><Relationship Id="rId233" Type="http://schemas.openxmlformats.org/officeDocument/2006/relationships/image" Target="../media/image174.png"/><Relationship Id="rId238" Type="http://schemas.openxmlformats.org/officeDocument/2006/relationships/image" Target="../media/image179.png"/><Relationship Id="rId23" Type="http://schemas.openxmlformats.org/officeDocument/2006/relationships/image" Target="../media/image23.png"/><Relationship Id="rId28" Type="http://schemas.openxmlformats.org/officeDocument/2006/relationships/image" Target="../media/image26.png"/><Relationship Id="rId49" Type="http://schemas.openxmlformats.org/officeDocument/2006/relationships/image" Target="../media/image44.png"/><Relationship Id="rId114" Type="http://schemas.openxmlformats.org/officeDocument/2006/relationships/hyperlink" Target="http://commons.wikimedia.org/wiki/File:Flag_of_Mauritius.svg" TargetMode="External"/><Relationship Id="rId119" Type="http://schemas.openxmlformats.org/officeDocument/2006/relationships/image" Target="../media/image88.png"/><Relationship Id="rId44" Type="http://schemas.openxmlformats.org/officeDocument/2006/relationships/hyperlink" Target="http://commons.wikimedia.org/wiki/File:Flag_of_Palestine.svg" TargetMode="External"/><Relationship Id="rId60" Type="http://schemas.openxmlformats.org/officeDocument/2006/relationships/image" Target="../media/image51.png"/><Relationship Id="rId65" Type="http://schemas.openxmlformats.org/officeDocument/2006/relationships/image" Target="../media/image56.png"/><Relationship Id="rId81" Type="http://schemas.openxmlformats.org/officeDocument/2006/relationships/hyperlink" Target="http://commons.wikimedia.org/wiki/File:Flag_of_Jordan.svg" TargetMode="External"/><Relationship Id="rId86" Type="http://schemas.openxmlformats.org/officeDocument/2006/relationships/image" Target="../media/image70.png"/><Relationship Id="rId130" Type="http://schemas.openxmlformats.org/officeDocument/2006/relationships/image" Target="../media/image94.png"/><Relationship Id="rId135" Type="http://schemas.openxmlformats.org/officeDocument/2006/relationships/image" Target="../media/image99.png"/><Relationship Id="rId151" Type="http://schemas.openxmlformats.org/officeDocument/2006/relationships/image" Target="../media/image110.png"/><Relationship Id="rId156" Type="http://schemas.openxmlformats.org/officeDocument/2006/relationships/image" Target="../media/image113.png"/><Relationship Id="rId177" Type="http://schemas.openxmlformats.org/officeDocument/2006/relationships/image" Target="../media/image129.png"/><Relationship Id="rId198" Type="http://schemas.openxmlformats.org/officeDocument/2006/relationships/hyperlink" Target="http://commons.wikimedia.org/wiki/File:Flag_of_Tuvalu.svg" TargetMode="External"/><Relationship Id="rId172" Type="http://schemas.openxmlformats.org/officeDocument/2006/relationships/image" Target="../media/image126.png"/><Relationship Id="rId193" Type="http://schemas.openxmlformats.org/officeDocument/2006/relationships/image" Target="../media/image139.png"/><Relationship Id="rId202" Type="http://schemas.openxmlformats.org/officeDocument/2006/relationships/image" Target="../media/image145.png"/><Relationship Id="rId207" Type="http://schemas.openxmlformats.org/officeDocument/2006/relationships/image" Target="../media/image149.png"/><Relationship Id="rId223" Type="http://schemas.openxmlformats.org/officeDocument/2006/relationships/image" Target="../media/image164.png"/><Relationship Id="rId228" Type="http://schemas.openxmlformats.org/officeDocument/2006/relationships/image" Target="../media/image169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9" Type="http://schemas.openxmlformats.org/officeDocument/2006/relationships/image" Target="../media/image36.png"/><Relationship Id="rId109" Type="http://schemas.openxmlformats.org/officeDocument/2006/relationships/hyperlink" Target="http://commons.wikimedia.org/wiki/File:Flag_of_Malta.svg" TargetMode="External"/><Relationship Id="rId34" Type="http://schemas.openxmlformats.org/officeDocument/2006/relationships/image" Target="../media/image31.png"/><Relationship Id="rId50" Type="http://schemas.openxmlformats.org/officeDocument/2006/relationships/image" Target="../media/image45.png"/><Relationship Id="rId55" Type="http://schemas.openxmlformats.org/officeDocument/2006/relationships/image" Target="../media/image48.png"/><Relationship Id="rId76" Type="http://schemas.openxmlformats.org/officeDocument/2006/relationships/image" Target="../media/image63.png"/><Relationship Id="rId97" Type="http://schemas.openxmlformats.org/officeDocument/2006/relationships/hyperlink" Target="http://commons.wikimedia.org/wiki/File:Flag_of_Liechtenstein.svg" TargetMode="External"/><Relationship Id="rId104" Type="http://schemas.openxmlformats.org/officeDocument/2006/relationships/hyperlink" Target="http://commons.wikimedia.org/wiki/File:Flag_of_Macau.svg" TargetMode="External"/><Relationship Id="rId120" Type="http://schemas.openxmlformats.org/officeDocument/2006/relationships/hyperlink" Target="http://commons.wikimedia.org/wiki/File:Flag_of_Montenegro.svg" TargetMode="External"/><Relationship Id="rId125" Type="http://schemas.openxmlformats.org/officeDocument/2006/relationships/hyperlink" Target="http://commons.wikimedia.org/wiki/File:Flag_of_Mozambique.svg" TargetMode="External"/><Relationship Id="rId141" Type="http://schemas.openxmlformats.org/officeDocument/2006/relationships/hyperlink" Target="http://commons.wikimedia.org/wiki/File:Flag_of_Papua_New_Guinea.svg" TargetMode="External"/><Relationship Id="rId146" Type="http://schemas.openxmlformats.org/officeDocument/2006/relationships/image" Target="../media/image106.png"/><Relationship Id="rId167" Type="http://schemas.openxmlformats.org/officeDocument/2006/relationships/image" Target="../media/image122.png"/><Relationship Id="rId188" Type="http://schemas.openxmlformats.org/officeDocument/2006/relationships/image" Target="../media/image135.png"/><Relationship Id="rId7" Type="http://schemas.openxmlformats.org/officeDocument/2006/relationships/image" Target="../media/image7.png"/><Relationship Id="rId71" Type="http://schemas.openxmlformats.org/officeDocument/2006/relationships/image" Target="../media/image60.png"/><Relationship Id="rId92" Type="http://schemas.openxmlformats.org/officeDocument/2006/relationships/image" Target="../media/image73.png"/><Relationship Id="rId162" Type="http://schemas.openxmlformats.org/officeDocument/2006/relationships/image" Target="../media/image118.png"/><Relationship Id="rId183" Type="http://schemas.openxmlformats.org/officeDocument/2006/relationships/image" Target="../media/image132.png"/><Relationship Id="rId213" Type="http://schemas.openxmlformats.org/officeDocument/2006/relationships/image" Target="../media/image155.png"/><Relationship Id="rId218" Type="http://schemas.openxmlformats.org/officeDocument/2006/relationships/image" Target="../media/image160.png"/><Relationship Id="rId234" Type="http://schemas.openxmlformats.org/officeDocument/2006/relationships/image" Target="../media/image175.png"/><Relationship Id="rId239" Type="http://schemas.openxmlformats.org/officeDocument/2006/relationships/image" Target="../media/image180.png"/><Relationship Id="rId2" Type="http://schemas.openxmlformats.org/officeDocument/2006/relationships/image" Target="../media/image2.png"/><Relationship Id="rId29" Type="http://schemas.openxmlformats.org/officeDocument/2006/relationships/image" Target="../media/image27.png"/><Relationship Id="rId24" Type="http://schemas.openxmlformats.org/officeDocument/2006/relationships/hyperlink" Target="http://commons.wikimedia.org/wiki/File:Flag_of_Chad.svg" TargetMode="External"/><Relationship Id="rId40" Type="http://schemas.openxmlformats.org/officeDocument/2006/relationships/image" Target="../media/image37.png"/><Relationship Id="rId45" Type="http://schemas.openxmlformats.org/officeDocument/2006/relationships/image" Target="../media/image40.png"/><Relationship Id="rId66" Type="http://schemas.openxmlformats.org/officeDocument/2006/relationships/hyperlink" Target="http://commons.wikimedia.org/wiki/File:Flag_of_Hong_Kong.svg" TargetMode="External"/><Relationship Id="rId87" Type="http://schemas.openxmlformats.org/officeDocument/2006/relationships/hyperlink" Target="http://commons.wikimedia.org/wiki/File:Flag_of_Lebanon.svg" TargetMode="External"/><Relationship Id="rId110" Type="http://schemas.openxmlformats.org/officeDocument/2006/relationships/image" Target="../media/image83.png"/><Relationship Id="rId115" Type="http://schemas.openxmlformats.org/officeDocument/2006/relationships/image" Target="../media/image86.png"/><Relationship Id="rId131" Type="http://schemas.openxmlformats.org/officeDocument/2006/relationships/image" Target="../media/image95.png"/><Relationship Id="rId136" Type="http://schemas.openxmlformats.org/officeDocument/2006/relationships/hyperlink" Target="http://commons.wikimedia.org/wiki/File:Flag_of_Norfolk_Island.svg" TargetMode="External"/><Relationship Id="rId157" Type="http://schemas.openxmlformats.org/officeDocument/2006/relationships/image" Target="../media/image114.png"/><Relationship Id="rId178" Type="http://schemas.openxmlformats.org/officeDocument/2006/relationships/hyperlink" Target="http://commons.wikimedia.org/wiki/File:Flag_of_Swaziland.svg" TargetMode="External"/><Relationship Id="rId61" Type="http://schemas.openxmlformats.org/officeDocument/2006/relationships/image" Target="../media/image52.png"/><Relationship Id="rId82" Type="http://schemas.openxmlformats.org/officeDocument/2006/relationships/image" Target="../media/image67.png"/><Relationship Id="rId152" Type="http://schemas.openxmlformats.org/officeDocument/2006/relationships/image" Target="../media/image111.png"/><Relationship Id="rId173" Type="http://schemas.openxmlformats.org/officeDocument/2006/relationships/image" Target="../media/image127.png"/><Relationship Id="rId194" Type="http://schemas.openxmlformats.org/officeDocument/2006/relationships/hyperlink" Target="http://commons.wikimedia.org/wiki/File:Flag_of_Tonga.svg" TargetMode="External"/><Relationship Id="rId199" Type="http://schemas.openxmlformats.org/officeDocument/2006/relationships/image" Target="../media/image143.png"/><Relationship Id="rId203" Type="http://schemas.openxmlformats.org/officeDocument/2006/relationships/image" Target="../media/image146.png"/><Relationship Id="rId208" Type="http://schemas.openxmlformats.org/officeDocument/2006/relationships/image" Target="../media/image150.png"/><Relationship Id="rId229" Type="http://schemas.openxmlformats.org/officeDocument/2006/relationships/image" Target="../media/image170.png"/><Relationship Id="rId19" Type="http://schemas.openxmlformats.org/officeDocument/2006/relationships/image" Target="../media/image19.png"/><Relationship Id="rId224" Type="http://schemas.openxmlformats.org/officeDocument/2006/relationships/image" Target="../media/image165.png"/><Relationship Id="rId240" Type="http://schemas.openxmlformats.org/officeDocument/2006/relationships/image" Target="../media/image181.png"/><Relationship Id="rId14" Type="http://schemas.openxmlformats.org/officeDocument/2006/relationships/image" Target="../media/image14.png"/><Relationship Id="rId30" Type="http://schemas.openxmlformats.org/officeDocument/2006/relationships/image" Target="../media/image28.png"/><Relationship Id="rId35" Type="http://schemas.openxmlformats.org/officeDocument/2006/relationships/image" Target="../media/image32.png"/><Relationship Id="rId56" Type="http://schemas.openxmlformats.org/officeDocument/2006/relationships/image" Target="../media/image49.png"/><Relationship Id="rId77" Type="http://schemas.openxmlformats.org/officeDocument/2006/relationships/image" Target="../media/image64.png"/><Relationship Id="rId100" Type="http://schemas.openxmlformats.org/officeDocument/2006/relationships/hyperlink" Target="http://commons.wikimedia.org/wiki/File:Flag_of_Madagascar.svg" TargetMode="External"/><Relationship Id="rId105" Type="http://schemas.openxmlformats.org/officeDocument/2006/relationships/image" Target="../media/image80.png"/><Relationship Id="rId126" Type="http://schemas.openxmlformats.org/officeDocument/2006/relationships/image" Target="../media/image92.png"/><Relationship Id="rId147" Type="http://schemas.openxmlformats.org/officeDocument/2006/relationships/image" Target="../media/image107.png"/><Relationship Id="rId168" Type="http://schemas.openxmlformats.org/officeDocument/2006/relationships/hyperlink" Target="http://commons.wikimedia.org/wiki/File:Flag_of_Seychelles.svg" TargetMode="External"/><Relationship Id="rId8" Type="http://schemas.openxmlformats.org/officeDocument/2006/relationships/image" Target="../media/image8.png"/><Relationship Id="rId51" Type="http://schemas.openxmlformats.org/officeDocument/2006/relationships/image" Target="../media/image46.png"/><Relationship Id="rId72" Type="http://schemas.openxmlformats.org/officeDocument/2006/relationships/hyperlink" Target="http://commons.wikimedia.org/wiki/File:Flag_of_Israel.svg" TargetMode="External"/><Relationship Id="rId93" Type="http://schemas.openxmlformats.org/officeDocument/2006/relationships/hyperlink" Target="http://commons.wikimedia.org/wiki/File:Flag_of_Lesotho.svg" TargetMode="External"/><Relationship Id="rId98" Type="http://schemas.openxmlformats.org/officeDocument/2006/relationships/image" Target="../media/image76.png"/><Relationship Id="rId121" Type="http://schemas.openxmlformats.org/officeDocument/2006/relationships/image" Target="../media/image89.png"/><Relationship Id="rId142" Type="http://schemas.openxmlformats.org/officeDocument/2006/relationships/image" Target="../media/image103.png"/><Relationship Id="rId163" Type="http://schemas.openxmlformats.org/officeDocument/2006/relationships/image" Target="../media/image119.png"/><Relationship Id="rId184" Type="http://schemas.openxmlformats.org/officeDocument/2006/relationships/hyperlink" Target="http://commons.wikimedia.org/wiki/File:Flag_of_Tajikistan.svg" TargetMode="External"/><Relationship Id="rId189" Type="http://schemas.openxmlformats.org/officeDocument/2006/relationships/image" Target="../media/image136.png"/><Relationship Id="rId219" Type="http://schemas.openxmlformats.org/officeDocument/2006/relationships/hyperlink" Target="http://commons.wikimedia.org/wiki/File:Flag_of_Costa_Rica.svg" TargetMode="External"/><Relationship Id="rId3" Type="http://schemas.openxmlformats.org/officeDocument/2006/relationships/image" Target="../media/image3.png"/><Relationship Id="rId214" Type="http://schemas.openxmlformats.org/officeDocument/2006/relationships/image" Target="../media/image156.png"/><Relationship Id="rId230" Type="http://schemas.openxmlformats.org/officeDocument/2006/relationships/image" Target="../media/image171.png"/><Relationship Id="rId235" Type="http://schemas.openxmlformats.org/officeDocument/2006/relationships/image" Target="../media/image176.png"/><Relationship Id="rId25" Type="http://schemas.openxmlformats.org/officeDocument/2006/relationships/image" Target="../media/image24.png"/><Relationship Id="rId46" Type="http://schemas.openxmlformats.org/officeDocument/2006/relationships/image" Target="../media/image41.png"/><Relationship Id="rId67" Type="http://schemas.openxmlformats.org/officeDocument/2006/relationships/image" Target="../media/image57.png"/><Relationship Id="rId116" Type="http://schemas.openxmlformats.org/officeDocument/2006/relationships/hyperlink" Target="http://commons.wikimedia.org/wiki/File:Flag_of_Moldova.svg" TargetMode="External"/><Relationship Id="rId137" Type="http://schemas.openxmlformats.org/officeDocument/2006/relationships/image" Target="../media/image100.png"/><Relationship Id="rId158" Type="http://schemas.openxmlformats.org/officeDocument/2006/relationships/image" Target="../media/image115.png"/><Relationship Id="rId20" Type="http://schemas.openxmlformats.org/officeDocument/2006/relationships/image" Target="../media/image20.png"/><Relationship Id="rId41" Type="http://schemas.openxmlformats.org/officeDocument/2006/relationships/image" Target="../media/image38.png"/><Relationship Id="rId62" Type="http://schemas.openxmlformats.org/officeDocument/2006/relationships/image" Target="../media/image53.png"/><Relationship Id="rId83" Type="http://schemas.openxmlformats.org/officeDocument/2006/relationships/hyperlink" Target="http://commons.wikimedia.org/wiki/File:Flag_of_Kyrgyzstan.svg" TargetMode="External"/><Relationship Id="rId88" Type="http://schemas.openxmlformats.org/officeDocument/2006/relationships/image" Target="../media/image71.png"/><Relationship Id="rId111" Type="http://schemas.openxmlformats.org/officeDocument/2006/relationships/image" Target="../media/image84.png"/><Relationship Id="rId132" Type="http://schemas.openxmlformats.org/officeDocument/2006/relationships/image" Target="../media/image96.png"/><Relationship Id="rId153" Type="http://schemas.openxmlformats.org/officeDocument/2006/relationships/hyperlink" Target="http://commons.wikimedia.org/wiki/File:Flag_of_Romania.svg" TargetMode="External"/><Relationship Id="rId174" Type="http://schemas.openxmlformats.org/officeDocument/2006/relationships/hyperlink" Target="http://commons.wikimedia.org/wiki/File:Flag_of_Somalia.svg" TargetMode="External"/><Relationship Id="rId179" Type="http://schemas.openxmlformats.org/officeDocument/2006/relationships/image" Target="../media/image130.png"/><Relationship Id="rId195" Type="http://schemas.openxmlformats.org/officeDocument/2006/relationships/image" Target="../media/image140.png"/><Relationship Id="rId209" Type="http://schemas.openxmlformats.org/officeDocument/2006/relationships/image" Target="../media/image151.png"/><Relationship Id="rId190" Type="http://schemas.openxmlformats.org/officeDocument/2006/relationships/image" Target="../media/image137.png"/><Relationship Id="rId204" Type="http://schemas.openxmlformats.org/officeDocument/2006/relationships/hyperlink" Target="http://commons.wikimedia.org/wiki/File:Flag_of_Zambia.svg" TargetMode="External"/><Relationship Id="rId220" Type="http://schemas.openxmlformats.org/officeDocument/2006/relationships/image" Target="../media/image161.png"/><Relationship Id="rId225" Type="http://schemas.openxmlformats.org/officeDocument/2006/relationships/image" Target="../media/image166.png"/><Relationship Id="rId241" Type="http://schemas.openxmlformats.org/officeDocument/2006/relationships/image" Target="../media/image182.png"/><Relationship Id="rId15" Type="http://schemas.openxmlformats.org/officeDocument/2006/relationships/image" Target="../media/image15.png"/><Relationship Id="rId36" Type="http://schemas.openxmlformats.org/officeDocument/2006/relationships/image" Target="../media/image33.png"/><Relationship Id="rId57" Type="http://schemas.openxmlformats.org/officeDocument/2006/relationships/hyperlink" Target="http://commons.wikimedia.org/wiki/File:Flag_of_Guinea-Bissau.svg" TargetMode="External"/><Relationship Id="rId106" Type="http://schemas.openxmlformats.org/officeDocument/2006/relationships/image" Target="../media/image81.png"/><Relationship Id="rId127" Type="http://schemas.openxmlformats.org/officeDocument/2006/relationships/hyperlink" Target="http://commons.wikimedia.org/wiki/File:Flag_of_Namibia.svg" TargetMode="External"/><Relationship Id="rId10" Type="http://schemas.openxmlformats.org/officeDocument/2006/relationships/image" Target="../media/image10.png"/><Relationship Id="rId31" Type="http://schemas.openxmlformats.org/officeDocument/2006/relationships/hyperlink" Target="http://commons.wikimedia.org/wiki/File:Flag_of_North_Korea.svg" TargetMode="External"/><Relationship Id="rId52" Type="http://schemas.openxmlformats.org/officeDocument/2006/relationships/hyperlink" Target="http://commons.wikimedia.org/wiki/File:Flag_of_The_Gambia.svg" TargetMode="External"/><Relationship Id="rId73" Type="http://schemas.openxmlformats.org/officeDocument/2006/relationships/image" Target="../media/image61.png"/><Relationship Id="rId78" Type="http://schemas.openxmlformats.org/officeDocument/2006/relationships/hyperlink" Target="http://commons.wikimedia.org/wiki/File:Flag_of_Kenya.svg" TargetMode="External"/><Relationship Id="rId94" Type="http://schemas.openxmlformats.org/officeDocument/2006/relationships/image" Target="../media/image74.png"/><Relationship Id="rId99" Type="http://schemas.openxmlformats.org/officeDocument/2006/relationships/image" Target="../media/image77.png"/><Relationship Id="rId101" Type="http://schemas.openxmlformats.org/officeDocument/2006/relationships/image" Target="../media/image78.png"/><Relationship Id="rId122" Type="http://schemas.openxmlformats.org/officeDocument/2006/relationships/hyperlink" Target="http://commons.wikimedia.org/wiki/File:Flag_of_the_Federated_States_of_Micronesia.svg" TargetMode="External"/><Relationship Id="rId143" Type="http://schemas.openxmlformats.org/officeDocument/2006/relationships/hyperlink" Target="http://commons.wikimedia.org/wiki/File:Flag_of_Palau.svg" TargetMode="External"/><Relationship Id="rId148" Type="http://schemas.openxmlformats.org/officeDocument/2006/relationships/image" Target="../media/image108.png"/><Relationship Id="rId164" Type="http://schemas.openxmlformats.org/officeDocument/2006/relationships/image" Target="../media/image120.png"/><Relationship Id="rId169" Type="http://schemas.openxmlformats.org/officeDocument/2006/relationships/image" Target="../media/image123.png"/><Relationship Id="rId185" Type="http://schemas.openxmlformats.org/officeDocument/2006/relationships/image" Target="../media/image133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hyperlink" Target="http://commons.wikimedia.org/wiki/File:Flag_of_Thailand.svg" TargetMode="External"/><Relationship Id="rId210" Type="http://schemas.openxmlformats.org/officeDocument/2006/relationships/image" Target="../media/image152.png"/><Relationship Id="rId215" Type="http://schemas.openxmlformats.org/officeDocument/2006/relationships/image" Target="../media/image157.png"/><Relationship Id="rId236" Type="http://schemas.openxmlformats.org/officeDocument/2006/relationships/image" Target="../media/image177.png"/><Relationship Id="rId26" Type="http://schemas.openxmlformats.org/officeDocument/2006/relationships/hyperlink" Target="http://commons.wikimedia.org/wiki/File:Flag_of_Qatar.svg" TargetMode="External"/><Relationship Id="rId231" Type="http://schemas.openxmlformats.org/officeDocument/2006/relationships/image" Target="../media/image172.png"/><Relationship Id="rId47" Type="http://schemas.openxmlformats.org/officeDocument/2006/relationships/image" Target="../media/image42.png"/><Relationship Id="rId68" Type="http://schemas.openxmlformats.org/officeDocument/2006/relationships/image" Target="../media/image58.png"/><Relationship Id="rId89" Type="http://schemas.openxmlformats.org/officeDocument/2006/relationships/hyperlink" Target="http://commons.wikimedia.org/wiki/File:Flag_of_Liberia.svg" TargetMode="External"/><Relationship Id="rId112" Type="http://schemas.openxmlformats.org/officeDocument/2006/relationships/hyperlink" Target="http://commons.wikimedia.org/wiki/File:Flag_of_Mauritania.svg" TargetMode="External"/><Relationship Id="rId133" Type="http://schemas.openxmlformats.org/officeDocument/2006/relationships/image" Target="../media/image97.png"/><Relationship Id="rId154" Type="http://schemas.openxmlformats.org/officeDocument/2006/relationships/image" Target="../media/image112.png"/><Relationship Id="rId175" Type="http://schemas.openxmlformats.org/officeDocument/2006/relationships/image" Target="../media/image128.png"/><Relationship Id="rId196" Type="http://schemas.openxmlformats.org/officeDocument/2006/relationships/image" Target="../media/image141.png"/><Relationship Id="rId200" Type="http://schemas.openxmlformats.org/officeDocument/2006/relationships/image" Target="../media/image144.png"/><Relationship Id="rId16" Type="http://schemas.openxmlformats.org/officeDocument/2006/relationships/image" Target="../media/image16.png"/><Relationship Id="rId221" Type="http://schemas.openxmlformats.org/officeDocument/2006/relationships/image" Target="../media/image162.png"/><Relationship Id="rId37" Type="http://schemas.openxmlformats.org/officeDocument/2006/relationships/image" Target="../media/image34.png"/><Relationship Id="rId58" Type="http://schemas.openxmlformats.org/officeDocument/2006/relationships/image" Target="../media/image50.png"/><Relationship Id="rId79" Type="http://schemas.openxmlformats.org/officeDocument/2006/relationships/image" Target="../media/image65.png"/><Relationship Id="rId102" Type="http://schemas.openxmlformats.org/officeDocument/2006/relationships/hyperlink" Target="http://commons.wikimedia.org/wiki/File:Flag_of_Malawi.svg" TargetMode="External"/><Relationship Id="rId123" Type="http://schemas.openxmlformats.org/officeDocument/2006/relationships/image" Target="../media/image90.png"/><Relationship Id="rId144" Type="http://schemas.openxmlformats.org/officeDocument/2006/relationships/image" Target="../media/image104.png"/><Relationship Id="rId90" Type="http://schemas.openxmlformats.org/officeDocument/2006/relationships/image" Target="../media/image72.png"/><Relationship Id="rId165" Type="http://schemas.openxmlformats.org/officeDocument/2006/relationships/hyperlink" Target="http://commons.wikimedia.org/wiki/File:Flag_of_Sao_Tome_and_Principe.svg" TargetMode="External"/><Relationship Id="rId186" Type="http://schemas.openxmlformats.org/officeDocument/2006/relationships/hyperlink" Target="http://commons.wikimedia.org/wiki/File:Flag_of_Togo.svg" TargetMode="External"/><Relationship Id="rId211" Type="http://schemas.openxmlformats.org/officeDocument/2006/relationships/image" Target="../media/image153.png"/><Relationship Id="rId232" Type="http://schemas.openxmlformats.org/officeDocument/2006/relationships/image" Target="../media/image173.png"/><Relationship Id="rId27" Type="http://schemas.openxmlformats.org/officeDocument/2006/relationships/image" Target="../media/image25.png"/><Relationship Id="rId48" Type="http://schemas.openxmlformats.org/officeDocument/2006/relationships/image" Target="../media/image43.png"/><Relationship Id="rId69" Type="http://schemas.openxmlformats.org/officeDocument/2006/relationships/image" Target="../media/image59.png"/><Relationship Id="rId113" Type="http://schemas.openxmlformats.org/officeDocument/2006/relationships/image" Target="../media/image85.png"/><Relationship Id="rId134" Type="http://schemas.openxmlformats.org/officeDocument/2006/relationships/image" Target="../media/image98.png"/><Relationship Id="rId80" Type="http://schemas.openxmlformats.org/officeDocument/2006/relationships/image" Target="../media/image66.png"/><Relationship Id="rId155" Type="http://schemas.openxmlformats.org/officeDocument/2006/relationships/hyperlink" Target="http://commons.wikimedia.org/wiki/File:Flag_of_France.svg" TargetMode="External"/><Relationship Id="rId176" Type="http://schemas.openxmlformats.org/officeDocument/2006/relationships/hyperlink" Target="http://commons.wikimedia.org/wiki/File:Flag_of_Sudan.svg" TargetMode="External"/><Relationship Id="rId197" Type="http://schemas.openxmlformats.org/officeDocument/2006/relationships/image" Target="../media/image142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1.png"/><Relationship Id="rId3" Type="http://schemas.openxmlformats.org/officeDocument/2006/relationships/image" Target="../media/image63.png"/><Relationship Id="rId7" Type="http://schemas.openxmlformats.org/officeDocument/2006/relationships/image" Target="../media/image163.png"/><Relationship Id="rId2" Type="http://schemas.openxmlformats.org/officeDocument/2006/relationships/image" Target="../media/image162.png"/><Relationship Id="rId1" Type="http://schemas.openxmlformats.org/officeDocument/2006/relationships/image" Target="../media/image146.png"/><Relationship Id="rId6" Type="http://schemas.openxmlformats.org/officeDocument/2006/relationships/image" Target="../media/image154.png"/><Relationship Id="rId5" Type="http://schemas.openxmlformats.org/officeDocument/2006/relationships/image" Target="../media/image178.png"/><Relationship Id="rId4" Type="http://schemas.openxmlformats.org/officeDocument/2006/relationships/image" Target="../media/image169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8.png"/><Relationship Id="rId13" Type="http://schemas.openxmlformats.org/officeDocument/2006/relationships/hyperlink" Target="http://www.ine.es/jaxiBD/ayuda.do?TB_iframe=true&amp;height=400&amp;width=600" TargetMode="External"/><Relationship Id="rId3" Type="http://schemas.openxmlformats.org/officeDocument/2006/relationships/image" Target="../media/image185.png"/><Relationship Id="rId7" Type="http://schemas.openxmlformats.org/officeDocument/2006/relationships/hyperlink" Target="http://www.ine.es/menu/jsalert_es.shtml" TargetMode="External"/><Relationship Id="rId12" Type="http://schemas.openxmlformats.org/officeDocument/2006/relationships/image" Target="../media/image190.png"/><Relationship Id="rId2" Type="http://schemas.openxmlformats.org/officeDocument/2006/relationships/image" Target="../media/image184.png"/><Relationship Id="rId1" Type="http://schemas.openxmlformats.org/officeDocument/2006/relationships/image" Target="../media/image183.png"/><Relationship Id="rId6" Type="http://schemas.openxmlformats.org/officeDocument/2006/relationships/image" Target="../media/image187.png"/><Relationship Id="rId11" Type="http://schemas.openxmlformats.org/officeDocument/2006/relationships/hyperlink" Target="http://www.ine.es/menus/jsalert_es.shtml" TargetMode="External"/><Relationship Id="rId5" Type="http://schemas.openxmlformats.org/officeDocument/2006/relationships/hyperlink" Target="http://www.ine.es/infoine/" TargetMode="External"/><Relationship Id="rId10" Type="http://schemas.openxmlformats.org/officeDocument/2006/relationships/image" Target="../media/image189.png"/><Relationship Id="rId4" Type="http://schemas.openxmlformats.org/officeDocument/2006/relationships/image" Target="../media/image186.png"/><Relationship Id="rId9" Type="http://schemas.openxmlformats.org/officeDocument/2006/relationships/hyperlink" Target="http://www.ine.es/indiceweb.htm" TargetMode="External"/><Relationship Id="rId14" Type="http://schemas.openxmlformats.org/officeDocument/2006/relationships/image" Target="../media/image19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04.emf"/><Relationship Id="rId18" Type="http://schemas.openxmlformats.org/officeDocument/2006/relationships/image" Target="../media/image209.emf"/><Relationship Id="rId26" Type="http://schemas.openxmlformats.org/officeDocument/2006/relationships/image" Target="../media/image217.emf"/><Relationship Id="rId39" Type="http://schemas.openxmlformats.org/officeDocument/2006/relationships/image" Target="../media/image230.emf"/><Relationship Id="rId21" Type="http://schemas.openxmlformats.org/officeDocument/2006/relationships/image" Target="../media/image212.emf"/><Relationship Id="rId34" Type="http://schemas.openxmlformats.org/officeDocument/2006/relationships/image" Target="../media/image225.emf"/><Relationship Id="rId42" Type="http://schemas.openxmlformats.org/officeDocument/2006/relationships/image" Target="../media/image233.emf"/><Relationship Id="rId47" Type="http://schemas.openxmlformats.org/officeDocument/2006/relationships/image" Target="../media/image238.emf"/><Relationship Id="rId50" Type="http://schemas.openxmlformats.org/officeDocument/2006/relationships/image" Target="../media/image241.emf"/><Relationship Id="rId55" Type="http://schemas.openxmlformats.org/officeDocument/2006/relationships/image" Target="../media/image246.emf"/><Relationship Id="rId63" Type="http://schemas.openxmlformats.org/officeDocument/2006/relationships/image" Target="../media/image254.emf"/><Relationship Id="rId7" Type="http://schemas.openxmlformats.org/officeDocument/2006/relationships/image" Target="../media/image198.emf"/><Relationship Id="rId2" Type="http://schemas.openxmlformats.org/officeDocument/2006/relationships/image" Target="../media/image193.emf"/><Relationship Id="rId16" Type="http://schemas.openxmlformats.org/officeDocument/2006/relationships/image" Target="../media/image207.emf"/><Relationship Id="rId20" Type="http://schemas.openxmlformats.org/officeDocument/2006/relationships/image" Target="../media/image211.emf"/><Relationship Id="rId29" Type="http://schemas.openxmlformats.org/officeDocument/2006/relationships/image" Target="../media/image220.emf"/><Relationship Id="rId41" Type="http://schemas.openxmlformats.org/officeDocument/2006/relationships/image" Target="../media/image232.emf"/><Relationship Id="rId54" Type="http://schemas.openxmlformats.org/officeDocument/2006/relationships/image" Target="../media/image245.emf"/><Relationship Id="rId62" Type="http://schemas.openxmlformats.org/officeDocument/2006/relationships/image" Target="../media/image253.emf"/><Relationship Id="rId1" Type="http://schemas.openxmlformats.org/officeDocument/2006/relationships/image" Target="../media/image192.png"/><Relationship Id="rId6" Type="http://schemas.openxmlformats.org/officeDocument/2006/relationships/image" Target="../media/image197.emf"/><Relationship Id="rId11" Type="http://schemas.openxmlformats.org/officeDocument/2006/relationships/image" Target="../media/image202.emf"/><Relationship Id="rId24" Type="http://schemas.openxmlformats.org/officeDocument/2006/relationships/image" Target="../media/image215.emf"/><Relationship Id="rId32" Type="http://schemas.openxmlformats.org/officeDocument/2006/relationships/image" Target="../media/image223.emf"/><Relationship Id="rId37" Type="http://schemas.openxmlformats.org/officeDocument/2006/relationships/image" Target="../media/image228.emf"/><Relationship Id="rId40" Type="http://schemas.openxmlformats.org/officeDocument/2006/relationships/image" Target="../media/image231.emf"/><Relationship Id="rId45" Type="http://schemas.openxmlformats.org/officeDocument/2006/relationships/image" Target="../media/image236.emf"/><Relationship Id="rId53" Type="http://schemas.openxmlformats.org/officeDocument/2006/relationships/image" Target="../media/image244.emf"/><Relationship Id="rId58" Type="http://schemas.openxmlformats.org/officeDocument/2006/relationships/image" Target="../media/image249.emf"/><Relationship Id="rId5" Type="http://schemas.openxmlformats.org/officeDocument/2006/relationships/image" Target="../media/image196.emf"/><Relationship Id="rId15" Type="http://schemas.openxmlformats.org/officeDocument/2006/relationships/image" Target="../media/image206.emf"/><Relationship Id="rId23" Type="http://schemas.openxmlformats.org/officeDocument/2006/relationships/image" Target="../media/image214.emf"/><Relationship Id="rId28" Type="http://schemas.openxmlformats.org/officeDocument/2006/relationships/image" Target="../media/image219.emf"/><Relationship Id="rId36" Type="http://schemas.openxmlformats.org/officeDocument/2006/relationships/image" Target="../media/image227.emf"/><Relationship Id="rId49" Type="http://schemas.openxmlformats.org/officeDocument/2006/relationships/image" Target="../media/image240.emf"/><Relationship Id="rId57" Type="http://schemas.openxmlformats.org/officeDocument/2006/relationships/image" Target="../media/image248.emf"/><Relationship Id="rId61" Type="http://schemas.openxmlformats.org/officeDocument/2006/relationships/image" Target="../media/image252.emf"/><Relationship Id="rId10" Type="http://schemas.openxmlformats.org/officeDocument/2006/relationships/image" Target="../media/image201.emf"/><Relationship Id="rId19" Type="http://schemas.openxmlformats.org/officeDocument/2006/relationships/image" Target="../media/image210.emf"/><Relationship Id="rId31" Type="http://schemas.openxmlformats.org/officeDocument/2006/relationships/image" Target="../media/image222.emf"/><Relationship Id="rId44" Type="http://schemas.openxmlformats.org/officeDocument/2006/relationships/image" Target="../media/image235.emf"/><Relationship Id="rId52" Type="http://schemas.openxmlformats.org/officeDocument/2006/relationships/image" Target="../media/image243.emf"/><Relationship Id="rId60" Type="http://schemas.openxmlformats.org/officeDocument/2006/relationships/image" Target="../media/image251.emf"/><Relationship Id="rId4" Type="http://schemas.openxmlformats.org/officeDocument/2006/relationships/image" Target="../media/image195.emf"/><Relationship Id="rId9" Type="http://schemas.openxmlformats.org/officeDocument/2006/relationships/image" Target="../media/image200.emf"/><Relationship Id="rId14" Type="http://schemas.openxmlformats.org/officeDocument/2006/relationships/image" Target="../media/image205.emf"/><Relationship Id="rId22" Type="http://schemas.openxmlformats.org/officeDocument/2006/relationships/image" Target="../media/image213.emf"/><Relationship Id="rId27" Type="http://schemas.openxmlformats.org/officeDocument/2006/relationships/image" Target="../media/image218.emf"/><Relationship Id="rId30" Type="http://schemas.openxmlformats.org/officeDocument/2006/relationships/image" Target="../media/image221.emf"/><Relationship Id="rId35" Type="http://schemas.openxmlformats.org/officeDocument/2006/relationships/image" Target="../media/image226.emf"/><Relationship Id="rId43" Type="http://schemas.openxmlformats.org/officeDocument/2006/relationships/image" Target="../media/image234.emf"/><Relationship Id="rId48" Type="http://schemas.openxmlformats.org/officeDocument/2006/relationships/image" Target="../media/image239.emf"/><Relationship Id="rId56" Type="http://schemas.openxmlformats.org/officeDocument/2006/relationships/image" Target="../media/image247.emf"/><Relationship Id="rId8" Type="http://schemas.openxmlformats.org/officeDocument/2006/relationships/image" Target="../media/image199.emf"/><Relationship Id="rId51" Type="http://schemas.openxmlformats.org/officeDocument/2006/relationships/image" Target="../media/image242.emf"/><Relationship Id="rId3" Type="http://schemas.openxmlformats.org/officeDocument/2006/relationships/image" Target="../media/image194.emf"/><Relationship Id="rId12" Type="http://schemas.openxmlformats.org/officeDocument/2006/relationships/image" Target="../media/image203.emf"/><Relationship Id="rId17" Type="http://schemas.openxmlformats.org/officeDocument/2006/relationships/image" Target="../media/image208.emf"/><Relationship Id="rId25" Type="http://schemas.openxmlformats.org/officeDocument/2006/relationships/image" Target="../media/image216.emf"/><Relationship Id="rId33" Type="http://schemas.openxmlformats.org/officeDocument/2006/relationships/image" Target="../media/image224.emf"/><Relationship Id="rId38" Type="http://schemas.openxmlformats.org/officeDocument/2006/relationships/image" Target="../media/image229.emf"/><Relationship Id="rId46" Type="http://schemas.openxmlformats.org/officeDocument/2006/relationships/image" Target="../media/image237.emf"/><Relationship Id="rId59" Type="http://schemas.openxmlformats.org/officeDocument/2006/relationships/image" Target="../media/image25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123825</xdr:rowOff>
    </xdr:to>
    <xdr:pic>
      <xdr:nvPicPr>
        <xdr:cNvPr id="4097" name="Picture 1" descr="Bandera de Angol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69532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190500</xdr:colOff>
      <xdr:row>14</xdr:row>
      <xdr:rowOff>133350</xdr:rowOff>
    </xdr:to>
    <xdr:pic>
      <xdr:nvPicPr>
        <xdr:cNvPr id="4098" name="Picture 2" descr="Flag of Albania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24525" y="2400300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123825</xdr:rowOff>
    </xdr:to>
    <xdr:pic>
      <xdr:nvPicPr>
        <xdr:cNvPr id="4099" name="Picture 3" descr="Flag of Antigua and Barbuda.sv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24525" y="6629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190500</xdr:colOff>
      <xdr:row>42</xdr:row>
      <xdr:rowOff>95250</xdr:rowOff>
    </xdr:to>
    <xdr:pic>
      <xdr:nvPicPr>
        <xdr:cNvPr id="4100" name="Picture 4" descr="Bandera de Anguila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23850" y="6953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1</xdr:col>
      <xdr:colOff>190500</xdr:colOff>
      <xdr:row>27</xdr:row>
      <xdr:rowOff>123825</xdr:rowOff>
    </xdr:to>
    <xdr:pic>
      <xdr:nvPicPr>
        <xdr:cNvPr id="4101" name="Picture 5" descr="Bandera de Argelia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23850" y="45053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40</xdr:row>
      <xdr:rowOff>0</xdr:rowOff>
    </xdr:from>
    <xdr:to>
      <xdr:col>9</xdr:col>
      <xdr:colOff>190500</xdr:colOff>
      <xdr:row>40</xdr:row>
      <xdr:rowOff>123825</xdr:rowOff>
    </xdr:to>
    <xdr:pic>
      <xdr:nvPicPr>
        <xdr:cNvPr id="4102" name="Picture 6" descr="Bandera de Arabia Saudita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24525" y="6629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95250</xdr:rowOff>
    </xdr:to>
    <xdr:pic>
      <xdr:nvPicPr>
        <xdr:cNvPr id="4103" name="Picture 7" descr="Bandera de Armenia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724525" y="17526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95250</xdr:rowOff>
    </xdr:to>
    <xdr:pic>
      <xdr:nvPicPr>
        <xdr:cNvPr id="4104" name="Picture 8" descr="Bandera de Azerbaiyán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847975" y="40195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10</xdr:row>
      <xdr:rowOff>0</xdr:rowOff>
    </xdr:from>
    <xdr:to>
      <xdr:col>9</xdr:col>
      <xdr:colOff>190500</xdr:colOff>
      <xdr:row>10</xdr:row>
      <xdr:rowOff>123825</xdr:rowOff>
    </xdr:to>
    <xdr:pic>
      <xdr:nvPicPr>
        <xdr:cNvPr id="4105" name="Picture 9" descr="Flag of Aruba.svg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724525" y="17526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24</xdr:row>
      <xdr:rowOff>0</xdr:rowOff>
    </xdr:from>
    <xdr:to>
      <xdr:col>5</xdr:col>
      <xdr:colOff>190500</xdr:colOff>
      <xdr:row>24</xdr:row>
      <xdr:rowOff>104775</xdr:rowOff>
    </xdr:to>
    <xdr:pic>
      <xdr:nvPicPr>
        <xdr:cNvPr id="4106" name="Picture 10" descr="Bandera de Bangladés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847975" y="40195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123825</xdr:rowOff>
    </xdr:to>
    <xdr:pic>
      <xdr:nvPicPr>
        <xdr:cNvPr id="4107" name="Picture 11" descr="Bandera de Benín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2847975" y="36957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24</xdr:row>
      <xdr:rowOff>0</xdr:rowOff>
    </xdr:from>
    <xdr:to>
      <xdr:col>9</xdr:col>
      <xdr:colOff>190500</xdr:colOff>
      <xdr:row>24</xdr:row>
      <xdr:rowOff>104775</xdr:rowOff>
    </xdr:to>
    <xdr:pic>
      <xdr:nvPicPr>
        <xdr:cNvPr id="4108" name="Picture 12" descr="Bandera de Baréin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724525" y="40195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33</xdr:row>
      <xdr:rowOff>0</xdr:rowOff>
    </xdr:from>
    <xdr:to>
      <xdr:col>9</xdr:col>
      <xdr:colOff>190500</xdr:colOff>
      <xdr:row>33</xdr:row>
      <xdr:rowOff>123825</xdr:rowOff>
    </xdr:to>
    <xdr:pic>
      <xdr:nvPicPr>
        <xdr:cNvPr id="4109" name="Picture 13" descr="Bandera de Belice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5724525" y="54768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35</xdr:row>
      <xdr:rowOff>0</xdr:rowOff>
    </xdr:from>
    <xdr:to>
      <xdr:col>9</xdr:col>
      <xdr:colOff>190500</xdr:colOff>
      <xdr:row>35</xdr:row>
      <xdr:rowOff>123825</xdr:rowOff>
    </xdr:to>
    <xdr:pic>
      <xdr:nvPicPr>
        <xdr:cNvPr id="4110" name="Picture 14" descr="Flag of Barbados.svg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5724525" y="58007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190500</xdr:colOff>
      <xdr:row>22</xdr:row>
      <xdr:rowOff>123825</xdr:rowOff>
    </xdr:to>
    <xdr:pic>
      <xdr:nvPicPr>
        <xdr:cNvPr id="4111" name="Picture 15" descr="Bandera de Birmania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847975" y="36957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7</xdr:row>
      <xdr:rowOff>0</xdr:rowOff>
    </xdr:from>
    <xdr:to>
      <xdr:col>9</xdr:col>
      <xdr:colOff>190500</xdr:colOff>
      <xdr:row>7</xdr:row>
      <xdr:rowOff>95250</xdr:rowOff>
    </xdr:to>
    <xdr:pic>
      <xdr:nvPicPr>
        <xdr:cNvPr id="4112" name="Picture 16" descr="Bandera de Bosnia y Herzegovina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5724525" y="12668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123825</xdr:rowOff>
    </xdr:to>
    <xdr:pic>
      <xdr:nvPicPr>
        <xdr:cNvPr id="4113" name="Picture 17" descr="Flag of Botswana.svg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5724525" y="28860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123825</xdr:rowOff>
    </xdr:to>
    <xdr:pic>
      <xdr:nvPicPr>
        <xdr:cNvPr id="4114" name="Picture 18" descr="Flag of Burkina Faso.svg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323850" y="74390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31</xdr:row>
      <xdr:rowOff>0</xdr:rowOff>
    </xdr:from>
    <xdr:to>
      <xdr:col>5</xdr:col>
      <xdr:colOff>190500</xdr:colOff>
      <xdr:row>31</xdr:row>
      <xdr:rowOff>104775</xdr:rowOff>
    </xdr:to>
    <xdr:pic>
      <xdr:nvPicPr>
        <xdr:cNvPr id="4115" name="Picture 19" descr="Flag of Bulgaria.svg"/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2847975" y="51530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17</xdr:row>
      <xdr:rowOff>0</xdr:rowOff>
    </xdr:from>
    <xdr:to>
      <xdr:col>9</xdr:col>
      <xdr:colOff>190500</xdr:colOff>
      <xdr:row>17</xdr:row>
      <xdr:rowOff>95250</xdr:rowOff>
    </xdr:to>
    <xdr:pic>
      <xdr:nvPicPr>
        <xdr:cNvPr id="4116" name="Picture 20" descr="Flag of Brunei.svg"/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5724525" y="2886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123825</xdr:rowOff>
    </xdr:to>
    <xdr:pic>
      <xdr:nvPicPr>
        <xdr:cNvPr id="4117" name="Picture 21" descr="Bandera de Camerún"/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323850" y="67913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45</xdr:row>
      <xdr:rowOff>0</xdr:rowOff>
    </xdr:from>
    <xdr:to>
      <xdr:col>1</xdr:col>
      <xdr:colOff>190500</xdr:colOff>
      <xdr:row>45</xdr:row>
      <xdr:rowOff>123825</xdr:rowOff>
    </xdr:to>
    <xdr:pic>
      <xdr:nvPicPr>
        <xdr:cNvPr id="4118" name="Picture 22" descr="Bandera de Camboya"/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323850" y="74390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190500</xdr:colOff>
      <xdr:row>3</xdr:row>
      <xdr:rowOff>123825</xdr:rowOff>
    </xdr:to>
    <xdr:pic>
      <xdr:nvPicPr>
        <xdr:cNvPr id="4119" name="Picture 23" descr="Bandera de la República Popular China"/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23850" y="6191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12</xdr:row>
      <xdr:rowOff>0</xdr:rowOff>
    </xdr:from>
    <xdr:to>
      <xdr:col>5</xdr:col>
      <xdr:colOff>190500</xdr:colOff>
      <xdr:row>12</xdr:row>
      <xdr:rowOff>123825</xdr:rowOff>
    </xdr:to>
    <xdr:pic>
      <xdr:nvPicPr>
        <xdr:cNvPr id="4120" name="Picture 24" descr="Flag of Chad.svg">
          <a:hlinkClick xmlns:r="http://schemas.openxmlformats.org/officeDocument/2006/relationships" r:id="rId2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2847975" y="20764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1</xdr:col>
      <xdr:colOff>190500</xdr:colOff>
      <xdr:row>41</xdr:row>
      <xdr:rowOff>85725</xdr:rowOff>
    </xdr:to>
    <xdr:pic>
      <xdr:nvPicPr>
        <xdr:cNvPr id="4121" name="Picture 25" descr="Flag of Qatar.svg">
          <a:hlinkClick xmlns:r="http://schemas.openxmlformats.org/officeDocument/2006/relationships" r:id="rId2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23850" y="6791325"/>
          <a:ext cx="190500" cy="857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190500</xdr:colOff>
      <xdr:row>27</xdr:row>
      <xdr:rowOff>123825</xdr:rowOff>
    </xdr:to>
    <xdr:pic>
      <xdr:nvPicPr>
        <xdr:cNvPr id="4122" name="Picture 26" descr="Bandera de Chipre"/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5724525" y="45053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190500</xdr:colOff>
      <xdr:row>28</xdr:row>
      <xdr:rowOff>104775</xdr:rowOff>
    </xdr:to>
    <xdr:pic>
      <xdr:nvPicPr>
        <xdr:cNvPr id="4123" name="Picture 27" descr="Flag of the Comoros.svg"/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5724525" y="46672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190500</xdr:colOff>
      <xdr:row>21</xdr:row>
      <xdr:rowOff>123825</xdr:rowOff>
    </xdr:to>
    <xdr:pic>
      <xdr:nvPicPr>
        <xdr:cNvPr id="4124" name="Picture 28" descr="Bandera de Corea del Sur"/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323850" y="35337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28</xdr:row>
      <xdr:rowOff>0</xdr:rowOff>
    </xdr:from>
    <xdr:to>
      <xdr:col>9</xdr:col>
      <xdr:colOff>190500</xdr:colOff>
      <xdr:row>28</xdr:row>
      <xdr:rowOff>95250</xdr:rowOff>
    </xdr:to>
    <xdr:pic>
      <xdr:nvPicPr>
        <xdr:cNvPr id="4125" name="Picture 29" descr="Flag of North Korea.svg">
          <a:hlinkClick xmlns:r="http://schemas.openxmlformats.org/officeDocument/2006/relationships" r:id="rId3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5724525" y="46672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36</xdr:row>
      <xdr:rowOff>0</xdr:rowOff>
    </xdr:from>
    <xdr:to>
      <xdr:col>1</xdr:col>
      <xdr:colOff>190500</xdr:colOff>
      <xdr:row>36</xdr:row>
      <xdr:rowOff>123825</xdr:rowOff>
    </xdr:to>
    <xdr:pic>
      <xdr:nvPicPr>
        <xdr:cNvPr id="4126" name="Picture 30" descr="Bandera de Costa de Marfil"/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323850" y="59626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15</xdr:row>
      <xdr:rowOff>9525</xdr:rowOff>
    </xdr:from>
    <xdr:to>
      <xdr:col>5</xdr:col>
      <xdr:colOff>190500</xdr:colOff>
      <xdr:row>15</xdr:row>
      <xdr:rowOff>104775</xdr:rowOff>
    </xdr:to>
    <xdr:pic>
      <xdr:nvPicPr>
        <xdr:cNvPr id="4127" name="Picture 31" descr="Bandera de Cuba"/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/>
        <a:srcRect/>
        <a:stretch>
          <a:fillRect/>
        </a:stretch>
      </xdr:blipFill>
      <xdr:spPr bwMode="auto">
        <a:xfrm>
          <a:off x="2847975" y="2571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</xdr:row>
      <xdr:rowOff>0</xdr:rowOff>
    </xdr:from>
    <xdr:to>
      <xdr:col>9</xdr:col>
      <xdr:colOff>190500</xdr:colOff>
      <xdr:row>4</xdr:row>
      <xdr:rowOff>95250</xdr:rowOff>
    </xdr:to>
    <xdr:pic>
      <xdr:nvPicPr>
        <xdr:cNvPr id="4128" name="Picture 32" descr="Bandera de Croacia"/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/>
        <a:srcRect/>
        <a:stretch>
          <a:fillRect/>
        </a:stretch>
      </xdr:blipFill>
      <xdr:spPr bwMode="auto">
        <a:xfrm>
          <a:off x="5724525" y="7810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190500</xdr:colOff>
      <xdr:row>34</xdr:row>
      <xdr:rowOff>104775</xdr:rowOff>
    </xdr:to>
    <xdr:pic>
      <xdr:nvPicPr>
        <xdr:cNvPr id="4129" name="Picture 33" descr="Flag of El Salvador.svg"/>
        <xdr:cNvPicPr>
          <a:picLocks noChangeAspect="1" noChangeArrowheads="1"/>
        </xdr:cNvPicPr>
      </xdr:nvPicPr>
      <xdr:blipFill>
        <a:blip xmlns:r="http://schemas.openxmlformats.org/officeDocument/2006/relationships" r:embed="rId36" cstate="print"/>
        <a:srcRect/>
        <a:stretch>
          <a:fillRect/>
        </a:stretch>
      </xdr:blipFill>
      <xdr:spPr bwMode="auto">
        <a:xfrm>
          <a:off x="2847975" y="563880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39</xdr:row>
      <xdr:rowOff>0</xdr:rowOff>
    </xdr:from>
    <xdr:to>
      <xdr:col>5</xdr:col>
      <xdr:colOff>190500</xdr:colOff>
      <xdr:row>39</xdr:row>
      <xdr:rowOff>152400</xdr:rowOff>
    </xdr:to>
    <xdr:pic>
      <xdr:nvPicPr>
        <xdr:cNvPr id="4130" name="Picture 34" descr="Bandera de Dinamarca"/>
        <xdr:cNvPicPr>
          <a:picLocks noChangeAspect="1" noChangeArrowheads="1"/>
        </xdr:cNvPicPr>
      </xdr:nvPicPr>
      <xdr:blipFill>
        <a:blip xmlns:r="http://schemas.openxmlformats.org/officeDocument/2006/relationships" r:embed="rId37" cstate="print"/>
        <a:srcRect/>
        <a:stretch>
          <a:fillRect/>
        </a:stretch>
      </xdr:blipFill>
      <xdr:spPr bwMode="auto">
        <a:xfrm>
          <a:off x="2847975" y="6467475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15</xdr:row>
      <xdr:rowOff>0</xdr:rowOff>
    </xdr:from>
    <xdr:to>
      <xdr:col>5</xdr:col>
      <xdr:colOff>190500</xdr:colOff>
      <xdr:row>15</xdr:row>
      <xdr:rowOff>123825</xdr:rowOff>
    </xdr:to>
    <xdr:pic>
      <xdr:nvPicPr>
        <xdr:cNvPr id="4131" name="Picture 35" descr="Flag of Curaçao.svg"/>
        <xdr:cNvPicPr>
          <a:picLocks noChangeAspect="1" noChangeArrowheads="1"/>
        </xdr:cNvPicPr>
      </xdr:nvPicPr>
      <xdr:blipFill>
        <a:blip xmlns:r="http://schemas.openxmlformats.org/officeDocument/2006/relationships" r:embed="rId38" cstate="print"/>
        <a:srcRect/>
        <a:stretch>
          <a:fillRect/>
        </a:stretch>
      </xdr:blipFill>
      <xdr:spPr bwMode="auto">
        <a:xfrm>
          <a:off x="2847975" y="25622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190500</xdr:colOff>
      <xdr:row>41</xdr:row>
      <xdr:rowOff>95250</xdr:rowOff>
    </xdr:to>
    <xdr:pic>
      <xdr:nvPicPr>
        <xdr:cNvPr id="4132" name="Picture 36" descr="Flag of Dominica.svg"/>
        <xdr:cNvPicPr>
          <a:picLocks noChangeAspect="1" noChangeArrowheads="1"/>
        </xdr:cNvPicPr>
      </xdr:nvPicPr>
      <xdr:blipFill>
        <a:blip xmlns:r="http://schemas.openxmlformats.org/officeDocument/2006/relationships" r:embed="rId39" cstate="print"/>
        <a:srcRect/>
        <a:stretch>
          <a:fillRect/>
        </a:stretch>
      </xdr:blipFill>
      <xdr:spPr bwMode="auto">
        <a:xfrm>
          <a:off x="5724525" y="67913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43</xdr:row>
      <xdr:rowOff>0</xdr:rowOff>
    </xdr:from>
    <xdr:to>
      <xdr:col>5</xdr:col>
      <xdr:colOff>190500</xdr:colOff>
      <xdr:row>43</xdr:row>
      <xdr:rowOff>123825</xdr:rowOff>
    </xdr:to>
    <xdr:pic>
      <xdr:nvPicPr>
        <xdr:cNvPr id="4133" name="Picture 37" descr="Flag of Slovakia.svg"/>
        <xdr:cNvPicPr>
          <a:picLocks noChangeAspect="1" noChangeArrowheads="1"/>
        </xdr:cNvPicPr>
      </xdr:nvPicPr>
      <xdr:blipFill>
        <a:blip xmlns:r="http://schemas.openxmlformats.org/officeDocument/2006/relationships" r:embed="rId40" cstate="print"/>
        <a:srcRect/>
        <a:stretch>
          <a:fillRect/>
        </a:stretch>
      </xdr:blipFill>
      <xdr:spPr bwMode="auto">
        <a:xfrm>
          <a:off x="2847975" y="71151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34</xdr:row>
      <xdr:rowOff>0</xdr:rowOff>
    </xdr:from>
    <xdr:to>
      <xdr:col>5</xdr:col>
      <xdr:colOff>190500</xdr:colOff>
      <xdr:row>34</xdr:row>
      <xdr:rowOff>95250</xdr:rowOff>
    </xdr:to>
    <xdr:pic>
      <xdr:nvPicPr>
        <xdr:cNvPr id="4134" name="Picture 38" descr="Bandera de Eritrea"/>
        <xdr:cNvPicPr>
          <a:picLocks noChangeAspect="1" noChangeArrowheads="1"/>
        </xdr:cNvPicPr>
      </xdr:nvPicPr>
      <xdr:blipFill>
        <a:blip xmlns:r="http://schemas.openxmlformats.org/officeDocument/2006/relationships" r:embed="rId41" cstate="print"/>
        <a:srcRect/>
        <a:stretch>
          <a:fillRect/>
        </a:stretch>
      </xdr:blipFill>
      <xdr:spPr bwMode="auto">
        <a:xfrm>
          <a:off x="2847975" y="56388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95250</xdr:rowOff>
    </xdr:to>
    <xdr:pic>
      <xdr:nvPicPr>
        <xdr:cNvPr id="4135" name="Picture 39" descr="Flag of Slovenia.svg">
          <a:hlinkClick xmlns:r="http://schemas.openxmlformats.org/officeDocument/2006/relationships" r:id="rId4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/>
        <a:srcRect/>
        <a:stretch>
          <a:fillRect/>
        </a:stretch>
      </xdr:blipFill>
      <xdr:spPr bwMode="auto">
        <a:xfrm>
          <a:off x="5724525" y="32099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19</xdr:row>
      <xdr:rowOff>0</xdr:rowOff>
    </xdr:from>
    <xdr:to>
      <xdr:col>9</xdr:col>
      <xdr:colOff>190500</xdr:colOff>
      <xdr:row>19</xdr:row>
      <xdr:rowOff>95250</xdr:rowOff>
    </xdr:to>
    <xdr:pic>
      <xdr:nvPicPr>
        <xdr:cNvPr id="4136" name="Picture 40" descr="Flag of Palestine.svg">
          <a:hlinkClick xmlns:r="http://schemas.openxmlformats.org/officeDocument/2006/relationships" r:id="rId4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 cstate="print"/>
        <a:srcRect/>
        <a:stretch>
          <a:fillRect/>
        </a:stretch>
      </xdr:blipFill>
      <xdr:spPr bwMode="auto">
        <a:xfrm>
          <a:off x="5724525" y="32099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123825</xdr:rowOff>
    </xdr:to>
    <xdr:pic>
      <xdr:nvPicPr>
        <xdr:cNvPr id="4137" name="Picture 41" descr="Bandera de Estonia"/>
        <xdr:cNvPicPr>
          <a:picLocks noChangeAspect="1" noChangeArrowheads="1"/>
        </xdr:cNvPicPr>
      </xdr:nvPicPr>
      <xdr:blipFill>
        <a:blip xmlns:r="http://schemas.openxmlformats.org/officeDocument/2006/relationships" r:embed="rId46" cstate="print"/>
        <a:srcRect/>
        <a:stretch>
          <a:fillRect/>
        </a:stretch>
      </xdr:blipFill>
      <xdr:spPr bwMode="auto">
        <a:xfrm>
          <a:off x="5724525" y="4343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95250</xdr:rowOff>
    </xdr:to>
    <xdr:pic>
      <xdr:nvPicPr>
        <xdr:cNvPr id="4138" name="Picture 42" descr="Bandera de las Filipinas"/>
        <xdr:cNvPicPr>
          <a:picLocks noChangeAspect="1" noChangeArrowheads="1"/>
        </xdr:cNvPicPr>
      </xdr:nvPicPr>
      <xdr:blipFill>
        <a:blip xmlns:r="http://schemas.openxmlformats.org/officeDocument/2006/relationships" r:embed="rId47" cstate="print"/>
        <a:srcRect/>
        <a:stretch>
          <a:fillRect/>
        </a:stretch>
      </xdr:blipFill>
      <xdr:spPr bwMode="auto">
        <a:xfrm>
          <a:off x="32385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9</xdr:col>
      <xdr:colOff>190500</xdr:colOff>
      <xdr:row>26</xdr:row>
      <xdr:rowOff>95250</xdr:rowOff>
    </xdr:to>
    <xdr:pic>
      <xdr:nvPicPr>
        <xdr:cNvPr id="4139" name="Picture 43" descr="Flag of Ethiopia.svg"/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/>
        <a:srcRect/>
        <a:stretch>
          <a:fillRect/>
        </a:stretch>
      </xdr:blipFill>
      <xdr:spPr bwMode="auto">
        <a:xfrm>
          <a:off x="5724525" y="43434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123825</xdr:rowOff>
    </xdr:to>
    <xdr:pic>
      <xdr:nvPicPr>
        <xdr:cNvPr id="4140" name="Picture 44" descr="Bandera de Ghana"/>
        <xdr:cNvPicPr>
          <a:picLocks noChangeAspect="1" noChangeArrowheads="1"/>
        </xdr:cNvPicPr>
      </xdr:nvPicPr>
      <xdr:blipFill>
        <a:blip xmlns:r="http://schemas.openxmlformats.org/officeDocument/2006/relationships" r:embed="rId49" cstate="print"/>
        <a:srcRect/>
        <a:stretch>
          <a:fillRect/>
        </a:stretch>
      </xdr:blipFill>
      <xdr:spPr bwMode="auto">
        <a:xfrm>
          <a:off x="323850" y="56388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</xdr:row>
      <xdr:rowOff>0</xdr:rowOff>
    </xdr:from>
    <xdr:to>
      <xdr:col>9</xdr:col>
      <xdr:colOff>190500</xdr:colOff>
      <xdr:row>3</xdr:row>
      <xdr:rowOff>123825</xdr:rowOff>
    </xdr:to>
    <xdr:pic>
      <xdr:nvPicPr>
        <xdr:cNvPr id="4141" name="Picture 45" descr="Bandera de Georgia"/>
        <xdr:cNvPicPr>
          <a:picLocks noChangeAspect="1" noChangeArrowheads="1"/>
        </xdr:cNvPicPr>
      </xdr:nvPicPr>
      <xdr:blipFill>
        <a:blip xmlns:r="http://schemas.openxmlformats.org/officeDocument/2006/relationships" r:embed="rId50" cstate="print"/>
        <a:srcRect/>
        <a:stretch>
          <a:fillRect/>
        </a:stretch>
      </xdr:blipFill>
      <xdr:spPr bwMode="auto">
        <a:xfrm>
          <a:off x="5724525" y="6191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15</xdr:row>
      <xdr:rowOff>0</xdr:rowOff>
    </xdr:from>
    <xdr:to>
      <xdr:col>9</xdr:col>
      <xdr:colOff>190500</xdr:colOff>
      <xdr:row>15</xdr:row>
      <xdr:rowOff>152400</xdr:rowOff>
    </xdr:to>
    <xdr:pic>
      <xdr:nvPicPr>
        <xdr:cNvPr id="4142" name="Picture 46" descr="Flag of Gabon.svg"/>
        <xdr:cNvPicPr>
          <a:picLocks noChangeAspect="1" noChangeArrowheads="1"/>
        </xdr:cNvPicPr>
      </xdr:nvPicPr>
      <xdr:blipFill>
        <a:blip xmlns:r="http://schemas.openxmlformats.org/officeDocument/2006/relationships" r:embed="rId51" cstate="print"/>
        <a:srcRect/>
        <a:stretch>
          <a:fillRect/>
        </a:stretch>
      </xdr:blipFill>
      <xdr:spPr bwMode="auto">
        <a:xfrm>
          <a:off x="5724525" y="2562225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22</xdr:row>
      <xdr:rowOff>0</xdr:rowOff>
    </xdr:from>
    <xdr:to>
      <xdr:col>9</xdr:col>
      <xdr:colOff>190500</xdr:colOff>
      <xdr:row>22</xdr:row>
      <xdr:rowOff>123825</xdr:rowOff>
    </xdr:to>
    <xdr:pic>
      <xdr:nvPicPr>
        <xdr:cNvPr id="4143" name="Picture 47" descr="Flag of The Gambia.svg">
          <a:hlinkClick xmlns:r="http://schemas.openxmlformats.org/officeDocument/2006/relationships" r:id="rId5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3" cstate="print"/>
        <a:srcRect/>
        <a:stretch>
          <a:fillRect/>
        </a:stretch>
      </xdr:blipFill>
      <xdr:spPr bwMode="auto">
        <a:xfrm>
          <a:off x="5724525" y="36957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190500</xdr:colOff>
      <xdr:row>12</xdr:row>
      <xdr:rowOff>95250</xdr:rowOff>
    </xdr:to>
    <xdr:pic>
      <xdr:nvPicPr>
        <xdr:cNvPr id="4144" name="Picture 48" descr="Bandera de Fiyi">
          <a:hlinkClick xmlns:r="http://schemas.openxmlformats.org/officeDocument/2006/relationships" r:id="rId54" tooltip="Bandera de Fiyi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5" cstate="print"/>
        <a:srcRect/>
        <a:stretch>
          <a:fillRect/>
        </a:stretch>
      </xdr:blipFill>
      <xdr:spPr bwMode="auto">
        <a:xfrm>
          <a:off x="323850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190500</xdr:colOff>
      <xdr:row>13</xdr:row>
      <xdr:rowOff>123825</xdr:rowOff>
    </xdr:to>
    <xdr:pic>
      <xdr:nvPicPr>
        <xdr:cNvPr id="4145" name="Picture 49" descr="Bandera de Guinea"/>
        <xdr:cNvPicPr>
          <a:picLocks noChangeAspect="1" noChangeArrowheads="1"/>
        </xdr:cNvPicPr>
      </xdr:nvPicPr>
      <xdr:blipFill>
        <a:blip xmlns:r="http://schemas.openxmlformats.org/officeDocument/2006/relationships" r:embed="rId56" cstate="print"/>
        <a:srcRect/>
        <a:stretch>
          <a:fillRect/>
        </a:stretch>
      </xdr:blipFill>
      <xdr:spPr bwMode="auto">
        <a:xfrm>
          <a:off x="2847975" y="22383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95250</xdr:rowOff>
    </xdr:to>
    <xdr:pic>
      <xdr:nvPicPr>
        <xdr:cNvPr id="4146" name="Picture 50" descr="Flag of Guinea-Bissau.svg">
          <a:hlinkClick xmlns:r="http://schemas.openxmlformats.org/officeDocument/2006/relationships" r:id="rId5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8" cstate="print"/>
        <a:srcRect/>
        <a:stretch>
          <a:fillRect/>
        </a:stretch>
      </xdr:blipFill>
      <xdr:spPr bwMode="auto">
        <a:xfrm>
          <a:off x="5724525" y="38576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190500</xdr:colOff>
      <xdr:row>34</xdr:row>
      <xdr:rowOff>123825</xdr:rowOff>
    </xdr:to>
    <xdr:pic>
      <xdr:nvPicPr>
        <xdr:cNvPr id="4147" name="Picture 51" descr="Flag of Guernsey.svg">
          <a:hlinkClick xmlns:r="http://schemas.openxmlformats.org/officeDocument/2006/relationships" r:id="rId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0" cstate="print"/>
        <a:srcRect/>
        <a:stretch>
          <a:fillRect/>
        </a:stretch>
      </xdr:blipFill>
      <xdr:spPr bwMode="auto">
        <a:xfrm>
          <a:off x="323850" y="56388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190500</xdr:colOff>
      <xdr:row>23</xdr:row>
      <xdr:rowOff>104775</xdr:rowOff>
    </xdr:to>
    <xdr:pic>
      <xdr:nvPicPr>
        <xdr:cNvPr id="4148" name="Picture 52" descr="Flag of Haiti.svg"/>
        <xdr:cNvPicPr>
          <a:picLocks noChangeAspect="1" noChangeArrowheads="1"/>
        </xdr:cNvPicPr>
      </xdr:nvPicPr>
      <xdr:blipFill>
        <a:blip xmlns:r="http://schemas.openxmlformats.org/officeDocument/2006/relationships" r:embed="rId61" cstate="print"/>
        <a:srcRect/>
        <a:stretch>
          <a:fillRect/>
        </a:stretch>
      </xdr:blipFill>
      <xdr:spPr bwMode="auto">
        <a:xfrm>
          <a:off x="5724525" y="38576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95250</xdr:rowOff>
    </xdr:to>
    <xdr:pic>
      <xdr:nvPicPr>
        <xdr:cNvPr id="4149" name="Picture 53" descr="Bandera de Honduras"/>
        <xdr:cNvPicPr>
          <a:picLocks noChangeAspect="1" noChangeArrowheads="1"/>
        </xdr:cNvPicPr>
      </xdr:nvPicPr>
      <xdr:blipFill>
        <a:blip xmlns:r="http://schemas.openxmlformats.org/officeDocument/2006/relationships" r:embed="rId62" cstate="print"/>
        <a:srcRect/>
        <a:stretch>
          <a:fillRect/>
        </a:stretch>
      </xdr:blipFill>
      <xdr:spPr bwMode="auto">
        <a:xfrm>
          <a:off x="2847975" y="4181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</xdr:row>
      <xdr:rowOff>0</xdr:rowOff>
    </xdr:from>
    <xdr:to>
      <xdr:col>1</xdr:col>
      <xdr:colOff>190500</xdr:colOff>
      <xdr:row>4</xdr:row>
      <xdr:rowOff>123825</xdr:rowOff>
    </xdr:to>
    <xdr:pic>
      <xdr:nvPicPr>
        <xdr:cNvPr id="4150" name="Picture 54" descr="Bandera de India"/>
        <xdr:cNvPicPr>
          <a:picLocks noChangeAspect="1" noChangeArrowheads="1"/>
        </xdr:cNvPicPr>
      </xdr:nvPicPr>
      <xdr:blipFill>
        <a:blip xmlns:r="http://schemas.openxmlformats.org/officeDocument/2006/relationships" r:embed="rId63" cstate="print"/>
        <a:srcRect/>
        <a:stretch>
          <a:fillRect/>
        </a:stretch>
      </xdr:blipFill>
      <xdr:spPr bwMode="auto">
        <a:xfrm>
          <a:off x="323850" y="7810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190500</xdr:colOff>
      <xdr:row>6</xdr:row>
      <xdr:rowOff>123825</xdr:rowOff>
    </xdr:to>
    <xdr:pic>
      <xdr:nvPicPr>
        <xdr:cNvPr id="4151" name="Picture 55" descr="Bandera de Indonesia"/>
        <xdr:cNvPicPr>
          <a:picLocks noChangeAspect="1" noChangeArrowheads="1"/>
        </xdr:cNvPicPr>
      </xdr:nvPicPr>
      <xdr:blipFill>
        <a:blip xmlns:r="http://schemas.openxmlformats.org/officeDocument/2006/relationships" r:embed="rId64" cstate="print"/>
        <a:srcRect/>
        <a:stretch>
          <a:fillRect/>
        </a:stretch>
      </xdr:blipFill>
      <xdr:spPr bwMode="auto">
        <a:xfrm>
          <a:off x="323850" y="11049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190500</xdr:colOff>
      <xdr:row>20</xdr:row>
      <xdr:rowOff>95250</xdr:rowOff>
    </xdr:to>
    <xdr:pic>
      <xdr:nvPicPr>
        <xdr:cNvPr id="4152" name="Picture 56" descr="Bandera de Hungría"/>
        <xdr:cNvPicPr>
          <a:picLocks noChangeAspect="1" noChangeArrowheads="1"/>
        </xdr:cNvPicPr>
      </xdr:nvPicPr>
      <xdr:blipFill>
        <a:blip xmlns:r="http://schemas.openxmlformats.org/officeDocument/2006/relationships" r:embed="rId65" cstate="print"/>
        <a:srcRect/>
        <a:stretch>
          <a:fillRect/>
        </a:stretch>
      </xdr:blipFill>
      <xdr:spPr bwMode="auto">
        <a:xfrm>
          <a:off x="2847975" y="3371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25</xdr:row>
      <xdr:rowOff>0</xdr:rowOff>
    </xdr:from>
    <xdr:to>
      <xdr:col>5</xdr:col>
      <xdr:colOff>190500</xdr:colOff>
      <xdr:row>25</xdr:row>
      <xdr:rowOff>123825</xdr:rowOff>
    </xdr:to>
    <xdr:pic>
      <xdr:nvPicPr>
        <xdr:cNvPr id="4153" name="Picture 57" descr="Bandera de Hong Kong">
          <a:hlinkClick xmlns:r="http://schemas.openxmlformats.org/officeDocument/2006/relationships" r:id="rId66" tooltip="Bandera de Hong Kong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7" cstate="print"/>
        <a:srcRect/>
        <a:stretch>
          <a:fillRect/>
        </a:stretch>
      </xdr:blipFill>
      <xdr:spPr bwMode="auto">
        <a:xfrm>
          <a:off x="2847975" y="41814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190500</xdr:colOff>
      <xdr:row>45</xdr:row>
      <xdr:rowOff>95250</xdr:rowOff>
    </xdr:to>
    <xdr:pic>
      <xdr:nvPicPr>
        <xdr:cNvPr id="4154" name="Picture 58" descr="Bandera de Irlanda"/>
        <xdr:cNvPicPr>
          <a:picLocks noChangeAspect="1" noChangeArrowheads="1"/>
        </xdr:cNvPicPr>
      </xdr:nvPicPr>
      <xdr:blipFill>
        <a:blip xmlns:r="http://schemas.openxmlformats.org/officeDocument/2006/relationships" r:embed="rId68" cstate="print"/>
        <a:srcRect/>
        <a:stretch>
          <a:fillRect/>
        </a:stretch>
      </xdr:blipFill>
      <xdr:spPr bwMode="auto">
        <a:xfrm>
          <a:off x="2847975" y="7439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190500</xdr:colOff>
      <xdr:row>34</xdr:row>
      <xdr:rowOff>133350</xdr:rowOff>
    </xdr:to>
    <xdr:pic>
      <xdr:nvPicPr>
        <xdr:cNvPr id="4155" name="Picture 59" descr="Bandera de Islandia"/>
        <xdr:cNvPicPr>
          <a:picLocks noChangeAspect="1" noChangeArrowheads="1"/>
        </xdr:cNvPicPr>
      </xdr:nvPicPr>
      <xdr:blipFill>
        <a:blip xmlns:r="http://schemas.openxmlformats.org/officeDocument/2006/relationships" r:embed="rId69" cstate="print"/>
        <a:srcRect/>
        <a:stretch>
          <a:fillRect/>
        </a:stretch>
      </xdr:blipFill>
      <xdr:spPr bwMode="auto">
        <a:xfrm>
          <a:off x="5724525" y="5638800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45</xdr:row>
      <xdr:rowOff>0</xdr:rowOff>
    </xdr:from>
    <xdr:to>
      <xdr:col>5</xdr:col>
      <xdr:colOff>190500</xdr:colOff>
      <xdr:row>45</xdr:row>
      <xdr:rowOff>95250</xdr:rowOff>
    </xdr:to>
    <xdr:pic>
      <xdr:nvPicPr>
        <xdr:cNvPr id="4156" name="Picture 60" descr="Flag of Christmas Island.svg">
          <a:hlinkClick xmlns:r="http://schemas.openxmlformats.org/officeDocument/2006/relationships" r:id="rId7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1" cstate="print"/>
        <a:srcRect/>
        <a:stretch>
          <a:fillRect/>
        </a:stretch>
      </xdr:blipFill>
      <xdr:spPr bwMode="auto">
        <a:xfrm>
          <a:off x="2847975" y="74390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190500</xdr:colOff>
      <xdr:row>29</xdr:row>
      <xdr:rowOff>152400</xdr:rowOff>
    </xdr:to>
    <xdr:pic>
      <xdr:nvPicPr>
        <xdr:cNvPr id="4157" name="Picture 61" descr="Flag of Israel.svg">
          <a:hlinkClick xmlns:r="http://schemas.openxmlformats.org/officeDocument/2006/relationships" r:id="rId7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3" cstate="print"/>
        <a:srcRect/>
        <a:stretch>
          <a:fillRect/>
        </a:stretch>
      </xdr:blipFill>
      <xdr:spPr bwMode="auto">
        <a:xfrm>
          <a:off x="2847975" y="4829175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34</xdr:row>
      <xdr:rowOff>0</xdr:rowOff>
    </xdr:from>
    <xdr:to>
      <xdr:col>9</xdr:col>
      <xdr:colOff>190500</xdr:colOff>
      <xdr:row>34</xdr:row>
      <xdr:rowOff>123825</xdr:rowOff>
    </xdr:to>
    <xdr:pic>
      <xdr:nvPicPr>
        <xdr:cNvPr id="4158" name="Picture 62" descr="Flag of the United States Virgin Islands.svg">
          <a:hlinkClick xmlns:r="http://schemas.openxmlformats.org/officeDocument/2006/relationships" r:id="rId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5" cstate="print"/>
        <a:srcRect/>
        <a:stretch>
          <a:fillRect/>
        </a:stretch>
      </xdr:blipFill>
      <xdr:spPr bwMode="auto">
        <a:xfrm>
          <a:off x="5724525" y="56388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123825</xdr:rowOff>
    </xdr:to>
    <xdr:pic>
      <xdr:nvPicPr>
        <xdr:cNvPr id="4159" name="Picture 63" descr="Bandera de Japón"/>
        <xdr:cNvPicPr>
          <a:picLocks noChangeAspect="1" noChangeArrowheads="1"/>
        </xdr:cNvPicPr>
      </xdr:nvPicPr>
      <xdr:blipFill>
        <a:blip xmlns:r="http://schemas.openxmlformats.org/officeDocument/2006/relationships" r:embed="rId76" cstate="print"/>
        <a:srcRect/>
        <a:stretch>
          <a:fillRect/>
        </a:stretch>
      </xdr:blipFill>
      <xdr:spPr bwMode="auto">
        <a:xfrm>
          <a:off x="323850" y="17526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29</xdr:row>
      <xdr:rowOff>0</xdr:rowOff>
    </xdr:from>
    <xdr:to>
      <xdr:col>5</xdr:col>
      <xdr:colOff>190500</xdr:colOff>
      <xdr:row>29</xdr:row>
      <xdr:rowOff>95250</xdr:rowOff>
    </xdr:to>
    <xdr:pic>
      <xdr:nvPicPr>
        <xdr:cNvPr id="4160" name="Picture 64" descr="Flag of Jamaica.svg"/>
        <xdr:cNvPicPr>
          <a:picLocks noChangeAspect="1" noChangeArrowheads="1"/>
        </xdr:cNvPicPr>
      </xdr:nvPicPr>
      <xdr:blipFill>
        <a:blip xmlns:r="http://schemas.openxmlformats.org/officeDocument/2006/relationships" r:embed="rId77" cstate="print"/>
        <a:srcRect/>
        <a:stretch>
          <a:fillRect/>
        </a:stretch>
      </xdr:blipFill>
      <xdr:spPr bwMode="auto">
        <a:xfrm>
          <a:off x="2847975" y="4829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25</xdr:row>
      <xdr:rowOff>0</xdr:rowOff>
    </xdr:from>
    <xdr:to>
      <xdr:col>1</xdr:col>
      <xdr:colOff>190500</xdr:colOff>
      <xdr:row>25</xdr:row>
      <xdr:rowOff>123825</xdr:rowOff>
    </xdr:to>
    <xdr:pic>
      <xdr:nvPicPr>
        <xdr:cNvPr id="4161" name="Picture 65" descr="Bandera de Kenia">
          <a:hlinkClick xmlns:r="http://schemas.openxmlformats.org/officeDocument/2006/relationships" r:id="rId78" tooltip="Bandera de Ken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9" cstate="print"/>
        <a:srcRect/>
        <a:stretch>
          <a:fillRect/>
        </a:stretch>
      </xdr:blipFill>
      <xdr:spPr bwMode="auto">
        <a:xfrm>
          <a:off x="323850" y="41814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</xdr:row>
      <xdr:rowOff>0</xdr:rowOff>
    </xdr:from>
    <xdr:to>
      <xdr:col>5</xdr:col>
      <xdr:colOff>190500</xdr:colOff>
      <xdr:row>3</xdr:row>
      <xdr:rowOff>95250</xdr:rowOff>
    </xdr:to>
    <xdr:pic>
      <xdr:nvPicPr>
        <xdr:cNvPr id="4162" name="Picture 66" descr="Bandera de Kazajistán"/>
        <xdr:cNvPicPr>
          <a:picLocks noChangeAspect="1" noChangeArrowheads="1"/>
        </xdr:cNvPicPr>
      </xdr:nvPicPr>
      <xdr:blipFill>
        <a:blip xmlns:r="http://schemas.openxmlformats.org/officeDocument/2006/relationships" r:embed="rId80" cstate="print"/>
        <a:srcRect/>
        <a:stretch>
          <a:fillRect/>
        </a:stretch>
      </xdr:blipFill>
      <xdr:spPr bwMode="auto">
        <a:xfrm>
          <a:off x="2847975" y="6191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190500</xdr:colOff>
      <xdr:row>10</xdr:row>
      <xdr:rowOff>95250</xdr:rowOff>
    </xdr:to>
    <xdr:pic>
      <xdr:nvPicPr>
        <xdr:cNvPr id="4163" name="Picture 67" descr="Bandera de Jordania">
          <a:hlinkClick xmlns:r="http://schemas.openxmlformats.org/officeDocument/2006/relationships" r:id="rId81" tooltip="Bandera de Jordan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2" cstate="print"/>
        <a:srcRect/>
        <a:stretch>
          <a:fillRect/>
        </a:stretch>
      </xdr:blipFill>
      <xdr:spPr bwMode="auto">
        <a:xfrm>
          <a:off x="323850" y="17526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190500</xdr:colOff>
      <xdr:row>38</xdr:row>
      <xdr:rowOff>104775</xdr:rowOff>
    </xdr:to>
    <xdr:pic>
      <xdr:nvPicPr>
        <xdr:cNvPr id="4164" name="Picture 68" descr="Bandera de Kirguistán">
          <a:hlinkClick xmlns:r="http://schemas.openxmlformats.org/officeDocument/2006/relationships" r:id="rId83" tooltip="Bandera de Kirguistán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4" cstate="print"/>
        <a:srcRect/>
        <a:stretch>
          <a:fillRect/>
        </a:stretch>
      </xdr:blipFill>
      <xdr:spPr bwMode="auto">
        <a:xfrm>
          <a:off x="2847975" y="63055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38</xdr:row>
      <xdr:rowOff>0</xdr:rowOff>
    </xdr:from>
    <xdr:to>
      <xdr:col>5</xdr:col>
      <xdr:colOff>190500</xdr:colOff>
      <xdr:row>38</xdr:row>
      <xdr:rowOff>123825</xdr:rowOff>
    </xdr:to>
    <xdr:pic>
      <xdr:nvPicPr>
        <xdr:cNvPr id="4165" name="Picture 69" descr="Flag of Laos.svg"/>
        <xdr:cNvPicPr>
          <a:picLocks noChangeAspect="1" noChangeArrowheads="1"/>
        </xdr:cNvPicPr>
      </xdr:nvPicPr>
      <xdr:blipFill>
        <a:blip xmlns:r="http://schemas.openxmlformats.org/officeDocument/2006/relationships" r:embed="rId85" cstate="print"/>
        <a:srcRect/>
        <a:stretch>
          <a:fillRect/>
        </a:stretch>
      </xdr:blipFill>
      <xdr:spPr bwMode="auto">
        <a:xfrm>
          <a:off x="2847975" y="63055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35</xdr:row>
      <xdr:rowOff>0</xdr:rowOff>
    </xdr:from>
    <xdr:to>
      <xdr:col>5</xdr:col>
      <xdr:colOff>190500</xdr:colOff>
      <xdr:row>35</xdr:row>
      <xdr:rowOff>95250</xdr:rowOff>
    </xdr:to>
    <xdr:pic>
      <xdr:nvPicPr>
        <xdr:cNvPr id="4166" name="Picture 70" descr="Flag of Libya.svg"/>
        <xdr:cNvPicPr>
          <a:picLocks noChangeAspect="1" noChangeArrowheads="1"/>
        </xdr:cNvPicPr>
      </xdr:nvPicPr>
      <xdr:blipFill>
        <a:blip xmlns:r="http://schemas.openxmlformats.org/officeDocument/2006/relationships" r:embed="rId86" cstate="print"/>
        <a:srcRect/>
        <a:stretch>
          <a:fillRect/>
        </a:stretch>
      </xdr:blipFill>
      <xdr:spPr bwMode="auto">
        <a:xfrm>
          <a:off x="2847975" y="58007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5</xdr:row>
      <xdr:rowOff>0</xdr:rowOff>
    </xdr:from>
    <xdr:to>
      <xdr:col>9</xdr:col>
      <xdr:colOff>190500</xdr:colOff>
      <xdr:row>5</xdr:row>
      <xdr:rowOff>123825</xdr:rowOff>
    </xdr:to>
    <xdr:pic>
      <xdr:nvPicPr>
        <xdr:cNvPr id="4167" name="Picture 71" descr="Flag of Lebanon.svg">
          <a:hlinkClick xmlns:r="http://schemas.openxmlformats.org/officeDocument/2006/relationships" r:id="rId8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8" cstate="print"/>
        <a:srcRect/>
        <a:stretch>
          <a:fillRect/>
        </a:stretch>
      </xdr:blipFill>
      <xdr:spPr bwMode="auto">
        <a:xfrm>
          <a:off x="5724525" y="9429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6</xdr:row>
      <xdr:rowOff>0</xdr:rowOff>
    </xdr:from>
    <xdr:to>
      <xdr:col>9</xdr:col>
      <xdr:colOff>190500</xdr:colOff>
      <xdr:row>6</xdr:row>
      <xdr:rowOff>104775</xdr:rowOff>
    </xdr:to>
    <xdr:pic>
      <xdr:nvPicPr>
        <xdr:cNvPr id="4168" name="Picture 72" descr="Flag of Liberia.svg">
          <a:hlinkClick xmlns:r="http://schemas.openxmlformats.org/officeDocument/2006/relationships" r:id="rId8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0" cstate="print"/>
        <a:srcRect/>
        <a:stretch>
          <a:fillRect/>
        </a:stretch>
      </xdr:blipFill>
      <xdr:spPr bwMode="auto">
        <a:xfrm>
          <a:off x="5724525" y="110490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9</xdr:col>
      <xdr:colOff>190500</xdr:colOff>
      <xdr:row>20</xdr:row>
      <xdr:rowOff>95250</xdr:rowOff>
    </xdr:to>
    <xdr:pic>
      <xdr:nvPicPr>
        <xdr:cNvPr id="4169" name="Picture 73" descr="Flag of Latvia.svg">
          <a:hlinkClick xmlns:r="http://schemas.openxmlformats.org/officeDocument/2006/relationships" r:id="rId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2" cstate="print"/>
        <a:srcRect/>
        <a:stretch>
          <a:fillRect/>
        </a:stretch>
      </xdr:blipFill>
      <xdr:spPr bwMode="auto">
        <a:xfrm>
          <a:off x="5724525" y="33718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21</xdr:row>
      <xdr:rowOff>0</xdr:rowOff>
    </xdr:from>
    <xdr:to>
      <xdr:col>9</xdr:col>
      <xdr:colOff>190500</xdr:colOff>
      <xdr:row>21</xdr:row>
      <xdr:rowOff>123825</xdr:rowOff>
    </xdr:to>
    <xdr:pic>
      <xdr:nvPicPr>
        <xdr:cNvPr id="4170" name="Picture 74" descr="Flag of Lesotho.svg">
          <a:hlinkClick xmlns:r="http://schemas.openxmlformats.org/officeDocument/2006/relationships" r:id="rId9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4" cstate="print"/>
        <a:srcRect/>
        <a:stretch>
          <a:fillRect/>
        </a:stretch>
      </xdr:blipFill>
      <xdr:spPr bwMode="auto">
        <a:xfrm>
          <a:off x="5724525" y="35337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200025</xdr:colOff>
      <xdr:row>31</xdr:row>
      <xdr:rowOff>123825</xdr:rowOff>
    </xdr:to>
    <xdr:pic>
      <xdr:nvPicPr>
        <xdr:cNvPr id="4171" name="Picture 75" descr="Flag of Luxembourg.svg">
          <a:hlinkClick xmlns:r="http://schemas.openxmlformats.org/officeDocument/2006/relationships" r:id="rId9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6" cstate="print"/>
        <a:srcRect/>
        <a:stretch>
          <a:fillRect/>
        </a:stretch>
      </xdr:blipFill>
      <xdr:spPr bwMode="auto">
        <a:xfrm>
          <a:off x="5724525" y="5153025"/>
          <a:ext cx="200025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42</xdr:row>
      <xdr:rowOff>0</xdr:rowOff>
    </xdr:from>
    <xdr:to>
      <xdr:col>9</xdr:col>
      <xdr:colOff>200025</xdr:colOff>
      <xdr:row>42</xdr:row>
      <xdr:rowOff>123825</xdr:rowOff>
    </xdr:to>
    <xdr:pic>
      <xdr:nvPicPr>
        <xdr:cNvPr id="4172" name="Picture 76" descr="Flag of Liechtenstein.svg">
          <a:hlinkClick xmlns:r="http://schemas.openxmlformats.org/officeDocument/2006/relationships" r:id="rId9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8" cstate="print"/>
        <a:srcRect/>
        <a:stretch>
          <a:fillRect/>
        </a:stretch>
      </xdr:blipFill>
      <xdr:spPr bwMode="auto">
        <a:xfrm>
          <a:off x="5724525" y="6953250"/>
          <a:ext cx="200025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32</xdr:row>
      <xdr:rowOff>0</xdr:rowOff>
    </xdr:from>
    <xdr:to>
      <xdr:col>1</xdr:col>
      <xdr:colOff>190500</xdr:colOff>
      <xdr:row>32</xdr:row>
      <xdr:rowOff>95250</xdr:rowOff>
    </xdr:to>
    <xdr:pic>
      <xdr:nvPicPr>
        <xdr:cNvPr id="4173" name="Picture 77" descr="Bandera de Malasia"/>
        <xdr:cNvPicPr>
          <a:picLocks noChangeAspect="1" noChangeArrowheads="1"/>
        </xdr:cNvPicPr>
      </xdr:nvPicPr>
      <xdr:blipFill>
        <a:blip xmlns:r="http://schemas.openxmlformats.org/officeDocument/2006/relationships" r:embed="rId99" cstate="print"/>
        <a:srcRect/>
        <a:stretch>
          <a:fillRect/>
        </a:stretch>
      </xdr:blipFill>
      <xdr:spPr bwMode="auto">
        <a:xfrm>
          <a:off x="323850" y="53149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40</xdr:row>
      <xdr:rowOff>0</xdr:rowOff>
    </xdr:from>
    <xdr:to>
      <xdr:col>1</xdr:col>
      <xdr:colOff>190500</xdr:colOff>
      <xdr:row>40</xdr:row>
      <xdr:rowOff>123825</xdr:rowOff>
    </xdr:to>
    <xdr:pic>
      <xdr:nvPicPr>
        <xdr:cNvPr id="4174" name="Picture 78" descr="Flag of Madagascar.svg">
          <a:hlinkClick xmlns:r="http://schemas.openxmlformats.org/officeDocument/2006/relationships" r:id="rId10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1" cstate="print"/>
        <a:srcRect/>
        <a:stretch>
          <a:fillRect/>
        </a:stretch>
      </xdr:blipFill>
      <xdr:spPr bwMode="auto">
        <a:xfrm>
          <a:off x="323850" y="6629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123825</xdr:rowOff>
    </xdr:to>
    <xdr:pic>
      <xdr:nvPicPr>
        <xdr:cNvPr id="4175" name="Picture 79" descr="Flag of Malawi.svg">
          <a:hlinkClick xmlns:r="http://schemas.openxmlformats.org/officeDocument/2006/relationships" r:id="rId10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3" cstate="print"/>
        <a:srcRect/>
        <a:stretch>
          <a:fillRect/>
        </a:stretch>
      </xdr:blipFill>
      <xdr:spPr bwMode="auto">
        <a:xfrm>
          <a:off x="2847975" y="14287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31</xdr:row>
      <xdr:rowOff>0</xdr:rowOff>
    </xdr:from>
    <xdr:to>
      <xdr:col>9</xdr:col>
      <xdr:colOff>190500</xdr:colOff>
      <xdr:row>31</xdr:row>
      <xdr:rowOff>123825</xdr:rowOff>
    </xdr:to>
    <xdr:pic>
      <xdr:nvPicPr>
        <xdr:cNvPr id="4176" name="Picture 80" descr="Flag of Macau.svg">
          <a:hlinkClick xmlns:r="http://schemas.openxmlformats.org/officeDocument/2006/relationships" r:id="rId1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5" cstate="print"/>
        <a:srcRect/>
        <a:stretch>
          <a:fillRect/>
        </a:stretch>
      </xdr:blipFill>
      <xdr:spPr bwMode="auto">
        <a:xfrm>
          <a:off x="5724525" y="51530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123825</xdr:rowOff>
    </xdr:to>
    <xdr:pic>
      <xdr:nvPicPr>
        <xdr:cNvPr id="4177" name="Picture 81" descr="Flag of Morocco.svg"/>
        <xdr:cNvPicPr>
          <a:picLocks noChangeAspect="1" noChangeArrowheads="1"/>
        </xdr:cNvPicPr>
      </xdr:nvPicPr>
      <xdr:blipFill>
        <a:blip xmlns:r="http://schemas.openxmlformats.org/officeDocument/2006/relationships" r:embed="rId106" cstate="print"/>
        <a:srcRect/>
        <a:stretch>
          <a:fillRect/>
        </a:stretch>
      </xdr:blipFill>
      <xdr:spPr bwMode="auto">
        <a:xfrm>
          <a:off x="323850" y="51530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190500</xdr:colOff>
      <xdr:row>6</xdr:row>
      <xdr:rowOff>123825</xdr:rowOff>
    </xdr:to>
    <xdr:pic>
      <xdr:nvPicPr>
        <xdr:cNvPr id="4178" name="Picture 82" descr="Flag of Mali.svg">
          <a:hlinkClick xmlns:r="http://schemas.openxmlformats.org/officeDocument/2006/relationships" r:id="rId10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8" cstate="print"/>
        <a:srcRect/>
        <a:stretch>
          <a:fillRect/>
        </a:stretch>
      </xdr:blipFill>
      <xdr:spPr bwMode="auto">
        <a:xfrm>
          <a:off x="2847975" y="11049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32</xdr:row>
      <xdr:rowOff>0</xdr:rowOff>
    </xdr:from>
    <xdr:to>
      <xdr:col>9</xdr:col>
      <xdr:colOff>200025</xdr:colOff>
      <xdr:row>32</xdr:row>
      <xdr:rowOff>152400</xdr:rowOff>
    </xdr:to>
    <xdr:pic>
      <xdr:nvPicPr>
        <xdr:cNvPr id="4179" name="Picture 83" descr="Flag of Malta.svg">
          <a:hlinkClick xmlns:r="http://schemas.openxmlformats.org/officeDocument/2006/relationships" r:id="rId10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0" cstate="print"/>
        <a:srcRect/>
        <a:stretch>
          <a:fillRect/>
        </a:stretch>
      </xdr:blipFill>
      <xdr:spPr bwMode="auto">
        <a:xfrm>
          <a:off x="5724525" y="5314950"/>
          <a:ext cx="200025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8</xdr:row>
      <xdr:rowOff>0</xdr:rowOff>
    </xdr:from>
    <xdr:to>
      <xdr:col>5</xdr:col>
      <xdr:colOff>190500</xdr:colOff>
      <xdr:row>8</xdr:row>
      <xdr:rowOff>123825</xdr:rowOff>
    </xdr:to>
    <xdr:pic>
      <xdr:nvPicPr>
        <xdr:cNvPr id="4180" name="Picture 84" descr="Flag of Maldives.svg"/>
        <xdr:cNvPicPr>
          <a:picLocks noChangeAspect="1" noChangeArrowheads="1"/>
        </xdr:cNvPicPr>
      </xdr:nvPicPr>
      <xdr:blipFill>
        <a:blip xmlns:r="http://schemas.openxmlformats.org/officeDocument/2006/relationships" r:embed="rId111" cstate="print"/>
        <a:srcRect/>
        <a:stretch>
          <a:fillRect/>
        </a:stretch>
      </xdr:blipFill>
      <xdr:spPr bwMode="auto">
        <a:xfrm>
          <a:off x="2847975" y="14287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123825</xdr:rowOff>
    </xdr:to>
    <xdr:pic>
      <xdr:nvPicPr>
        <xdr:cNvPr id="4181" name="Picture 85" descr="Flag of Mauritania.svg">
          <a:hlinkClick xmlns:r="http://schemas.openxmlformats.org/officeDocument/2006/relationships" r:id="rId1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3" cstate="print"/>
        <a:srcRect/>
        <a:stretch>
          <a:fillRect/>
        </a:stretch>
      </xdr:blipFill>
      <xdr:spPr bwMode="auto">
        <a:xfrm>
          <a:off x="5724525" y="15906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31</xdr:row>
      <xdr:rowOff>0</xdr:rowOff>
    </xdr:from>
    <xdr:to>
      <xdr:col>1</xdr:col>
      <xdr:colOff>190500</xdr:colOff>
      <xdr:row>31</xdr:row>
      <xdr:rowOff>123825</xdr:rowOff>
    </xdr:to>
    <xdr:pic>
      <xdr:nvPicPr>
        <xdr:cNvPr id="4182" name="Picture 86" descr="Flag of Mauritius.svg">
          <a:hlinkClick xmlns:r="http://schemas.openxmlformats.org/officeDocument/2006/relationships" r:id="rId1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5" cstate="print"/>
        <a:srcRect/>
        <a:stretch>
          <a:fillRect/>
        </a:stretch>
      </xdr:blipFill>
      <xdr:spPr bwMode="auto">
        <a:xfrm>
          <a:off x="323850" y="51530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190500</xdr:colOff>
      <xdr:row>8</xdr:row>
      <xdr:rowOff>95250</xdr:rowOff>
    </xdr:to>
    <xdr:pic>
      <xdr:nvPicPr>
        <xdr:cNvPr id="4183" name="Picture 87" descr="Flag of Moldova.svg">
          <a:hlinkClick xmlns:r="http://schemas.openxmlformats.org/officeDocument/2006/relationships" r:id="rId11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7" cstate="print"/>
        <a:srcRect/>
        <a:stretch>
          <a:fillRect/>
        </a:stretch>
      </xdr:blipFill>
      <xdr:spPr bwMode="auto">
        <a:xfrm>
          <a:off x="5724525" y="1428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13</xdr:row>
      <xdr:rowOff>0</xdr:rowOff>
    </xdr:from>
    <xdr:to>
      <xdr:col>9</xdr:col>
      <xdr:colOff>190500</xdr:colOff>
      <xdr:row>13</xdr:row>
      <xdr:rowOff>95250</xdr:rowOff>
    </xdr:to>
    <xdr:pic>
      <xdr:nvPicPr>
        <xdr:cNvPr id="4184" name="Picture 88" descr="Flag of Mongolia.svg">
          <a:hlinkClick xmlns:r="http://schemas.openxmlformats.org/officeDocument/2006/relationships" r:id="rId11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9" cstate="print"/>
        <a:srcRect/>
        <a:stretch>
          <a:fillRect/>
        </a:stretch>
      </xdr:blipFill>
      <xdr:spPr bwMode="auto">
        <a:xfrm>
          <a:off x="5724525" y="22383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95250</xdr:rowOff>
    </xdr:to>
    <xdr:pic>
      <xdr:nvPicPr>
        <xdr:cNvPr id="4185" name="Picture 89" descr="Flag of Montenegro.svg">
          <a:hlinkClick xmlns:r="http://schemas.openxmlformats.org/officeDocument/2006/relationships" r:id="rId12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1" cstate="print"/>
        <a:srcRect/>
        <a:stretch>
          <a:fillRect/>
        </a:stretch>
      </xdr:blipFill>
      <xdr:spPr bwMode="auto">
        <a:xfrm>
          <a:off x="5724525" y="49911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9</xdr:row>
      <xdr:rowOff>0</xdr:rowOff>
    </xdr:from>
    <xdr:to>
      <xdr:col>9</xdr:col>
      <xdr:colOff>190500</xdr:colOff>
      <xdr:row>9</xdr:row>
      <xdr:rowOff>104775</xdr:rowOff>
    </xdr:to>
    <xdr:pic>
      <xdr:nvPicPr>
        <xdr:cNvPr id="4186" name="Picture 90" descr="Bandera de los Estados Federados de Micronesia">
          <a:hlinkClick xmlns:r="http://schemas.openxmlformats.org/officeDocument/2006/relationships" r:id="rId122" tooltip="Bandera de los Estados Federados de Micronesi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3" cstate="print"/>
        <a:srcRect/>
        <a:stretch>
          <a:fillRect/>
        </a:stretch>
      </xdr:blipFill>
      <xdr:spPr bwMode="auto">
        <a:xfrm>
          <a:off x="5724525" y="15906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43</xdr:row>
      <xdr:rowOff>0</xdr:rowOff>
    </xdr:from>
    <xdr:to>
      <xdr:col>9</xdr:col>
      <xdr:colOff>190500</xdr:colOff>
      <xdr:row>43</xdr:row>
      <xdr:rowOff>152400</xdr:rowOff>
    </xdr:to>
    <xdr:pic>
      <xdr:nvPicPr>
        <xdr:cNvPr id="4187" name="Picture 91" descr="Flag of Monaco.svg"/>
        <xdr:cNvPicPr>
          <a:picLocks noChangeAspect="1" noChangeArrowheads="1"/>
        </xdr:cNvPicPr>
      </xdr:nvPicPr>
      <xdr:blipFill>
        <a:blip xmlns:r="http://schemas.openxmlformats.org/officeDocument/2006/relationships" r:embed="rId124" cstate="print"/>
        <a:srcRect/>
        <a:stretch>
          <a:fillRect/>
        </a:stretch>
      </xdr:blipFill>
      <xdr:spPr bwMode="auto">
        <a:xfrm>
          <a:off x="5724525" y="7115175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1</xdr:col>
      <xdr:colOff>190500</xdr:colOff>
      <xdr:row>35</xdr:row>
      <xdr:rowOff>123825</xdr:rowOff>
    </xdr:to>
    <xdr:pic>
      <xdr:nvPicPr>
        <xdr:cNvPr id="4188" name="Picture 92" descr="Flag of Mozambique.svg">
          <a:hlinkClick xmlns:r="http://schemas.openxmlformats.org/officeDocument/2006/relationships" r:id="rId12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6" cstate="print"/>
        <a:srcRect/>
        <a:stretch>
          <a:fillRect/>
        </a:stretch>
      </xdr:blipFill>
      <xdr:spPr bwMode="auto">
        <a:xfrm>
          <a:off x="323850" y="58007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123825</xdr:rowOff>
    </xdr:to>
    <xdr:pic>
      <xdr:nvPicPr>
        <xdr:cNvPr id="4189" name="Picture 93" descr="Flag of Namibia.svg">
          <a:hlinkClick xmlns:r="http://schemas.openxmlformats.org/officeDocument/2006/relationships" r:id="rId12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8" cstate="print"/>
        <a:srcRect/>
        <a:stretch>
          <a:fillRect/>
        </a:stretch>
      </xdr:blipFill>
      <xdr:spPr bwMode="auto">
        <a:xfrm>
          <a:off x="5724525" y="27241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30</xdr:row>
      <xdr:rowOff>0</xdr:rowOff>
    </xdr:from>
    <xdr:to>
      <xdr:col>9</xdr:col>
      <xdr:colOff>190500</xdr:colOff>
      <xdr:row>30</xdr:row>
      <xdr:rowOff>95250</xdr:rowOff>
    </xdr:to>
    <xdr:pic>
      <xdr:nvPicPr>
        <xdr:cNvPr id="4190" name="Picture 94" descr="Flag of Montserrat.svg">
          <a:hlinkClick xmlns:r="http://schemas.openxmlformats.org/officeDocument/2006/relationships" r:id="rId12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0" cstate="print"/>
        <a:srcRect/>
        <a:stretch>
          <a:fillRect/>
        </a:stretch>
      </xdr:blipFill>
      <xdr:spPr bwMode="auto">
        <a:xfrm>
          <a:off x="5724525" y="49911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95250</xdr:rowOff>
    </xdr:to>
    <xdr:pic>
      <xdr:nvPicPr>
        <xdr:cNvPr id="4191" name="Picture 95" descr="Bandera de Nigeria"/>
        <xdr:cNvPicPr>
          <a:picLocks noChangeAspect="1" noChangeArrowheads="1"/>
        </xdr:cNvPicPr>
      </xdr:nvPicPr>
      <xdr:blipFill>
        <a:blip xmlns:r="http://schemas.openxmlformats.org/officeDocument/2006/relationships" r:embed="rId131" cstate="print"/>
        <a:srcRect/>
        <a:stretch>
          <a:fillRect/>
        </a:stretch>
      </xdr:blipFill>
      <xdr:spPr bwMode="auto">
        <a:xfrm>
          <a:off x="323850" y="1428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190500</xdr:colOff>
      <xdr:row>16</xdr:row>
      <xdr:rowOff>152400</xdr:rowOff>
    </xdr:to>
    <xdr:pic>
      <xdr:nvPicPr>
        <xdr:cNvPr id="4192" name="Picture 96" descr="Bandera de Nepal"/>
        <xdr:cNvPicPr>
          <a:picLocks noChangeAspect="1" noChangeArrowheads="1"/>
        </xdr:cNvPicPr>
      </xdr:nvPicPr>
      <xdr:blipFill>
        <a:blip xmlns:r="http://schemas.openxmlformats.org/officeDocument/2006/relationships" r:embed="rId132" cstate="print"/>
        <a:srcRect/>
        <a:stretch>
          <a:fillRect/>
        </a:stretch>
      </xdr:blipFill>
      <xdr:spPr bwMode="auto">
        <a:xfrm>
          <a:off x="5724525" y="2724150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</xdr:row>
      <xdr:rowOff>0</xdr:rowOff>
    </xdr:from>
    <xdr:to>
      <xdr:col>5</xdr:col>
      <xdr:colOff>190500</xdr:colOff>
      <xdr:row>5</xdr:row>
      <xdr:rowOff>0</xdr:rowOff>
    </xdr:to>
    <xdr:pic>
      <xdr:nvPicPr>
        <xdr:cNvPr id="4193" name="Picture 97" descr="Flag of Niger.svg"/>
        <xdr:cNvPicPr>
          <a:picLocks noChangeAspect="1" noChangeArrowheads="1"/>
        </xdr:cNvPicPr>
      </xdr:nvPicPr>
      <xdr:blipFill>
        <a:blip xmlns:r="http://schemas.openxmlformats.org/officeDocument/2006/relationships" r:embed="rId133" cstate="print"/>
        <a:srcRect/>
        <a:stretch>
          <a:fillRect/>
        </a:stretch>
      </xdr:blipFill>
      <xdr:spPr bwMode="auto">
        <a:xfrm>
          <a:off x="2847975" y="781050"/>
          <a:ext cx="190500" cy="1619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5</xdr:col>
      <xdr:colOff>190500</xdr:colOff>
      <xdr:row>36</xdr:row>
      <xdr:rowOff>104775</xdr:rowOff>
    </xdr:to>
    <xdr:pic>
      <xdr:nvPicPr>
        <xdr:cNvPr id="4194" name="Picture 98" descr="Bandera de Nicaragua"/>
        <xdr:cNvPicPr>
          <a:picLocks noChangeAspect="1" noChangeArrowheads="1"/>
        </xdr:cNvPicPr>
      </xdr:nvPicPr>
      <xdr:blipFill>
        <a:blip xmlns:r="http://schemas.openxmlformats.org/officeDocument/2006/relationships" r:embed="rId134" cstate="print"/>
        <a:srcRect/>
        <a:stretch>
          <a:fillRect/>
        </a:stretch>
      </xdr:blipFill>
      <xdr:spPr bwMode="auto">
        <a:xfrm>
          <a:off x="2847975" y="59626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152400</xdr:rowOff>
    </xdr:to>
    <xdr:pic>
      <xdr:nvPicPr>
        <xdr:cNvPr id="4195" name="Picture 99" descr="Bandera de Noruega"/>
        <xdr:cNvPicPr>
          <a:picLocks noChangeAspect="1" noChangeArrowheads="1"/>
        </xdr:cNvPicPr>
      </xdr:nvPicPr>
      <xdr:blipFill>
        <a:blip xmlns:r="http://schemas.openxmlformats.org/officeDocument/2006/relationships" r:embed="rId135" cstate="print"/>
        <a:srcRect/>
        <a:stretch>
          <a:fillRect/>
        </a:stretch>
      </xdr:blipFill>
      <xdr:spPr bwMode="auto">
        <a:xfrm>
          <a:off x="2847975" y="7277100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190500</xdr:colOff>
      <xdr:row>8</xdr:row>
      <xdr:rowOff>95250</xdr:rowOff>
    </xdr:to>
    <xdr:pic>
      <xdr:nvPicPr>
        <xdr:cNvPr id="4196" name="Picture 100" descr="Flag of Norfolk Island.svg">
          <a:hlinkClick xmlns:r="http://schemas.openxmlformats.org/officeDocument/2006/relationships" r:id="rId13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7" cstate="print"/>
        <a:srcRect/>
        <a:stretch>
          <a:fillRect/>
        </a:stretch>
      </xdr:blipFill>
      <xdr:spPr bwMode="auto">
        <a:xfrm>
          <a:off x="323850" y="14287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44</xdr:row>
      <xdr:rowOff>0</xdr:rowOff>
    </xdr:from>
    <xdr:to>
      <xdr:col>5</xdr:col>
      <xdr:colOff>190500</xdr:colOff>
      <xdr:row>44</xdr:row>
      <xdr:rowOff>95250</xdr:rowOff>
    </xdr:to>
    <xdr:pic>
      <xdr:nvPicPr>
        <xdr:cNvPr id="4197" name="Picture 101" descr="Bandera de Nueva Zelanda"/>
        <xdr:cNvPicPr>
          <a:picLocks noChangeAspect="1" noChangeArrowheads="1"/>
        </xdr:cNvPicPr>
      </xdr:nvPicPr>
      <xdr:blipFill>
        <a:blip xmlns:r="http://schemas.openxmlformats.org/officeDocument/2006/relationships" r:embed="rId138" cstate="print"/>
        <a:srcRect/>
        <a:stretch>
          <a:fillRect/>
        </a:stretch>
      </xdr:blipFill>
      <xdr:spPr bwMode="auto">
        <a:xfrm>
          <a:off x="2847975" y="72771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95250</xdr:rowOff>
    </xdr:to>
    <xdr:pic>
      <xdr:nvPicPr>
        <xdr:cNvPr id="4198" name="Picture 102" descr="Flag of Oman.svg">
          <a:hlinkClick xmlns:r="http://schemas.openxmlformats.org/officeDocument/2006/relationships" r:id="rId13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0" cstate="print"/>
        <a:srcRect/>
        <a:stretch>
          <a:fillRect/>
        </a:stretch>
      </xdr:blipFill>
      <xdr:spPr bwMode="auto">
        <a:xfrm>
          <a:off x="5724525" y="20764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152400</xdr:rowOff>
    </xdr:to>
    <xdr:pic>
      <xdr:nvPicPr>
        <xdr:cNvPr id="4199" name="Picture 103" descr="Flag of Papua New Guinea.svg">
          <a:hlinkClick xmlns:r="http://schemas.openxmlformats.org/officeDocument/2006/relationships" r:id="rId14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2" cstate="print"/>
        <a:srcRect/>
        <a:stretch>
          <a:fillRect/>
        </a:stretch>
      </xdr:blipFill>
      <xdr:spPr bwMode="auto">
        <a:xfrm>
          <a:off x="2847975" y="4991100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12</xdr:row>
      <xdr:rowOff>0</xdr:rowOff>
    </xdr:from>
    <xdr:to>
      <xdr:col>9</xdr:col>
      <xdr:colOff>190500</xdr:colOff>
      <xdr:row>12</xdr:row>
      <xdr:rowOff>123825</xdr:rowOff>
    </xdr:to>
    <xdr:pic>
      <xdr:nvPicPr>
        <xdr:cNvPr id="4200" name="Picture 104" descr="Flag of Palau.svg">
          <a:hlinkClick xmlns:r="http://schemas.openxmlformats.org/officeDocument/2006/relationships" r:id="rId14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4" cstate="print"/>
        <a:srcRect/>
        <a:stretch>
          <a:fillRect/>
        </a:stretch>
      </xdr:blipFill>
      <xdr:spPr bwMode="auto">
        <a:xfrm>
          <a:off x="5724525" y="20764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</xdr:colOff>
      <xdr:row>17</xdr:row>
      <xdr:rowOff>95250</xdr:rowOff>
    </xdr:to>
    <xdr:pic>
      <xdr:nvPicPr>
        <xdr:cNvPr id="4201" name="Picture 105" descr="Bandera del Reino Unido"/>
        <xdr:cNvPicPr>
          <a:picLocks noChangeAspect="1" noChangeArrowheads="1"/>
        </xdr:cNvPicPr>
      </xdr:nvPicPr>
      <xdr:blipFill>
        <a:blip xmlns:r="http://schemas.openxmlformats.org/officeDocument/2006/relationships" r:embed="rId145" cstate="print"/>
        <a:srcRect/>
        <a:stretch>
          <a:fillRect/>
        </a:stretch>
      </xdr:blipFill>
      <xdr:spPr bwMode="auto">
        <a:xfrm>
          <a:off x="323850" y="28860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30</xdr:row>
      <xdr:rowOff>0</xdr:rowOff>
    </xdr:from>
    <xdr:to>
      <xdr:col>5</xdr:col>
      <xdr:colOff>190500</xdr:colOff>
      <xdr:row>30</xdr:row>
      <xdr:rowOff>123825</xdr:rowOff>
    </xdr:to>
    <xdr:pic>
      <xdr:nvPicPr>
        <xdr:cNvPr id="4202" name="Picture 106" descr="Bandera de Puerto Rico"/>
        <xdr:cNvPicPr>
          <a:picLocks noChangeAspect="1" noChangeArrowheads="1"/>
        </xdr:cNvPicPr>
      </xdr:nvPicPr>
      <xdr:blipFill>
        <a:blip xmlns:r="http://schemas.openxmlformats.org/officeDocument/2006/relationships" r:embed="rId146" cstate="print"/>
        <a:srcRect/>
        <a:stretch>
          <a:fillRect/>
        </a:stretch>
      </xdr:blipFill>
      <xdr:spPr bwMode="auto">
        <a:xfrm>
          <a:off x="2847975" y="49911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190500</xdr:colOff>
      <xdr:row>19</xdr:row>
      <xdr:rowOff>123825</xdr:rowOff>
    </xdr:to>
    <xdr:pic>
      <xdr:nvPicPr>
        <xdr:cNvPr id="4203" name="Picture 107" descr="Bandera de la República Checa"/>
        <xdr:cNvPicPr>
          <a:picLocks noChangeAspect="1" noChangeArrowheads="1"/>
        </xdr:cNvPicPr>
      </xdr:nvPicPr>
      <xdr:blipFill>
        <a:blip xmlns:r="http://schemas.openxmlformats.org/officeDocument/2006/relationships" r:embed="rId147" cstate="print"/>
        <a:srcRect/>
        <a:stretch>
          <a:fillRect/>
        </a:stretch>
      </xdr:blipFill>
      <xdr:spPr bwMode="auto">
        <a:xfrm>
          <a:off x="2847975" y="32099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190500</xdr:colOff>
      <xdr:row>17</xdr:row>
      <xdr:rowOff>123825</xdr:rowOff>
    </xdr:to>
    <xdr:pic>
      <xdr:nvPicPr>
        <xdr:cNvPr id="4204" name="Picture 108" descr="Bandera de la República Centroafricana"/>
        <xdr:cNvPicPr>
          <a:picLocks noChangeAspect="1" noChangeArrowheads="1"/>
        </xdr:cNvPicPr>
      </xdr:nvPicPr>
      <xdr:blipFill>
        <a:blip xmlns:r="http://schemas.openxmlformats.org/officeDocument/2006/relationships" r:embed="rId148" cstate="print"/>
        <a:srcRect/>
        <a:stretch>
          <a:fillRect/>
        </a:stretch>
      </xdr:blipFill>
      <xdr:spPr bwMode="auto">
        <a:xfrm>
          <a:off x="323850" y="28860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95250</xdr:rowOff>
    </xdr:to>
    <xdr:pic>
      <xdr:nvPicPr>
        <xdr:cNvPr id="4205" name="Picture 109" descr="Flag of Macedonia.svg">
          <a:hlinkClick xmlns:r="http://schemas.openxmlformats.org/officeDocument/2006/relationships" r:id="rId14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0" cstate="print"/>
        <a:srcRect/>
        <a:stretch>
          <a:fillRect/>
        </a:stretch>
      </xdr:blipFill>
      <xdr:spPr bwMode="auto">
        <a:xfrm>
          <a:off x="5724525" y="30480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18</xdr:row>
      <xdr:rowOff>0</xdr:rowOff>
    </xdr:from>
    <xdr:to>
      <xdr:col>9</xdr:col>
      <xdr:colOff>190500</xdr:colOff>
      <xdr:row>18</xdr:row>
      <xdr:rowOff>152400</xdr:rowOff>
    </xdr:to>
    <xdr:pic>
      <xdr:nvPicPr>
        <xdr:cNvPr id="4206" name="Picture 110" descr="Bandera de la República Democrática del Congo"/>
        <xdr:cNvPicPr>
          <a:picLocks noChangeAspect="1" noChangeArrowheads="1"/>
        </xdr:cNvPicPr>
      </xdr:nvPicPr>
      <xdr:blipFill>
        <a:blip xmlns:r="http://schemas.openxmlformats.org/officeDocument/2006/relationships" r:embed="rId151" cstate="print"/>
        <a:srcRect/>
        <a:stretch>
          <a:fillRect/>
        </a:stretch>
      </xdr:blipFill>
      <xdr:spPr bwMode="auto">
        <a:xfrm>
          <a:off x="5724525" y="3048000"/>
          <a:ext cx="190500" cy="15240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190500</xdr:colOff>
      <xdr:row>21</xdr:row>
      <xdr:rowOff>123825</xdr:rowOff>
    </xdr:to>
    <xdr:pic>
      <xdr:nvPicPr>
        <xdr:cNvPr id="4207" name="Picture 111" descr="Bandera de la República Dominicana"/>
        <xdr:cNvPicPr>
          <a:picLocks noChangeAspect="1" noChangeArrowheads="1"/>
        </xdr:cNvPicPr>
      </xdr:nvPicPr>
      <xdr:blipFill>
        <a:blip xmlns:r="http://schemas.openxmlformats.org/officeDocument/2006/relationships" r:embed="rId152" cstate="print"/>
        <a:srcRect/>
        <a:stretch>
          <a:fillRect/>
        </a:stretch>
      </xdr:blipFill>
      <xdr:spPr bwMode="auto">
        <a:xfrm>
          <a:off x="2847975" y="35337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123825</xdr:rowOff>
    </xdr:to>
    <xdr:pic>
      <xdr:nvPicPr>
        <xdr:cNvPr id="4208" name="Picture 112" descr="Flag of Romania.svg">
          <a:hlinkClick xmlns:r="http://schemas.openxmlformats.org/officeDocument/2006/relationships" r:id="rId15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4" cstate="print"/>
        <a:srcRect/>
        <a:stretch>
          <a:fillRect/>
        </a:stretch>
      </xdr:blipFill>
      <xdr:spPr bwMode="auto">
        <a:xfrm>
          <a:off x="323850" y="72771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21</xdr:row>
      <xdr:rowOff>0</xdr:rowOff>
    </xdr:from>
    <xdr:to>
      <xdr:col>5</xdr:col>
      <xdr:colOff>190500</xdr:colOff>
      <xdr:row>21</xdr:row>
      <xdr:rowOff>123825</xdr:rowOff>
    </xdr:to>
    <xdr:pic>
      <xdr:nvPicPr>
        <xdr:cNvPr id="4209" name="Picture 113" descr="Flag of France.svg">
          <a:hlinkClick xmlns:r="http://schemas.openxmlformats.org/officeDocument/2006/relationships" r:id="rId15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2847975" y="35337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1</xdr:col>
      <xdr:colOff>190500</xdr:colOff>
      <xdr:row>44</xdr:row>
      <xdr:rowOff>123825</xdr:rowOff>
    </xdr:to>
    <xdr:pic>
      <xdr:nvPicPr>
        <xdr:cNvPr id="4210" name="Picture 114" descr="Flag of Saint Kitts and Nevis.svg"/>
        <xdr:cNvPicPr>
          <a:picLocks noChangeAspect="1" noChangeArrowheads="1"/>
        </xdr:cNvPicPr>
      </xdr:nvPicPr>
      <xdr:blipFill>
        <a:blip xmlns:r="http://schemas.openxmlformats.org/officeDocument/2006/relationships" r:embed="rId157" cstate="print"/>
        <a:srcRect/>
        <a:stretch>
          <a:fillRect/>
        </a:stretch>
      </xdr:blipFill>
      <xdr:spPr bwMode="auto">
        <a:xfrm>
          <a:off x="323850" y="72771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190500</xdr:colOff>
      <xdr:row>38</xdr:row>
      <xdr:rowOff>123825</xdr:rowOff>
    </xdr:to>
    <xdr:pic>
      <xdr:nvPicPr>
        <xdr:cNvPr id="4211" name="Picture 115" descr="Flag of Saint Vincent and the Grenadines.svg"/>
        <xdr:cNvPicPr>
          <a:picLocks noChangeAspect="1" noChangeArrowheads="1"/>
        </xdr:cNvPicPr>
      </xdr:nvPicPr>
      <xdr:blipFill>
        <a:blip xmlns:r="http://schemas.openxmlformats.org/officeDocument/2006/relationships" r:embed="rId158" cstate="print"/>
        <a:srcRect/>
        <a:stretch>
          <a:fillRect/>
        </a:stretch>
      </xdr:blipFill>
      <xdr:spPr bwMode="auto">
        <a:xfrm>
          <a:off x="5724525" y="63055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44</xdr:row>
      <xdr:rowOff>0</xdr:rowOff>
    </xdr:from>
    <xdr:to>
      <xdr:col>9</xdr:col>
      <xdr:colOff>190500</xdr:colOff>
      <xdr:row>44</xdr:row>
      <xdr:rowOff>123825</xdr:rowOff>
    </xdr:to>
    <xdr:pic>
      <xdr:nvPicPr>
        <xdr:cNvPr id="4212" name="Picture 116" descr="Flag of Saint-Pierre and Miquelon.svg">
          <a:hlinkClick xmlns:r="http://schemas.openxmlformats.org/officeDocument/2006/relationships" r:id="rId15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0" cstate="print"/>
        <a:srcRect/>
        <a:stretch>
          <a:fillRect/>
        </a:stretch>
      </xdr:blipFill>
      <xdr:spPr bwMode="auto">
        <a:xfrm>
          <a:off x="5724525" y="72771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190500</xdr:colOff>
      <xdr:row>10</xdr:row>
      <xdr:rowOff>123825</xdr:rowOff>
    </xdr:to>
    <xdr:pic>
      <xdr:nvPicPr>
        <xdr:cNvPr id="4213" name="Picture 117" descr="Bandera de Senegal"/>
        <xdr:cNvPicPr>
          <a:picLocks noChangeAspect="1" noChangeArrowheads="1"/>
        </xdr:cNvPicPr>
      </xdr:nvPicPr>
      <xdr:blipFill>
        <a:blip xmlns:r="http://schemas.openxmlformats.org/officeDocument/2006/relationships" r:embed="rId161" cstate="print"/>
        <a:srcRect/>
        <a:stretch>
          <a:fillRect/>
        </a:stretch>
      </xdr:blipFill>
      <xdr:spPr bwMode="auto">
        <a:xfrm>
          <a:off x="2847975" y="17526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32</xdr:row>
      <xdr:rowOff>0</xdr:rowOff>
    </xdr:from>
    <xdr:to>
      <xdr:col>5</xdr:col>
      <xdr:colOff>190500</xdr:colOff>
      <xdr:row>32</xdr:row>
      <xdr:rowOff>123825</xdr:rowOff>
    </xdr:to>
    <xdr:pic>
      <xdr:nvPicPr>
        <xdr:cNvPr id="4214" name="Picture 118" descr="Bandera de Serbia"/>
        <xdr:cNvPicPr>
          <a:picLocks noChangeAspect="1" noChangeArrowheads="1"/>
        </xdr:cNvPicPr>
      </xdr:nvPicPr>
      <xdr:blipFill>
        <a:blip xmlns:r="http://schemas.openxmlformats.org/officeDocument/2006/relationships" r:embed="rId162" cstate="print"/>
        <a:srcRect/>
        <a:stretch>
          <a:fillRect/>
        </a:stretch>
      </xdr:blipFill>
      <xdr:spPr bwMode="auto">
        <a:xfrm>
          <a:off x="2847975" y="53149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37</xdr:row>
      <xdr:rowOff>0</xdr:rowOff>
    </xdr:from>
    <xdr:to>
      <xdr:col>5</xdr:col>
      <xdr:colOff>190500</xdr:colOff>
      <xdr:row>37</xdr:row>
      <xdr:rowOff>123825</xdr:rowOff>
    </xdr:to>
    <xdr:pic>
      <xdr:nvPicPr>
        <xdr:cNvPr id="4215" name="Picture 119" descr="Bandera de Sierra Leona"/>
        <xdr:cNvPicPr>
          <a:picLocks noChangeAspect="1" noChangeArrowheads="1"/>
        </xdr:cNvPicPr>
      </xdr:nvPicPr>
      <xdr:blipFill>
        <a:blip xmlns:r="http://schemas.openxmlformats.org/officeDocument/2006/relationships" r:embed="rId163" cstate="print"/>
        <a:srcRect/>
        <a:stretch>
          <a:fillRect/>
        </a:stretch>
      </xdr:blipFill>
      <xdr:spPr bwMode="auto">
        <a:xfrm>
          <a:off x="2847975" y="61245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190500</xdr:colOff>
      <xdr:row>42</xdr:row>
      <xdr:rowOff>123825</xdr:rowOff>
    </xdr:to>
    <xdr:pic>
      <xdr:nvPicPr>
        <xdr:cNvPr id="4216" name="Picture 120" descr="Bandera de Singapur"/>
        <xdr:cNvPicPr>
          <a:picLocks noChangeAspect="1" noChangeArrowheads="1"/>
        </xdr:cNvPicPr>
      </xdr:nvPicPr>
      <xdr:blipFill>
        <a:blip xmlns:r="http://schemas.openxmlformats.org/officeDocument/2006/relationships" r:embed="rId164" cstate="print"/>
        <a:srcRect/>
        <a:stretch>
          <a:fillRect/>
        </a:stretch>
      </xdr:blipFill>
      <xdr:spPr bwMode="auto">
        <a:xfrm>
          <a:off x="2847975" y="69532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36</xdr:row>
      <xdr:rowOff>0</xdr:rowOff>
    </xdr:from>
    <xdr:to>
      <xdr:col>9</xdr:col>
      <xdr:colOff>190500</xdr:colOff>
      <xdr:row>36</xdr:row>
      <xdr:rowOff>95250</xdr:rowOff>
    </xdr:to>
    <xdr:pic>
      <xdr:nvPicPr>
        <xdr:cNvPr id="4217" name="Picture 121" descr="Flag of Sao Tome and Principe.svg">
          <a:hlinkClick xmlns:r="http://schemas.openxmlformats.org/officeDocument/2006/relationships" r:id="rId16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6" cstate="print"/>
        <a:srcRect/>
        <a:stretch>
          <a:fillRect/>
        </a:stretch>
      </xdr:blipFill>
      <xdr:spPr bwMode="auto">
        <a:xfrm>
          <a:off x="5724525" y="59626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9</xdr:col>
      <xdr:colOff>190500</xdr:colOff>
      <xdr:row>37</xdr:row>
      <xdr:rowOff>95250</xdr:rowOff>
    </xdr:to>
    <xdr:pic>
      <xdr:nvPicPr>
        <xdr:cNvPr id="4218" name="Picture 122" descr="Flag of Saint Lucia.svg"/>
        <xdr:cNvPicPr>
          <a:picLocks noChangeAspect="1" noChangeArrowheads="1"/>
        </xdr:cNvPicPr>
      </xdr:nvPicPr>
      <xdr:blipFill>
        <a:blip xmlns:r="http://schemas.openxmlformats.org/officeDocument/2006/relationships" r:embed="rId167" cstate="print"/>
        <a:srcRect/>
        <a:stretch>
          <a:fillRect/>
        </a:stretch>
      </xdr:blipFill>
      <xdr:spPr bwMode="auto">
        <a:xfrm>
          <a:off x="5724525" y="61245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39</xdr:row>
      <xdr:rowOff>0</xdr:rowOff>
    </xdr:from>
    <xdr:to>
      <xdr:col>9</xdr:col>
      <xdr:colOff>190500</xdr:colOff>
      <xdr:row>39</xdr:row>
      <xdr:rowOff>95250</xdr:rowOff>
    </xdr:to>
    <xdr:pic>
      <xdr:nvPicPr>
        <xdr:cNvPr id="4219" name="Picture 123" descr="Flag of Seychelles.svg">
          <a:hlinkClick xmlns:r="http://schemas.openxmlformats.org/officeDocument/2006/relationships" r:id="rId16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9" cstate="print"/>
        <a:srcRect/>
        <a:stretch>
          <a:fillRect/>
        </a:stretch>
      </xdr:blipFill>
      <xdr:spPr bwMode="auto">
        <a:xfrm>
          <a:off x="5724525" y="64674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38</xdr:row>
      <xdr:rowOff>0</xdr:rowOff>
    </xdr:from>
    <xdr:to>
      <xdr:col>9</xdr:col>
      <xdr:colOff>190500</xdr:colOff>
      <xdr:row>38</xdr:row>
      <xdr:rowOff>95250</xdr:rowOff>
    </xdr:to>
    <xdr:pic>
      <xdr:nvPicPr>
        <xdr:cNvPr id="4220" name="Picture 124" descr="Flag of Saint Helena.svg"/>
        <xdr:cNvPicPr>
          <a:picLocks noChangeAspect="1" noChangeArrowheads="1"/>
        </xdr:cNvPicPr>
      </xdr:nvPicPr>
      <xdr:blipFill>
        <a:blip xmlns:r="http://schemas.openxmlformats.org/officeDocument/2006/relationships" r:embed="rId170" cstate="print"/>
        <a:srcRect/>
        <a:stretch>
          <a:fillRect/>
        </a:stretch>
      </xdr:blipFill>
      <xdr:spPr bwMode="auto">
        <a:xfrm>
          <a:off x="5724525" y="63055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</xdr:colOff>
      <xdr:row>39</xdr:row>
      <xdr:rowOff>123825</xdr:rowOff>
    </xdr:to>
    <xdr:pic>
      <xdr:nvPicPr>
        <xdr:cNvPr id="4221" name="Picture 125" descr="Bandera de Siria"/>
        <xdr:cNvPicPr>
          <a:picLocks noChangeAspect="1" noChangeArrowheads="1"/>
        </xdr:cNvPicPr>
      </xdr:nvPicPr>
      <xdr:blipFill>
        <a:blip xmlns:r="http://schemas.openxmlformats.org/officeDocument/2006/relationships" r:embed="rId171" cstate="print"/>
        <a:srcRect/>
        <a:stretch>
          <a:fillRect/>
        </a:stretch>
      </xdr:blipFill>
      <xdr:spPr bwMode="auto">
        <a:xfrm>
          <a:off x="323850" y="64674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42</xdr:row>
      <xdr:rowOff>0</xdr:rowOff>
    </xdr:from>
    <xdr:to>
      <xdr:col>5</xdr:col>
      <xdr:colOff>190500</xdr:colOff>
      <xdr:row>42</xdr:row>
      <xdr:rowOff>123825</xdr:rowOff>
    </xdr:to>
    <xdr:pic>
      <xdr:nvPicPr>
        <xdr:cNvPr id="4222" name="Picture 126" descr="Flag of Sint Maarten.svg"/>
        <xdr:cNvPicPr>
          <a:picLocks noChangeAspect="1" noChangeArrowheads="1"/>
        </xdr:cNvPicPr>
      </xdr:nvPicPr>
      <xdr:blipFill>
        <a:blip xmlns:r="http://schemas.openxmlformats.org/officeDocument/2006/relationships" r:embed="rId172" cstate="print"/>
        <a:srcRect/>
        <a:stretch>
          <a:fillRect/>
        </a:stretch>
      </xdr:blipFill>
      <xdr:spPr bwMode="auto">
        <a:xfrm>
          <a:off x="2847975" y="69532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95250</xdr:rowOff>
    </xdr:to>
    <xdr:pic>
      <xdr:nvPicPr>
        <xdr:cNvPr id="4223" name="Picture 127" descr="Bandera de Sri Lanka"/>
        <xdr:cNvPicPr>
          <a:picLocks noChangeAspect="1" noChangeArrowheads="1"/>
        </xdr:cNvPicPr>
      </xdr:nvPicPr>
      <xdr:blipFill>
        <a:blip xmlns:r="http://schemas.openxmlformats.org/officeDocument/2006/relationships" r:embed="rId173" cstate="print"/>
        <a:srcRect/>
        <a:stretch>
          <a:fillRect/>
        </a:stretch>
      </xdr:blipFill>
      <xdr:spPr bwMode="auto">
        <a:xfrm>
          <a:off x="323850" y="7115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</xdr:col>
      <xdr:colOff>190500</xdr:colOff>
      <xdr:row>39</xdr:row>
      <xdr:rowOff>123825</xdr:rowOff>
    </xdr:to>
    <xdr:pic>
      <xdr:nvPicPr>
        <xdr:cNvPr id="4224" name="Picture 128" descr="Flag of Somalia.svg">
          <a:hlinkClick xmlns:r="http://schemas.openxmlformats.org/officeDocument/2006/relationships" r:id="rId17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5" cstate="print"/>
        <a:srcRect/>
        <a:stretch>
          <a:fillRect/>
        </a:stretch>
      </xdr:blipFill>
      <xdr:spPr bwMode="auto">
        <a:xfrm>
          <a:off x="323850" y="64674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95250</xdr:rowOff>
    </xdr:to>
    <xdr:pic>
      <xdr:nvPicPr>
        <xdr:cNvPr id="4225" name="Picture 129" descr="Flag of Sudan.svg">
          <a:hlinkClick xmlns:r="http://schemas.openxmlformats.org/officeDocument/2006/relationships" r:id="rId17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7" cstate="print"/>
        <a:srcRect/>
        <a:stretch>
          <a:fillRect/>
        </a:stretch>
      </xdr:blipFill>
      <xdr:spPr bwMode="auto">
        <a:xfrm>
          <a:off x="323850" y="49911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1</xdr:col>
      <xdr:colOff>190500</xdr:colOff>
      <xdr:row>43</xdr:row>
      <xdr:rowOff>123825</xdr:rowOff>
    </xdr:to>
    <xdr:pic>
      <xdr:nvPicPr>
        <xdr:cNvPr id="4226" name="Picture 130" descr="Flag of Swaziland.svg">
          <a:hlinkClick xmlns:r="http://schemas.openxmlformats.org/officeDocument/2006/relationships" r:id="rId17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9" cstate="print"/>
        <a:srcRect/>
        <a:stretch>
          <a:fillRect/>
        </a:stretch>
      </xdr:blipFill>
      <xdr:spPr bwMode="auto">
        <a:xfrm>
          <a:off x="323850" y="71151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190500</xdr:colOff>
      <xdr:row>30</xdr:row>
      <xdr:rowOff>123825</xdr:rowOff>
    </xdr:to>
    <xdr:pic>
      <xdr:nvPicPr>
        <xdr:cNvPr id="4227" name="Picture 131" descr="Flag of Thailand.svg">
          <a:hlinkClick xmlns:r="http://schemas.openxmlformats.org/officeDocument/2006/relationships" r:id="rId18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1" cstate="print"/>
        <a:srcRect/>
        <a:stretch>
          <a:fillRect/>
        </a:stretch>
      </xdr:blipFill>
      <xdr:spPr bwMode="auto">
        <a:xfrm>
          <a:off x="323850" y="49911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190500</xdr:colOff>
      <xdr:row>24</xdr:row>
      <xdr:rowOff>123825</xdr:rowOff>
    </xdr:to>
    <xdr:pic>
      <xdr:nvPicPr>
        <xdr:cNvPr id="4228" name="Picture 132" descr="Flag of Tanzania.svg">
          <a:hlinkClick xmlns:r="http://schemas.openxmlformats.org/officeDocument/2006/relationships" r:id="rId18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3" cstate="print"/>
        <a:srcRect/>
        <a:stretch>
          <a:fillRect/>
        </a:stretch>
      </xdr:blipFill>
      <xdr:spPr bwMode="auto">
        <a:xfrm>
          <a:off x="323850" y="40195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190500</xdr:colOff>
      <xdr:row>27</xdr:row>
      <xdr:rowOff>95250</xdr:rowOff>
    </xdr:to>
    <xdr:pic>
      <xdr:nvPicPr>
        <xdr:cNvPr id="4229" name="Picture 133" descr="Flag of Tajikistan.svg">
          <a:hlinkClick xmlns:r="http://schemas.openxmlformats.org/officeDocument/2006/relationships" r:id="rId18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5" cstate="print"/>
        <a:srcRect/>
        <a:stretch>
          <a:fillRect/>
        </a:stretch>
      </xdr:blipFill>
      <xdr:spPr bwMode="auto">
        <a:xfrm>
          <a:off x="2847975" y="45053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104775</xdr:rowOff>
    </xdr:to>
    <xdr:pic>
      <xdr:nvPicPr>
        <xdr:cNvPr id="4230" name="Picture 134" descr="Flag of Togo.svg">
          <a:hlinkClick xmlns:r="http://schemas.openxmlformats.org/officeDocument/2006/relationships" r:id="rId18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7" cstate="print"/>
        <a:srcRect/>
        <a:stretch>
          <a:fillRect/>
        </a:stretch>
      </xdr:blipFill>
      <xdr:spPr bwMode="auto">
        <a:xfrm>
          <a:off x="2847975" y="54768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27</xdr:row>
      <xdr:rowOff>0</xdr:rowOff>
    </xdr:from>
    <xdr:to>
      <xdr:col>5</xdr:col>
      <xdr:colOff>190500</xdr:colOff>
      <xdr:row>27</xdr:row>
      <xdr:rowOff>95250</xdr:rowOff>
    </xdr:to>
    <xdr:pic>
      <xdr:nvPicPr>
        <xdr:cNvPr id="4231" name="Picture 135" descr="Flag of East Timor.svg"/>
        <xdr:cNvPicPr>
          <a:picLocks noChangeAspect="1" noChangeArrowheads="1"/>
        </xdr:cNvPicPr>
      </xdr:nvPicPr>
      <xdr:blipFill>
        <a:blip xmlns:r="http://schemas.openxmlformats.org/officeDocument/2006/relationships" r:embed="rId188" cstate="print"/>
        <a:srcRect/>
        <a:stretch>
          <a:fillRect/>
        </a:stretch>
      </xdr:blipFill>
      <xdr:spPr bwMode="auto">
        <a:xfrm>
          <a:off x="2847975" y="45053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</xdr:colOff>
      <xdr:row>16</xdr:row>
      <xdr:rowOff>123825</xdr:rowOff>
    </xdr:to>
    <xdr:pic>
      <xdr:nvPicPr>
        <xdr:cNvPr id="4232" name="Picture 136" descr="Bandera de Turquía"/>
        <xdr:cNvPicPr>
          <a:picLocks noChangeAspect="1" noChangeArrowheads="1"/>
        </xdr:cNvPicPr>
      </xdr:nvPicPr>
      <xdr:blipFill>
        <a:blip xmlns:r="http://schemas.openxmlformats.org/officeDocument/2006/relationships" r:embed="rId189" cstate="print"/>
        <a:srcRect/>
        <a:stretch>
          <a:fillRect/>
        </a:stretch>
      </xdr:blipFill>
      <xdr:spPr bwMode="auto">
        <a:xfrm>
          <a:off x="323850" y="27241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5</xdr:col>
      <xdr:colOff>190500</xdr:colOff>
      <xdr:row>16</xdr:row>
      <xdr:rowOff>123825</xdr:rowOff>
    </xdr:to>
    <xdr:pic>
      <xdr:nvPicPr>
        <xdr:cNvPr id="4233" name="Picture 137" descr="Bandera de Túnez"/>
        <xdr:cNvPicPr>
          <a:picLocks noChangeAspect="1" noChangeArrowheads="1"/>
        </xdr:cNvPicPr>
      </xdr:nvPicPr>
      <xdr:blipFill>
        <a:blip xmlns:r="http://schemas.openxmlformats.org/officeDocument/2006/relationships" r:embed="rId190" cstate="print"/>
        <a:srcRect/>
        <a:stretch>
          <a:fillRect/>
        </a:stretch>
      </xdr:blipFill>
      <xdr:spPr bwMode="auto">
        <a:xfrm>
          <a:off x="2847975" y="27241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40</xdr:row>
      <xdr:rowOff>0</xdr:rowOff>
    </xdr:from>
    <xdr:to>
      <xdr:col>5</xdr:col>
      <xdr:colOff>190500</xdr:colOff>
      <xdr:row>40</xdr:row>
      <xdr:rowOff>123825</xdr:rowOff>
    </xdr:to>
    <xdr:pic>
      <xdr:nvPicPr>
        <xdr:cNvPr id="4234" name="Picture 138" descr="Flag of Turkmenistan.svg">
          <a:hlinkClick xmlns:r="http://schemas.openxmlformats.org/officeDocument/2006/relationships" r:id="rId19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2" cstate="print"/>
        <a:srcRect/>
        <a:stretch>
          <a:fillRect/>
        </a:stretch>
      </xdr:blipFill>
      <xdr:spPr bwMode="auto">
        <a:xfrm>
          <a:off x="2847975" y="6629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25</xdr:row>
      <xdr:rowOff>0</xdr:rowOff>
    </xdr:from>
    <xdr:to>
      <xdr:col>9</xdr:col>
      <xdr:colOff>190500</xdr:colOff>
      <xdr:row>25</xdr:row>
      <xdr:rowOff>104775</xdr:rowOff>
    </xdr:to>
    <xdr:pic>
      <xdr:nvPicPr>
        <xdr:cNvPr id="4235" name="Picture 139" descr="Flag of Trinidad and Tobago.svg"/>
        <xdr:cNvPicPr>
          <a:picLocks noChangeAspect="1" noChangeArrowheads="1"/>
        </xdr:cNvPicPr>
      </xdr:nvPicPr>
      <xdr:blipFill>
        <a:blip xmlns:r="http://schemas.openxmlformats.org/officeDocument/2006/relationships" r:embed="rId193" cstate="print"/>
        <a:srcRect/>
        <a:stretch>
          <a:fillRect/>
        </a:stretch>
      </xdr:blipFill>
      <xdr:spPr bwMode="auto">
        <a:xfrm>
          <a:off x="5724525" y="41814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33</xdr:row>
      <xdr:rowOff>0</xdr:rowOff>
    </xdr:from>
    <xdr:to>
      <xdr:col>5</xdr:col>
      <xdr:colOff>190500</xdr:colOff>
      <xdr:row>33</xdr:row>
      <xdr:rowOff>95250</xdr:rowOff>
    </xdr:to>
    <xdr:pic>
      <xdr:nvPicPr>
        <xdr:cNvPr id="4236" name="Picture 140" descr="Flag of Tonga.svg">
          <a:hlinkClick xmlns:r="http://schemas.openxmlformats.org/officeDocument/2006/relationships" r:id="rId19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5" cstate="print"/>
        <a:srcRect/>
        <a:stretch>
          <a:fillRect/>
        </a:stretch>
      </xdr:blipFill>
      <xdr:spPr bwMode="auto">
        <a:xfrm>
          <a:off x="2847975" y="54768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28</xdr:row>
      <xdr:rowOff>0</xdr:rowOff>
    </xdr:from>
    <xdr:to>
      <xdr:col>1</xdr:col>
      <xdr:colOff>190500</xdr:colOff>
      <xdr:row>28</xdr:row>
      <xdr:rowOff>123825</xdr:rowOff>
    </xdr:to>
    <xdr:pic>
      <xdr:nvPicPr>
        <xdr:cNvPr id="4237" name="Picture 141" descr="Bandera de Uganda"/>
        <xdr:cNvPicPr>
          <a:picLocks noChangeAspect="1" noChangeArrowheads="1"/>
        </xdr:cNvPicPr>
      </xdr:nvPicPr>
      <xdr:blipFill>
        <a:blip xmlns:r="http://schemas.openxmlformats.org/officeDocument/2006/relationships" r:embed="rId196" cstate="print"/>
        <a:srcRect/>
        <a:stretch>
          <a:fillRect/>
        </a:stretch>
      </xdr:blipFill>
      <xdr:spPr bwMode="auto">
        <a:xfrm>
          <a:off x="323850" y="46672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95250</xdr:rowOff>
    </xdr:to>
    <xdr:pic>
      <xdr:nvPicPr>
        <xdr:cNvPr id="4238" name="Picture 142" descr="Bandera de Uzbekistán"/>
        <xdr:cNvPicPr>
          <a:picLocks noChangeAspect="1" noChangeArrowheads="1"/>
        </xdr:cNvPicPr>
      </xdr:nvPicPr>
      <xdr:blipFill>
        <a:blip xmlns:r="http://schemas.openxmlformats.org/officeDocument/2006/relationships" r:embed="rId197" cstate="print"/>
        <a:srcRect/>
        <a:stretch>
          <a:fillRect/>
        </a:stretch>
      </xdr:blipFill>
      <xdr:spPr bwMode="auto">
        <a:xfrm>
          <a:off x="323850" y="54768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1</xdr:col>
      <xdr:colOff>190500</xdr:colOff>
      <xdr:row>16</xdr:row>
      <xdr:rowOff>95250</xdr:rowOff>
    </xdr:to>
    <xdr:pic>
      <xdr:nvPicPr>
        <xdr:cNvPr id="4239" name="Picture 143" descr="Flag of Tuvalu.svg">
          <a:hlinkClick xmlns:r="http://schemas.openxmlformats.org/officeDocument/2006/relationships" r:id="rId19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9" cstate="print"/>
        <a:srcRect/>
        <a:stretch>
          <a:fillRect/>
        </a:stretch>
      </xdr:blipFill>
      <xdr:spPr bwMode="auto">
        <a:xfrm>
          <a:off x="323850" y="27241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123825</xdr:rowOff>
    </xdr:to>
    <xdr:pic>
      <xdr:nvPicPr>
        <xdr:cNvPr id="4240" name="Picture 144" descr="Bandera de Vietnam"/>
        <xdr:cNvPicPr>
          <a:picLocks noChangeAspect="1" noChangeArrowheads="1"/>
        </xdr:cNvPicPr>
      </xdr:nvPicPr>
      <xdr:blipFill>
        <a:blip xmlns:r="http://schemas.openxmlformats.org/officeDocument/2006/relationships" r:embed="rId200" cstate="print"/>
        <a:srcRect/>
        <a:stretch>
          <a:fillRect/>
        </a:stretch>
      </xdr:blipFill>
      <xdr:spPr bwMode="auto">
        <a:xfrm>
          <a:off x="323850" y="22383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190500</xdr:colOff>
      <xdr:row>33</xdr:row>
      <xdr:rowOff>104775</xdr:rowOff>
    </xdr:to>
    <xdr:pic>
      <xdr:nvPicPr>
        <xdr:cNvPr id="4241" name="Picture 145" descr="Flag of Vanuatu.svg">
          <a:hlinkClick xmlns:r="http://schemas.openxmlformats.org/officeDocument/2006/relationships" r:id="rId20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2" cstate="print"/>
        <a:srcRect/>
        <a:stretch>
          <a:fillRect/>
        </a:stretch>
      </xdr:blipFill>
      <xdr:spPr bwMode="auto">
        <a:xfrm>
          <a:off x="323850" y="54768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15</xdr:row>
      <xdr:rowOff>104775</xdr:rowOff>
    </xdr:to>
    <xdr:pic>
      <xdr:nvPicPr>
        <xdr:cNvPr id="4242" name="Picture 146" descr="Flag of Germany.svg"/>
        <xdr:cNvPicPr>
          <a:picLocks noChangeAspect="1" noChangeArrowheads="1"/>
        </xdr:cNvPicPr>
      </xdr:nvPicPr>
      <xdr:blipFill>
        <a:blip xmlns:r="http://schemas.openxmlformats.org/officeDocument/2006/relationships" r:embed="rId203" cstate="print"/>
        <a:srcRect/>
        <a:stretch>
          <a:fillRect/>
        </a:stretch>
      </xdr:blipFill>
      <xdr:spPr bwMode="auto">
        <a:xfrm>
          <a:off x="323850" y="25622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9</xdr:row>
      <xdr:rowOff>0</xdr:rowOff>
    </xdr:from>
    <xdr:to>
      <xdr:col>5</xdr:col>
      <xdr:colOff>190500</xdr:colOff>
      <xdr:row>9</xdr:row>
      <xdr:rowOff>123825</xdr:rowOff>
    </xdr:to>
    <xdr:pic>
      <xdr:nvPicPr>
        <xdr:cNvPr id="4243" name="Picture 147" descr="Flag of Zambia.svg">
          <a:hlinkClick xmlns:r="http://schemas.openxmlformats.org/officeDocument/2006/relationships" r:id="rId20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5" cstate="print"/>
        <a:srcRect/>
        <a:stretch>
          <a:fillRect/>
        </a:stretch>
      </xdr:blipFill>
      <xdr:spPr bwMode="auto">
        <a:xfrm>
          <a:off x="2847975" y="15906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11</xdr:row>
      <xdr:rowOff>0</xdr:rowOff>
    </xdr:from>
    <xdr:to>
      <xdr:col>5</xdr:col>
      <xdr:colOff>190500</xdr:colOff>
      <xdr:row>11</xdr:row>
      <xdr:rowOff>95250</xdr:rowOff>
    </xdr:to>
    <xdr:pic>
      <xdr:nvPicPr>
        <xdr:cNvPr id="4244" name="Picture 148" descr="Bandera de Zimbabue"/>
        <xdr:cNvPicPr>
          <a:picLocks noChangeAspect="1" noChangeArrowheads="1"/>
        </xdr:cNvPicPr>
      </xdr:nvPicPr>
      <xdr:blipFill>
        <a:blip xmlns:r="http://schemas.openxmlformats.org/officeDocument/2006/relationships" r:embed="rId206" cstate="print"/>
        <a:srcRect/>
        <a:stretch>
          <a:fillRect/>
        </a:stretch>
      </xdr:blipFill>
      <xdr:spPr bwMode="auto">
        <a:xfrm>
          <a:off x="2847975" y="1914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13</xdr:row>
      <xdr:rowOff>0</xdr:rowOff>
    </xdr:from>
    <xdr:to>
      <xdr:col>1</xdr:col>
      <xdr:colOff>190500</xdr:colOff>
      <xdr:row>13</xdr:row>
      <xdr:rowOff>123825</xdr:rowOff>
    </xdr:to>
    <xdr:pic>
      <xdr:nvPicPr>
        <xdr:cNvPr id="4245" name="Picture 149" descr="Flag of Djibouti.svg"/>
        <xdr:cNvPicPr>
          <a:picLocks noChangeAspect="1" noChangeArrowheads="1"/>
        </xdr:cNvPicPr>
      </xdr:nvPicPr>
      <xdr:blipFill>
        <a:blip xmlns:r="http://schemas.openxmlformats.org/officeDocument/2006/relationships" r:embed="rId207" cstate="print"/>
        <a:srcRect/>
        <a:stretch>
          <a:fillRect/>
        </a:stretch>
      </xdr:blipFill>
      <xdr:spPr bwMode="auto">
        <a:xfrm>
          <a:off x="323850" y="22383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1</xdr:col>
      <xdr:colOff>190500</xdr:colOff>
      <xdr:row>15</xdr:row>
      <xdr:rowOff>123825</xdr:rowOff>
    </xdr:to>
    <xdr:pic>
      <xdr:nvPicPr>
        <xdr:cNvPr id="4246" name="Picture 150" descr="Flag of Argentina.svg"/>
        <xdr:cNvPicPr>
          <a:picLocks noChangeAspect="1" noChangeArrowheads="1"/>
        </xdr:cNvPicPr>
      </xdr:nvPicPr>
      <xdr:blipFill>
        <a:blip xmlns:r="http://schemas.openxmlformats.org/officeDocument/2006/relationships" r:embed="rId208" cstate="print"/>
        <a:srcRect/>
        <a:stretch>
          <a:fillRect/>
        </a:stretch>
      </xdr:blipFill>
      <xdr:spPr bwMode="auto">
        <a:xfrm>
          <a:off x="323850" y="25622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38</xdr:row>
      <xdr:rowOff>0</xdr:rowOff>
    </xdr:from>
    <xdr:to>
      <xdr:col>1</xdr:col>
      <xdr:colOff>190500</xdr:colOff>
      <xdr:row>38</xdr:row>
      <xdr:rowOff>95250</xdr:rowOff>
    </xdr:to>
    <xdr:pic>
      <xdr:nvPicPr>
        <xdr:cNvPr id="4247" name="Picture 151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209" cstate="print"/>
        <a:srcRect/>
        <a:stretch>
          <a:fillRect/>
        </a:stretch>
      </xdr:blipFill>
      <xdr:spPr bwMode="auto">
        <a:xfrm>
          <a:off x="323850" y="630555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15</xdr:row>
      <xdr:rowOff>0</xdr:rowOff>
    </xdr:to>
    <xdr:pic>
      <xdr:nvPicPr>
        <xdr:cNvPr id="4248" name="Picture 152" descr="Flag of Belgium.svg"/>
        <xdr:cNvPicPr>
          <a:picLocks noChangeAspect="1" noChangeArrowheads="1"/>
        </xdr:cNvPicPr>
      </xdr:nvPicPr>
      <xdr:blipFill>
        <a:blip xmlns:r="http://schemas.openxmlformats.org/officeDocument/2006/relationships" r:embed="rId210" cstate="print"/>
        <a:srcRect/>
        <a:stretch>
          <a:fillRect/>
        </a:stretch>
      </xdr:blipFill>
      <xdr:spPr bwMode="auto">
        <a:xfrm>
          <a:off x="2847975" y="2400300"/>
          <a:ext cx="190500" cy="1619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26</xdr:row>
      <xdr:rowOff>0</xdr:rowOff>
    </xdr:from>
    <xdr:to>
      <xdr:col>5</xdr:col>
      <xdr:colOff>190500</xdr:colOff>
      <xdr:row>26</xdr:row>
      <xdr:rowOff>123825</xdr:rowOff>
    </xdr:to>
    <xdr:pic>
      <xdr:nvPicPr>
        <xdr:cNvPr id="4249" name="Picture 153" descr="Flag of Austria.svg"/>
        <xdr:cNvPicPr>
          <a:picLocks noChangeAspect="1" noChangeArrowheads="1"/>
        </xdr:cNvPicPr>
      </xdr:nvPicPr>
      <xdr:blipFill>
        <a:blip xmlns:r="http://schemas.openxmlformats.org/officeDocument/2006/relationships" r:embed="rId211" cstate="print"/>
        <a:srcRect/>
        <a:stretch>
          <a:fillRect/>
        </a:stretch>
      </xdr:blipFill>
      <xdr:spPr bwMode="auto">
        <a:xfrm>
          <a:off x="2847975" y="4343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1</xdr:col>
      <xdr:colOff>190500</xdr:colOff>
      <xdr:row>7</xdr:row>
      <xdr:rowOff>133350</xdr:rowOff>
    </xdr:to>
    <xdr:pic>
      <xdr:nvPicPr>
        <xdr:cNvPr id="4250" name="Picture 154" descr="Flag of Brazil.svg"/>
        <xdr:cNvPicPr>
          <a:picLocks noChangeAspect="1" noChangeArrowheads="1"/>
        </xdr:cNvPicPr>
      </xdr:nvPicPr>
      <xdr:blipFill>
        <a:blip xmlns:r="http://schemas.openxmlformats.org/officeDocument/2006/relationships" r:embed="rId212" cstate="print"/>
        <a:srcRect/>
        <a:stretch>
          <a:fillRect/>
        </a:stretch>
      </xdr:blipFill>
      <xdr:spPr bwMode="auto">
        <a:xfrm>
          <a:off x="323850" y="1266825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95250</xdr:rowOff>
    </xdr:to>
    <xdr:pic>
      <xdr:nvPicPr>
        <xdr:cNvPr id="4251" name="Picture 155" descr="Flag of Canada.svg"/>
        <xdr:cNvPicPr>
          <a:picLocks noChangeAspect="1" noChangeArrowheads="1"/>
        </xdr:cNvPicPr>
      </xdr:nvPicPr>
      <xdr:blipFill>
        <a:blip xmlns:r="http://schemas.openxmlformats.org/officeDocument/2006/relationships" r:embed="rId213" cstate="print"/>
        <a:srcRect/>
        <a:stretch>
          <a:fillRect/>
        </a:stretch>
      </xdr:blipFill>
      <xdr:spPr bwMode="auto">
        <a:xfrm>
          <a:off x="323850" y="482917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14</xdr:row>
      <xdr:rowOff>0</xdr:rowOff>
    </xdr:from>
    <xdr:to>
      <xdr:col>5</xdr:col>
      <xdr:colOff>190500</xdr:colOff>
      <xdr:row>14</xdr:row>
      <xdr:rowOff>133350</xdr:rowOff>
    </xdr:to>
    <xdr:pic>
      <xdr:nvPicPr>
        <xdr:cNvPr id="4252" name="Picture 156" descr="Flag of Bolivia.svg"/>
        <xdr:cNvPicPr>
          <a:picLocks noChangeAspect="1" noChangeArrowheads="1"/>
        </xdr:cNvPicPr>
      </xdr:nvPicPr>
      <xdr:blipFill>
        <a:blip xmlns:r="http://schemas.openxmlformats.org/officeDocument/2006/relationships" r:embed="rId214" cstate="print"/>
        <a:srcRect/>
        <a:stretch>
          <a:fillRect/>
        </a:stretch>
      </xdr:blipFill>
      <xdr:spPr bwMode="auto">
        <a:xfrm>
          <a:off x="2847975" y="2400300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</xdr:colOff>
      <xdr:row>23</xdr:row>
      <xdr:rowOff>123825</xdr:rowOff>
    </xdr:to>
    <xdr:pic>
      <xdr:nvPicPr>
        <xdr:cNvPr id="4253" name="Picture 157" descr="Flag of Colombia.svg"/>
        <xdr:cNvPicPr>
          <a:picLocks noChangeAspect="1" noChangeArrowheads="1"/>
        </xdr:cNvPicPr>
      </xdr:nvPicPr>
      <xdr:blipFill>
        <a:blip xmlns:r="http://schemas.openxmlformats.org/officeDocument/2006/relationships" r:embed="rId215" cstate="print"/>
        <a:srcRect/>
        <a:stretch>
          <a:fillRect/>
        </a:stretch>
      </xdr:blipFill>
      <xdr:spPr bwMode="auto">
        <a:xfrm>
          <a:off x="323850" y="38576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29</xdr:row>
      <xdr:rowOff>0</xdr:rowOff>
    </xdr:from>
    <xdr:to>
      <xdr:col>1</xdr:col>
      <xdr:colOff>190500</xdr:colOff>
      <xdr:row>29</xdr:row>
      <xdr:rowOff>123825</xdr:rowOff>
    </xdr:to>
    <xdr:pic>
      <xdr:nvPicPr>
        <xdr:cNvPr id="4254" name="Picture 158" descr="Flag of Chile.svg"/>
        <xdr:cNvPicPr>
          <a:picLocks noChangeAspect="1" noChangeArrowheads="1"/>
        </xdr:cNvPicPr>
      </xdr:nvPicPr>
      <xdr:blipFill>
        <a:blip xmlns:r="http://schemas.openxmlformats.org/officeDocument/2006/relationships" r:embed="rId216" cstate="print"/>
        <a:srcRect/>
        <a:stretch>
          <a:fillRect/>
        </a:stretch>
      </xdr:blipFill>
      <xdr:spPr bwMode="auto">
        <a:xfrm>
          <a:off x="323850" y="48291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123825</xdr:rowOff>
    </xdr:to>
    <xdr:pic>
      <xdr:nvPicPr>
        <xdr:cNvPr id="4255" name="Picture 159" descr="Flag of Egypt.svg"/>
        <xdr:cNvPicPr>
          <a:picLocks noChangeAspect="1" noChangeArrowheads="1"/>
        </xdr:cNvPicPr>
      </xdr:nvPicPr>
      <xdr:blipFill>
        <a:blip xmlns:r="http://schemas.openxmlformats.org/officeDocument/2006/relationships" r:embed="rId217" cstate="print"/>
        <a:srcRect/>
        <a:stretch>
          <a:fillRect/>
        </a:stretch>
      </xdr:blipFill>
      <xdr:spPr bwMode="auto">
        <a:xfrm>
          <a:off x="323850" y="24003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190500</xdr:colOff>
      <xdr:row>7</xdr:row>
      <xdr:rowOff>123825</xdr:rowOff>
    </xdr:to>
    <xdr:pic>
      <xdr:nvPicPr>
        <xdr:cNvPr id="4256" name="Picture 160" descr="Flag of Ecuador.svg"/>
        <xdr:cNvPicPr>
          <a:picLocks noChangeAspect="1" noChangeArrowheads="1"/>
        </xdr:cNvPicPr>
      </xdr:nvPicPr>
      <xdr:blipFill>
        <a:blip xmlns:r="http://schemas.openxmlformats.org/officeDocument/2006/relationships" r:embed="rId218" cstate="print"/>
        <a:srcRect/>
        <a:stretch>
          <a:fillRect/>
        </a:stretch>
      </xdr:blipFill>
      <xdr:spPr bwMode="auto">
        <a:xfrm>
          <a:off x="2847975" y="12668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</xdr:row>
      <xdr:rowOff>0</xdr:rowOff>
    </xdr:from>
    <xdr:to>
      <xdr:col>1</xdr:col>
      <xdr:colOff>190500</xdr:colOff>
      <xdr:row>23</xdr:row>
      <xdr:rowOff>104775</xdr:rowOff>
    </xdr:to>
    <xdr:pic>
      <xdr:nvPicPr>
        <xdr:cNvPr id="4257" name="Picture 161" descr="Flag of Costa Rica.svg">
          <a:hlinkClick xmlns:r="http://schemas.openxmlformats.org/officeDocument/2006/relationships" r:id="rId21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0" cstate="print"/>
        <a:srcRect/>
        <a:stretch>
          <a:fillRect/>
        </a:stretch>
      </xdr:blipFill>
      <xdr:spPr bwMode="auto">
        <a:xfrm>
          <a:off x="323850" y="38576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190500</xdr:colOff>
      <xdr:row>5</xdr:row>
      <xdr:rowOff>104775</xdr:rowOff>
    </xdr:to>
    <xdr:pic>
      <xdr:nvPicPr>
        <xdr:cNvPr id="4258" name="Picture 162" descr="Flag of the United States.svg"/>
        <xdr:cNvPicPr>
          <a:picLocks noChangeAspect="1" noChangeArrowheads="1"/>
        </xdr:cNvPicPr>
      </xdr:nvPicPr>
      <xdr:blipFill>
        <a:blip xmlns:r="http://schemas.openxmlformats.org/officeDocument/2006/relationships" r:embed="rId221" cstate="print"/>
        <a:srcRect/>
        <a:stretch>
          <a:fillRect/>
        </a:stretch>
      </xdr:blipFill>
      <xdr:spPr bwMode="auto">
        <a:xfrm>
          <a:off x="323850" y="9429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1</xdr:col>
      <xdr:colOff>190500</xdr:colOff>
      <xdr:row>18</xdr:row>
      <xdr:rowOff>123825</xdr:rowOff>
    </xdr:to>
    <xdr:pic>
      <xdr:nvPicPr>
        <xdr:cNvPr id="4259" name="Picture 163" descr="Flag of France.svg"/>
        <xdr:cNvPicPr>
          <a:picLocks noChangeAspect="1" noChangeArrowheads="1"/>
        </xdr:cNvPicPr>
      </xdr:nvPicPr>
      <xdr:blipFill>
        <a:blip xmlns:r="http://schemas.openxmlformats.org/officeDocument/2006/relationships" r:embed="rId156" cstate="print"/>
        <a:srcRect/>
        <a:stretch>
          <a:fillRect/>
        </a:stretch>
      </xdr:blipFill>
      <xdr:spPr bwMode="auto">
        <a:xfrm>
          <a:off x="323850" y="30480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22</xdr:row>
      <xdr:rowOff>0</xdr:rowOff>
    </xdr:from>
    <xdr:to>
      <xdr:col>1</xdr:col>
      <xdr:colOff>190500</xdr:colOff>
      <xdr:row>22</xdr:row>
      <xdr:rowOff>123825</xdr:rowOff>
    </xdr:to>
    <xdr:pic>
      <xdr:nvPicPr>
        <xdr:cNvPr id="4260" name="Picture 164" descr="Flag of Spain.svg"/>
        <xdr:cNvPicPr>
          <a:picLocks noChangeAspect="1" noChangeArrowheads="1"/>
        </xdr:cNvPicPr>
      </xdr:nvPicPr>
      <xdr:blipFill>
        <a:blip xmlns:r="http://schemas.openxmlformats.org/officeDocument/2006/relationships" r:embed="rId222" cstate="print"/>
        <a:srcRect/>
        <a:stretch>
          <a:fillRect/>
        </a:stretch>
      </xdr:blipFill>
      <xdr:spPr bwMode="auto">
        <a:xfrm>
          <a:off x="323850" y="36957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190500</xdr:colOff>
      <xdr:row>17</xdr:row>
      <xdr:rowOff>123825</xdr:rowOff>
    </xdr:to>
    <xdr:pic>
      <xdr:nvPicPr>
        <xdr:cNvPr id="4261" name="Picture 165" descr="Flag of Greece.svg"/>
        <xdr:cNvPicPr>
          <a:picLocks noChangeAspect="1" noChangeArrowheads="1"/>
        </xdr:cNvPicPr>
      </xdr:nvPicPr>
      <xdr:blipFill>
        <a:blip xmlns:r="http://schemas.openxmlformats.org/officeDocument/2006/relationships" r:embed="rId223" cstate="print"/>
        <a:srcRect/>
        <a:stretch>
          <a:fillRect/>
        </a:stretch>
      </xdr:blipFill>
      <xdr:spPr bwMode="auto">
        <a:xfrm>
          <a:off x="2847975" y="28860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14</xdr:row>
      <xdr:rowOff>0</xdr:rowOff>
    </xdr:from>
    <xdr:to>
      <xdr:col>1</xdr:col>
      <xdr:colOff>190500</xdr:colOff>
      <xdr:row>14</xdr:row>
      <xdr:rowOff>95250</xdr:rowOff>
    </xdr:to>
    <xdr:pic>
      <xdr:nvPicPr>
        <xdr:cNvPr id="4262" name="Picture 166" descr="Flag of the United Arab Emirates.svg"/>
        <xdr:cNvPicPr>
          <a:picLocks noChangeAspect="1" noChangeArrowheads="1"/>
        </xdr:cNvPicPr>
      </xdr:nvPicPr>
      <xdr:blipFill>
        <a:blip xmlns:r="http://schemas.openxmlformats.org/officeDocument/2006/relationships" r:embed="rId224" cstate="print"/>
        <a:srcRect/>
        <a:stretch>
          <a:fillRect/>
        </a:stretch>
      </xdr:blipFill>
      <xdr:spPr bwMode="auto">
        <a:xfrm>
          <a:off x="323850" y="2400300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41</xdr:row>
      <xdr:rowOff>0</xdr:rowOff>
    </xdr:from>
    <xdr:to>
      <xdr:col>5</xdr:col>
      <xdr:colOff>190500</xdr:colOff>
      <xdr:row>41</xdr:row>
      <xdr:rowOff>104775</xdr:rowOff>
    </xdr:to>
    <xdr:pic>
      <xdr:nvPicPr>
        <xdr:cNvPr id="4263" name="Picture 167" descr="Flag of Finland.svg"/>
        <xdr:cNvPicPr>
          <a:picLocks noChangeAspect="1" noChangeArrowheads="1"/>
        </xdr:cNvPicPr>
      </xdr:nvPicPr>
      <xdr:blipFill>
        <a:blip xmlns:r="http://schemas.openxmlformats.org/officeDocument/2006/relationships" r:embed="rId225" cstate="print"/>
        <a:srcRect/>
        <a:stretch>
          <a:fillRect/>
        </a:stretch>
      </xdr:blipFill>
      <xdr:spPr bwMode="auto">
        <a:xfrm>
          <a:off x="2847975" y="67913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17</xdr:row>
      <xdr:rowOff>0</xdr:rowOff>
    </xdr:from>
    <xdr:to>
      <xdr:col>5</xdr:col>
      <xdr:colOff>190500</xdr:colOff>
      <xdr:row>17</xdr:row>
      <xdr:rowOff>104775</xdr:rowOff>
    </xdr:to>
    <xdr:pic>
      <xdr:nvPicPr>
        <xdr:cNvPr id="4264" name="Picture 168" descr="Flag of Guatemala.svg"/>
        <xdr:cNvPicPr>
          <a:picLocks noChangeAspect="1" noChangeArrowheads="1"/>
        </xdr:cNvPicPr>
      </xdr:nvPicPr>
      <xdr:blipFill>
        <a:blip xmlns:r="http://schemas.openxmlformats.org/officeDocument/2006/relationships" r:embed="rId226" cstate="print"/>
        <a:srcRect/>
        <a:stretch>
          <a:fillRect/>
        </a:stretch>
      </xdr:blipFill>
      <xdr:spPr bwMode="auto">
        <a:xfrm>
          <a:off x="2847975" y="28860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190500</xdr:colOff>
      <xdr:row>29</xdr:row>
      <xdr:rowOff>123825</xdr:rowOff>
    </xdr:to>
    <xdr:pic>
      <xdr:nvPicPr>
        <xdr:cNvPr id="4265" name="Picture 169" descr="Flag of Equatorial Guinea.svg"/>
        <xdr:cNvPicPr>
          <a:picLocks noChangeAspect="1" noChangeArrowheads="1"/>
        </xdr:cNvPicPr>
      </xdr:nvPicPr>
      <xdr:blipFill>
        <a:blip xmlns:r="http://schemas.openxmlformats.org/officeDocument/2006/relationships" r:embed="rId227" cstate="print"/>
        <a:srcRect/>
        <a:stretch>
          <a:fillRect/>
        </a:stretch>
      </xdr:blipFill>
      <xdr:spPr bwMode="auto">
        <a:xfrm>
          <a:off x="5724525" y="48291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190500</xdr:colOff>
      <xdr:row>11</xdr:row>
      <xdr:rowOff>104775</xdr:rowOff>
    </xdr:to>
    <xdr:pic>
      <xdr:nvPicPr>
        <xdr:cNvPr id="4266" name="Picture 170" descr="Flag of Mexico.svg"/>
        <xdr:cNvPicPr>
          <a:picLocks noChangeAspect="1" noChangeArrowheads="1"/>
        </xdr:cNvPicPr>
      </xdr:nvPicPr>
      <xdr:blipFill>
        <a:blip xmlns:r="http://schemas.openxmlformats.org/officeDocument/2006/relationships" r:embed="rId228" cstate="print"/>
        <a:srcRect/>
        <a:stretch>
          <a:fillRect/>
        </a:stretch>
      </xdr:blipFill>
      <xdr:spPr bwMode="auto">
        <a:xfrm>
          <a:off x="323850" y="19145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190500</xdr:colOff>
      <xdr:row>29</xdr:row>
      <xdr:rowOff>104775</xdr:rowOff>
    </xdr:to>
    <xdr:pic>
      <xdr:nvPicPr>
        <xdr:cNvPr id="4267" name="Picture 171" descr="Flag of Iran.svg"/>
        <xdr:cNvPicPr>
          <a:picLocks noChangeAspect="1" noChangeArrowheads="1"/>
        </xdr:cNvPicPr>
      </xdr:nvPicPr>
      <xdr:blipFill>
        <a:blip xmlns:r="http://schemas.openxmlformats.org/officeDocument/2006/relationships" r:embed="rId229" cstate="print"/>
        <a:srcRect/>
        <a:stretch>
          <a:fillRect/>
        </a:stretch>
      </xdr:blipFill>
      <xdr:spPr bwMode="auto">
        <a:xfrm>
          <a:off x="5724525" y="48291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</xdr:col>
      <xdr:colOff>190500</xdr:colOff>
      <xdr:row>19</xdr:row>
      <xdr:rowOff>123825</xdr:rowOff>
    </xdr:to>
    <xdr:pic>
      <xdr:nvPicPr>
        <xdr:cNvPr id="4268" name="Picture 172" descr="Flag of Italy.svg"/>
        <xdr:cNvPicPr>
          <a:picLocks noChangeAspect="1" noChangeArrowheads="1"/>
        </xdr:cNvPicPr>
      </xdr:nvPicPr>
      <xdr:blipFill>
        <a:blip xmlns:r="http://schemas.openxmlformats.org/officeDocument/2006/relationships" r:embed="rId230" cstate="print"/>
        <a:srcRect/>
        <a:stretch>
          <a:fillRect/>
        </a:stretch>
      </xdr:blipFill>
      <xdr:spPr bwMode="auto">
        <a:xfrm>
          <a:off x="323850" y="32099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9525</xdr:rowOff>
    </xdr:from>
    <xdr:to>
      <xdr:col>5</xdr:col>
      <xdr:colOff>190500</xdr:colOff>
      <xdr:row>5</xdr:row>
      <xdr:rowOff>133350</xdr:rowOff>
    </xdr:to>
    <xdr:pic>
      <xdr:nvPicPr>
        <xdr:cNvPr id="4269" name="Picture 173" descr="Flag of the Netherlands.svg"/>
        <xdr:cNvPicPr>
          <a:picLocks noChangeAspect="1" noChangeArrowheads="1"/>
        </xdr:cNvPicPr>
      </xdr:nvPicPr>
      <xdr:blipFill>
        <a:blip xmlns:r="http://schemas.openxmlformats.org/officeDocument/2006/relationships" r:embed="rId231" cstate="print"/>
        <a:srcRect/>
        <a:stretch>
          <a:fillRect/>
        </a:stretch>
      </xdr:blipFill>
      <xdr:spPr bwMode="auto">
        <a:xfrm>
          <a:off x="2847975" y="9525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11</xdr:row>
      <xdr:rowOff>0</xdr:rowOff>
    </xdr:from>
    <xdr:to>
      <xdr:col>9</xdr:col>
      <xdr:colOff>190500</xdr:colOff>
      <xdr:row>11</xdr:row>
      <xdr:rowOff>104775</xdr:rowOff>
    </xdr:to>
    <xdr:pic>
      <xdr:nvPicPr>
        <xdr:cNvPr id="4270" name="Picture 174" descr="Flag of Lithuania.svg"/>
        <xdr:cNvPicPr>
          <a:picLocks noChangeAspect="1" noChangeArrowheads="1"/>
        </xdr:cNvPicPr>
      </xdr:nvPicPr>
      <xdr:blipFill>
        <a:blip xmlns:r="http://schemas.openxmlformats.org/officeDocument/2006/relationships" r:embed="rId232" cstate="print"/>
        <a:srcRect/>
        <a:stretch>
          <a:fillRect/>
        </a:stretch>
      </xdr:blipFill>
      <xdr:spPr bwMode="auto">
        <a:xfrm>
          <a:off x="5724525" y="19145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26</xdr:row>
      <xdr:rowOff>0</xdr:rowOff>
    </xdr:from>
    <xdr:to>
      <xdr:col>1</xdr:col>
      <xdr:colOff>190500</xdr:colOff>
      <xdr:row>26</xdr:row>
      <xdr:rowOff>123825</xdr:rowOff>
    </xdr:to>
    <xdr:pic>
      <xdr:nvPicPr>
        <xdr:cNvPr id="4271" name="Picture 175" descr="Flag of Poland.svg"/>
        <xdr:cNvPicPr>
          <a:picLocks noChangeAspect="1" noChangeArrowheads="1"/>
        </xdr:cNvPicPr>
      </xdr:nvPicPr>
      <xdr:blipFill>
        <a:blip xmlns:r="http://schemas.openxmlformats.org/officeDocument/2006/relationships" r:embed="rId233" cstate="print"/>
        <a:srcRect/>
        <a:stretch>
          <a:fillRect/>
        </a:stretch>
      </xdr:blipFill>
      <xdr:spPr bwMode="auto">
        <a:xfrm>
          <a:off x="323850" y="43434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5</xdr:row>
      <xdr:rowOff>0</xdr:rowOff>
    </xdr:from>
    <xdr:to>
      <xdr:col>5</xdr:col>
      <xdr:colOff>190500</xdr:colOff>
      <xdr:row>5</xdr:row>
      <xdr:rowOff>123825</xdr:rowOff>
    </xdr:to>
    <xdr:pic>
      <xdr:nvPicPr>
        <xdr:cNvPr id="4272" name="Picture 176" descr="Flag of Peru.svg"/>
        <xdr:cNvPicPr>
          <a:picLocks noChangeAspect="1" noChangeArrowheads="1"/>
        </xdr:cNvPicPr>
      </xdr:nvPicPr>
      <xdr:blipFill>
        <a:blip xmlns:r="http://schemas.openxmlformats.org/officeDocument/2006/relationships" r:embed="rId234" cstate="print"/>
        <a:srcRect/>
        <a:stretch>
          <a:fillRect/>
        </a:stretch>
      </xdr:blipFill>
      <xdr:spPr bwMode="auto">
        <a:xfrm>
          <a:off x="2847975" y="9429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123825</xdr:rowOff>
    </xdr:to>
    <xdr:pic>
      <xdr:nvPicPr>
        <xdr:cNvPr id="4273" name="Picture 177" descr="Flag of the Republic of China.svg"/>
        <xdr:cNvPicPr>
          <a:picLocks noChangeAspect="1" noChangeArrowheads="1"/>
        </xdr:cNvPicPr>
      </xdr:nvPicPr>
      <xdr:blipFill>
        <a:blip xmlns:r="http://schemas.openxmlformats.org/officeDocument/2006/relationships" r:embed="rId235" cstate="print"/>
        <a:srcRect/>
        <a:stretch>
          <a:fillRect/>
        </a:stretch>
      </xdr:blipFill>
      <xdr:spPr bwMode="auto">
        <a:xfrm>
          <a:off x="323850" y="61245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190500</xdr:colOff>
      <xdr:row>18</xdr:row>
      <xdr:rowOff>123825</xdr:rowOff>
    </xdr:to>
    <xdr:pic>
      <xdr:nvPicPr>
        <xdr:cNvPr id="4274" name="Picture 178" descr="Flag of Portugal.svg"/>
        <xdr:cNvPicPr>
          <a:picLocks noChangeAspect="1" noChangeArrowheads="1"/>
        </xdr:cNvPicPr>
      </xdr:nvPicPr>
      <xdr:blipFill>
        <a:blip xmlns:r="http://schemas.openxmlformats.org/officeDocument/2006/relationships" r:embed="rId236" cstate="print"/>
        <a:srcRect/>
        <a:stretch>
          <a:fillRect/>
        </a:stretch>
      </xdr:blipFill>
      <xdr:spPr bwMode="auto">
        <a:xfrm>
          <a:off x="2847975" y="30480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190500</xdr:colOff>
      <xdr:row>9</xdr:row>
      <xdr:rowOff>123825</xdr:rowOff>
    </xdr:to>
    <xdr:pic>
      <xdr:nvPicPr>
        <xdr:cNvPr id="4275" name="Picture 179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237" cstate="print"/>
        <a:srcRect/>
        <a:stretch>
          <a:fillRect/>
        </a:stretch>
      </xdr:blipFill>
      <xdr:spPr bwMode="auto">
        <a:xfrm>
          <a:off x="323850" y="15906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1</xdr:col>
      <xdr:colOff>190500</xdr:colOff>
      <xdr:row>20</xdr:row>
      <xdr:rowOff>123825</xdr:rowOff>
    </xdr:to>
    <xdr:pic>
      <xdr:nvPicPr>
        <xdr:cNvPr id="4276" name="Picture 180" descr="Flag of South Africa.svg"/>
        <xdr:cNvPicPr>
          <a:picLocks noChangeAspect="1" noChangeArrowheads="1"/>
        </xdr:cNvPicPr>
      </xdr:nvPicPr>
      <xdr:blipFill>
        <a:blip xmlns:r="http://schemas.openxmlformats.org/officeDocument/2006/relationships" r:embed="rId238" cstate="print"/>
        <a:srcRect/>
        <a:stretch>
          <a:fillRect/>
        </a:stretch>
      </xdr:blipFill>
      <xdr:spPr bwMode="auto">
        <a:xfrm>
          <a:off x="323850" y="33718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</xdr:col>
      <xdr:colOff>190500</xdr:colOff>
      <xdr:row>37</xdr:row>
      <xdr:rowOff>123825</xdr:rowOff>
    </xdr:to>
    <xdr:pic>
      <xdr:nvPicPr>
        <xdr:cNvPr id="4277" name="Picture 181" descr="Flag of Rwanda.svg"/>
        <xdr:cNvPicPr>
          <a:picLocks noChangeAspect="1" noChangeArrowheads="1"/>
        </xdr:cNvPicPr>
      </xdr:nvPicPr>
      <xdr:blipFill>
        <a:blip xmlns:r="http://schemas.openxmlformats.org/officeDocument/2006/relationships" r:embed="rId239" cstate="print"/>
        <a:srcRect/>
        <a:stretch>
          <a:fillRect/>
        </a:stretch>
      </xdr:blipFill>
      <xdr:spPr bwMode="auto">
        <a:xfrm>
          <a:off x="323850" y="61245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23</xdr:row>
      <xdr:rowOff>0</xdr:rowOff>
    </xdr:from>
    <xdr:to>
      <xdr:col>5</xdr:col>
      <xdr:colOff>190500</xdr:colOff>
      <xdr:row>23</xdr:row>
      <xdr:rowOff>123825</xdr:rowOff>
    </xdr:to>
    <xdr:pic>
      <xdr:nvPicPr>
        <xdr:cNvPr id="4278" name="Picture 182" descr="Flag of Sweden.svg"/>
        <xdr:cNvPicPr>
          <a:picLocks noChangeAspect="1" noChangeArrowheads="1"/>
        </xdr:cNvPicPr>
      </xdr:nvPicPr>
      <xdr:blipFill>
        <a:blip xmlns:r="http://schemas.openxmlformats.org/officeDocument/2006/relationships" r:embed="rId240" cstate="print"/>
        <a:srcRect/>
        <a:stretch>
          <a:fillRect/>
        </a:stretch>
      </xdr:blipFill>
      <xdr:spPr bwMode="auto">
        <a:xfrm>
          <a:off x="2847975" y="38576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0</xdr:colOff>
      <xdr:row>28</xdr:row>
      <xdr:rowOff>0</xdr:rowOff>
    </xdr:from>
    <xdr:to>
      <xdr:col>5</xdr:col>
      <xdr:colOff>152400</xdr:colOff>
      <xdr:row>28</xdr:row>
      <xdr:rowOff>152400</xdr:rowOff>
    </xdr:to>
    <xdr:pic>
      <xdr:nvPicPr>
        <xdr:cNvPr id="4279" name="Picture 183" descr="Flag of Switzerland.svg"/>
        <xdr:cNvPicPr>
          <a:picLocks noChangeAspect="1" noChangeArrowheads="1"/>
        </xdr:cNvPicPr>
      </xdr:nvPicPr>
      <xdr:blipFill>
        <a:blip xmlns:r="http://schemas.openxmlformats.org/officeDocument/2006/relationships" r:embed="rId241" cstate="print"/>
        <a:srcRect/>
        <a:stretch>
          <a:fillRect/>
        </a:stretch>
      </xdr:blipFill>
      <xdr:spPr bwMode="auto">
        <a:xfrm>
          <a:off x="2847975" y="4667250"/>
          <a:ext cx="152400" cy="1524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239</xdr:row>
      <xdr:rowOff>0</xdr:rowOff>
    </xdr:from>
    <xdr:to>
      <xdr:col>1</xdr:col>
      <xdr:colOff>190500</xdr:colOff>
      <xdr:row>239</xdr:row>
      <xdr:rowOff>104775</xdr:rowOff>
    </xdr:to>
    <xdr:pic>
      <xdr:nvPicPr>
        <xdr:cNvPr id="3073" name="Picture 1" descr="Flag of Germany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401288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240</xdr:row>
      <xdr:rowOff>0</xdr:rowOff>
    </xdr:from>
    <xdr:to>
      <xdr:col>1</xdr:col>
      <xdr:colOff>190500</xdr:colOff>
      <xdr:row>240</xdr:row>
      <xdr:rowOff>104775</xdr:rowOff>
    </xdr:to>
    <xdr:pic>
      <xdr:nvPicPr>
        <xdr:cNvPr id="3074" name="Picture 2" descr="Flag of the United States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4029075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238</xdr:row>
      <xdr:rowOff>0</xdr:rowOff>
    </xdr:from>
    <xdr:to>
      <xdr:col>1</xdr:col>
      <xdr:colOff>190500</xdr:colOff>
      <xdr:row>238</xdr:row>
      <xdr:rowOff>123825</xdr:rowOff>
    </xdr:to>
    <xdr:pic>
      <xdr:nvPicPr>
        <xdr:cNvPr id="3075" name="Picture 3" descr="Bandera de Japó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3996690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241</xdr:row>
      <xdr:rowOff>0</xdr:rowOff>
    </xdr:from>
    <xdr:to>
      <xdr:col>1</xdr:col>
      <xdr:colOff>190500</xdr:colOff>
      <xdr:row>241</xdr:row>
      <xdr:rowOff>104775</xdr:rowOff>
    </xdr:to>
    <xdr:pic>
      <xdr:nvPicPr>
        <xdr:cNvPr id="3076" name="Picture 4" descr="Flag of Mexico.sv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404526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190500</xdr:colOff>
      <xdr:row>243</xdr:row>
      <xdr:rowOff>123825</xdr:rowOff>
    </xdr:to>
    <xdr:pic>
      <xdr:nvPicPr>
        <xdr:cNvPr id="3077" name="Picture 5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407765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242</xdr:row>
      <xdr:rowOff>0</xdr:rowOff>
    </xdr:from>
    <xdr:to>
      <xdr:col>1</xdr:col>
      <xdr:colOff>190500</xdr:colOff>
      <xdr:row>242</xdr:row>
      <xdr:rowOff>133350</xdr:rowOff>
    </xdr:to>
    <xdr:pic>
      <xdr:nvPicPr>
        <xdr:cNvPr id="3078" name="Picture 6" descr="Flag of Brazil.sv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40614600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237</xdr:row>
      <xdr:rowOff>0</xdr:rowOff>
    </xdr:from>
    <xdr:to>
      <xdr:col>1</xdr:col>
      <xdr:colOff>190500</xdr:colOff>
      <xdr:row>237</xdr:row>
      <xdr:rowOff>123825</xdr:rowOff>
    </xdr:to>
    <xdr:pic>
      <xdr:nvPicPr>
        <xdr:cNvPr id="3079" name="Picture 7" descr="Flag of Spain.sv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398049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243</xdr:row>
      <xdr:rowOff>0</xdr:rowOff>
    </xdr:from>
    <xdr:to>
      <xdr:col>1</xdr:col>
      <xdr:colOff>190500</xdr:colOff>
      <xdr:row>243</xdr:row>
      <xdr:rowOff>95250</xdr:rowOff>
    </xdr:to>
    <xdr:pic>
      <xdr:nvPicPr>
        <xdr:cNvPr id="3080" name="Picture 8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40776525"/>
          <a:ext cx="190500" cy="95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190500</xdr:colOff>
      <xdr:row>353</xdr:row>
      <xdr:rowOff>104775</xdr:rowOff>
    </xdr:to>
    <xdr:pic>
      <xdr:nvPicPr>
        <xdr:cNvPr id="3081" name="Picture 9" descr="Flag of the United States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5878830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352</xdr:row>
      <xdr:rowOff>0</xdr:rowOff>
    </xdr:from>
    <xdr:to>
      <xdr:col>1</xdr:col>
      <xdr:colOff>190500</xdr:colOff>
      <xdr:row>352</xdr:row>
      <xdr:rowOff>104775</xdr:rowOff>
    </xdr:to>
    <xdr:pic>
      <xdr:nvPicPr>
        <xdr:cNvPr id="3082" name="Picture 10" descr="Flag of Germany.sv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5862637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353</xdr:row>
      <xdr:rowOff>0</xdr:rowOff>
    </xdr:from>
    <xdr:to>
      <xdr:col>1</xdr:col>
      <xdr:colOff>190500</xdr:colOff>
      <xdr:row>353</xdr:row>
      <xdr:rowOff>104775</xdr:rowOff>
    </xdr:to>
    <xdr:pic>
      <xdr:nvPicPr>
        <xdr:cNvPr id="3083" name="Picture 11" descr="Flag of the United States.sv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58788300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351</xdr:row>
      <xdr:rowOff>0</xdr:rowOff>
    </xdr:from>
    <xdr:to>
      <xdr:col>1</xdr:col>
      <xdr:colOff>190500</xdr:colOff>
      <xdr:row>351</xdr:row>
      <xdr:rowOff>123825</xdr:rowOff>
    </xdr:to>
    <xdr:pic>
      <xdr:nvPicPr>
        <xdr:cNvPr id="3084" name="Picture 12" descr="Bandera de Japón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62000" y="58464450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354</xdr:row>
      <xdr:rowOff>0</xdr:rowOff>
    </xdr:from>
    <xdr:to>
      <xdr:col>1</xdr:col>
      <xdr:colOff>190500</xdr:colOff>
      <xdr:row>354</xdr:row>
      <xdr:rowOff>104775</xdr:rowOff>
    </xdr:to>
    <xdr:pic>
      <xdr:nvPicPr>
        <xdr:cNvPr id="3085" name="Picture 13" descr="Flag of Mexico.sv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62000" y="58950225"/>
          <a:ext cx="190500" cy="10477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190500</xdr:colOff>
      <xdr:row>356</xdr:row>
      <xdr:rowOff>123825</xdr:rowOff>
    </xdr:to>
    <xdr:pic>
      <xdr:nvPicPr>
        <xdr:cNvPr id="3086" name="Picture 14" descr="Flag of Russia.svg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2000" y="5927407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355</xdr:row>
      <xdr:rowOff>0</xdr:rowOff>
    </xdr:from>
    <xdr:to>
      <xdr:col>1</xdr:col>
      <xdr:colOff>190500</xdr:colOff>
      <xdr:row>355</xdr:row>
      <xdr:rowOff>133350</xdr:rowOff>
    </xdr:to>
    <xdr:pic>
      <xdr:nvPicPr>
        <xdr:cNvPr id="3087" name="Picture 15" descr="Flag of Brazil.svg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62000" y="59112150"/>
          <a:ext cx="190500" cy="1333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350</xdr:row>
      <xdr:rowOff>0</xdr:rowOff>
    </xdr:from>
    <xdr:to>
      <xdr:col>1</xdr:col>
      <xdr:colOff>190500</xdr:colOff>
      <xdr:row>350</xdr:row>
      <xdr:rowOff>123825</xdr:rowOff>
    </xdr:to>
    <xdr:pic>
      <xdr:nvPicPr>
        <xdr:cNvPr id="3088" name="Picture 16" descr="Flag of Spain.svg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62000" y="58302525"/>
          <a:ext cx="190500" cy="12382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356</xdr:row>
      <xdr:rowOff>0</xdr:rowOff>
    </xdr:from>
    <xdr:to>
      <xdr:col>1</xdr:col>
      <xdr:colOff>190500</xdr:colOff>
      <xdr:row>356</xdr:row>
      <xdr:rowOff>95250</xdr:rowOff>
    </xdr:to>
    <xdr:pic>
      <xdr:nvPicPr>
        <xdr:cNvPr id="3089" name="Picture 17" descr="Flag of Australia.svg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0" y="59274075"/>
          <a:ext cx="190500" cy="952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229</xdr:row>
      <xdr:rowOff>0</xdr:rowOff>
    </xdr:from>
    <xdr:to>
      <xdr:col>0</xdr:col>
      <xdr:colOff>142875</xdr:colOff>
      <xdr:row>229</xdr:row>
      <xdr:rowOff>142875</xdr:rowOff>
    </xdr:to>
    <xdr:pic>
      <xdr:nvPicPr>
        <xdr:cNvPr id="1026" name="Picture 2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142875</xdr:colOff>
      <xdr:row>229</xdr:row>
      <xdr:rowOff>133350</xdr:rowOff>
    </xdr:to>
    <xdr:pic>
      <xdr:nvPicPr>
        <xdr:cNvPr id="1027" name="Picture 3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8042850"/>
          <a:ext cx="142875" cy="1333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142875</xdr:colOff>
      <xdr:row>229</xdr:row>
      <xdr:rowOff>142875</xdr:rowOff>
    </xdr:to>
    <xdr:pic>
      <xdr:nvPicPr>
        <xdr:cNvPr id="1028" name="Picture 4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9525</xdr:colOff>
      <xdr:row>229</xdr:row>
      <xdr:rowOff>142875</xdr:rowOff>
    </xdr:to>
    <xdr:pic>
      <xdr:nvPicPr>
        <xdr:cNvPr id="1029" name="Picture 5" descr="barraSeparacionSombra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38042850"/>
          <a:ext cx="952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142875</xdr:rowOff>
    </xdr:to>
    <xdr:pic>
      <xdr:nvPicPr>
        <xdr:cNvPr id="1030" name="Picture 6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38042850"/>
          <a:ext cx="16192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142875</xdr:rowOff>
    </xdr:to>
    <xdr:pic>
      <xdr:nvPicPr>
        <xdr:cNvPr id="1031" name="Picture 7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0" y="38042850"/>
          <a:ext cx="16192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161925</xdr:colOff>
      <xdr:row>229</xdr:row>
      <xdr:rowOff>142875</xdr:rowOff>
    </xdr:to>
    <xdr:pic>
      <xdr:nvPicPr>
        <xdr:cNvPr id="1032" name="Picture 8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0" y="38042850"/>
          <a:ext cx="161925" cy="142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229</xdr:row>
      <xdr:rowOff>0</xdr:rowOff>
    </xdr:from>
    <xdr:to>
      <xdr:col>0</xdr:col>
      <xdr:colOff>180975</xdr:colOff>
      <xdr:row>230</xdr:row>
      <xdr:rowOff>19050</xdr:rowOff>
    </xdr:to>
    <xdr:pic>
      <xdr:nvPicPr>
        <xdr:cNvPr id="1044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0" y="38042850"/>
          <a:ext cx="180975" cy="18097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447675</xdr:colOff>
      <xdr:row>229</xdr:row>
      <xdr:rowOff>0</xdr:rowOff>
    </xdr:from>
    <xdr:to>
      <xdr:col>3</xdr:col>
      <xdr:colOff>628650</xdr:colOff>
      <xdr:row>230</xdr:row>
      <xdr:rowOff>19050</xdr:rowOff>
    </xdr:to>
    <xdr:pic>
      <xdr:nvPicPr>
        <xdr:cNvPr id="1099" name="Picture 75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610100" y="38042850"/>
          <a:ext cx="180975" cy="1809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142875</xdr:colOff>
      <xdr:row>229</xdr:row>
      <xdr:rowOff>142875</xdr:rowOff>
    </xdr:to>
    <xdr:pic>
      <xdr:nvPicPr>
        <xdr:cNvPr id="1148" name="Picture 124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6598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142875</xdr:colOff>
      <xdr:row>229</xdr:row>
      <xdr:rowOff>142875</xdr:rowOff>
    </xdr:to>
    <xdr:pic>
      <xdr:nvPicPr>
        <xdr:cNvPr id="1149" name="Picture 125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16598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142875</xdr:colOff>
      <xdr:row>229</xdr:row>
      <xdr:rowOff>142875</xdr:rowOff>
    </xdr:to>
    <xdr:pic>
      <xdr:nvPicPr>
        <xdr:cNvPr id="1150" name="Picture 126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216598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0</xdr:colOff>
      <xdr:row>229</xdr:row>
      <xdr:rowOff>142875</xdr:rowOff>
    </xdr:to>
    <xdr:pic>
      <xdr:nvPicPr>
        <xdr:cNvPr id="1151" name="Picture 127" descr="barraSeparacionSombra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1659850" y="38042850"/>
          <a:ext cx="0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171450</xdr:colOff>
      <xdr:row>229</xdr:row>
      <xdr:rowOff>142875</xdr:rowOff>
    </xdr:to>
    <xdr:pic>
      <xdr:nvPicPr>
        <xdr:cNvPr id="1152" name="Picture 128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16598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171450</xdr:colOff>
      <xdr:row>229</xdr:row>
      <xdr:rowOff>142875</xdr:rowOff>
    </xdr:to>
    <xdr:pic>
      <xdr:nvPicPr>
        <xdr:cNvPr id="1153" name="Picture 129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216598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171450</xdr:colOff>
      <xdr:row>229</xdr:row>
      <xdr:rowOff>142875</xdr:rowOff>
    </xdr:to>
    <xdr:pic>
      <xdr:nvPicPr>
        <xdr:cNvPr id="1154" name="Picture 130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216598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22</xdr:col>
      <xdr:colOff>0</xdr:colOff>
      <xdr:row>229</xdr:row>
      <xdr:rowOff>0</xdr:rowOff>
    </xdr:from>
    <xdr:to>
      <xdr:col>22</xdr:col>
      <xdr:colOff>190500</xdr:colOff>
      <xdr:row>230</xdr:row>
      <xdr:rowOff>19050</xdr:rowOff>
    </xdr:to>
    <xdr:pic>
      <xdr:nvPicPr>
        <xdr:cNvPr id="1155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1659850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25</xdr:col>
      <xdr:colOff>447675</xdr:colOff>
      <xdr:row>229</xdr:row>
      <xdr:rowOff>0</xdr:rowOff>
    </xdr:from>
    <xdr:to>
      <xdr:col>25</xdr:col>
      <xdr:colOff>619125</xdr:colOff>
      <xdr:row>230</xdr:row>
      <xdr:rowOff>19050</xdr:rowOff>
    </xdr:to>
    <xdr:pic>
      <xdr:nvPicPr>
        <xdr:cNvPr id="1156" name="Picture 132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5622250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142875</xdr:colOff>
      <xdr:row>229</xdr:row>
      <xdr:rowOff>142875</xdr:rowOff>
    </xdr:to>
    <xdr:pic>
      <xdr:nvPicPr>
        <xdr:cNvPr id="1157" name="Picture 133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0907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142875</xdr:colOff>
      <xdr:row>229</xdr:row>
      <xdr:rowOff>142875</xdr:rowOff>
    </xdr:to>
    <xdr:pic>
      <xdr:nvPicPr>
        <xdr:cNvPr id="1158" name="Picture 134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00907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142875</xdr:colOff>
      <xdr:row>229</xdr:row>
      <xdr:rowOff>142875</xdr:rowOff>
    </xdr:to>
    <xdr:pic>
      <xdr:nvPicPr>
        <xdr:cNvPr id="1159" name="Picture 135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00907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171450</xdr:colOff>
      <xdr:row>229</xdr:row>
      <xdr:rowOff>142875</xdr:rowOff>
    </xdr:to>
    <xdr:pic>
      <xdr:nvPicPr>
        <xdr:cNvPr id="1160" name="Picture 136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00907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171450</xdr:colOff>
      <xdr:row>229</xdr:row>
      <xdr:rowOff>142875</xdr:rowOff>
    </xdr:to>
    <xdr:pic>
      <xdr:nvPicPr>
        <xdr:cNvPr id="1161" name="Picture 137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400907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171450</xdr:colOff>
      <xdr:row>229</xdr:row>
      <xdr:rowOff>142875</xdr:rowOff>
    </xdr:to>
    <xdr:pic>
      <xdr:nvPicPr>
        <xdr:cNvPr id="1162" name="Picture 138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400907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44</xdr:col>
      <xdr:colOff>0</xdr:colOff>
      <xdr:row>229</xdr:row>
      <xdr:rowOff>0</xdr:rowOff>
    </xdr:from>
    <xdr:to>
      <xdr:col>44</xdr:col>
      <xdr:colOff>190500</xdr:colOff>
      <xdr:row>230</xdr:row>
      <xdr:rowOff>19050</xdr:rowOff>
    </xdr:to>
    <xdr:pic>
      <xdr:nvPicPr>
        <xdr:cNvPr id="1163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0090725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47</xdr:col>
      <xdr:colOff>447675</xdr:colOff>
      <xdr:row>229</xdr:row>
      <xdr:rowOff>0</xdr:rowOff>
    </xdr:from>
    <xdr:to>
      <xdr:col>47</xdr:col>
      <xdr:colOff>619125</xdr:colOff>
      <xdr:row>230</xdr:row>
      <xdr:rowOff>19050</xdr:rowOff>
    </xdr:to>
    <xdr:pic>
      <xdr:nvPicPr>
        <xdr:cNvPr id="1164" name="Picture 140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42824400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142875</xdr:colOff>
      <xdr:row>229</xdr:row>
      <xdr:rowOff>142875</xdr:rowOff>
    </xdr:to>
    <xdr:pic>
      <xdr:nvPicPr>
        <xdr:cNvPr id="1165" name="Picture 141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8188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142875</xdr:colOff>
      <xdr:row>229</xdr:row>
      <xdr:rowOff>142875</xdr:rowOff>
    </xdr:to>
    <xdr:pic>
      <xdr:nvPicPr>
        <xdr:cNvPr id="1166" name="Picture 142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88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142875</xdr:colOff>
      <xdr:row>229</xdr:row>
      <xdr:rowOff>142875</xdr:rowOff>
    </xdr:to>
    <xdr:pic>
      <xdr:nvPicPr>
        <xdr:cNvPr id="1167" name="Picture 143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8188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171450</xdr:colOff>
      <xdr:row>229</xdr:row>
      <xdr:rowOff>142875</xdr:rowOff>
    </xdr:to>
    <xdr:pic>
      <xdr:nvPicPr>
        <xdr:cNvPr id="1168" name="Picture 144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8188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171450</xdr:colOff>
      <xdr:row>229</xdr:row>
      <xdr:rowOff>142875</xdr:rowOff>
    </xdr:to>
    <xdr:pic>
      <xdr:nvPicPr>
        <xdr:cNvPr id="1169" name="Picture 145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8188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171450</xdr:colOff>
      <xdr:row>229</xdr:row>
      <xdr:rowOff>142875</xdr:rowOff>
    </xdr:to>
    <xdr:pic>
      <xdr:nvPicPr>
        <xdr:cNvPr id="1170" name="Picture 146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8188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66</xdr:col>
      <xdr:colOff>0</xdr:colOff>
      <xdr:row>229</xdr:row>
      <xdr:rowOff>0</xdr:rowOff>
    </xdr:from>
    <xdr:to>
      <xdr:col>66</xdr:col>
      <xdr:colOff>190500</xdr:colOff>
      <xdr:row>230</xdr:row>
      <xdr:rowOff>19050</xdr:rowOff>
    </xdr:to>
    <xdr:pic>
      <xdr:nvPicPr>
        <xdr:cNvPr id="1171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58188225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69</xdr:col>
      <xdr:colOff>447675</xdr:colOff>
      <xdr:row>229</xdr:row>
      <xdr:rowOff>0</xdr:rowOff>
    </xdr:from>
    <xdr:to>
      <xdr:col>69</xdr:col>
      <xdr:colOff>619125</xdr:colOff>
      <xdr:row>230</xdr:row>
      <xdr:rowOff>19050</xdr:rowOff>
    </xdr:to>
    <xdr:pic>
      <xdr:nvPicPr>
        <xdr:cNvPr id="1172" name="Picture 148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60921900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142875</xdr:colOff>
      <xdr:row>229</xdr:row>
      <xdr:rowOff>142875</xdr:rowOff>
    </xdr:to>
    <xdr:pic>
      <xdr:nvPicPr>
        <xdr:cNvPr id="1173" name="Picture 149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952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142875</xdr:colOff>
      <xdr:row>229</xdr:row>
      <xdr:rowOff>142875</xdr:rowOff>
    </xdr:to>
    <xdr:pic>
      <xdr:nvPicPr>
        <xdr:cNvPr id="1174" name="Picture 150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952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142875</xdr:colOff>
      <xdr:row>229</xdr:row>
      <xdr:rowOff>142875</xdr:rowOff>
    </xdr:to>
    <xdr:pic>
      <xdr:nvPicPr>
        <xdr:cNvPr id="1175" name="Picture 151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4952225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171450</xdr:colOff>
      <xdr:row>229</xdr:row>
      <xdr:rowOff>142875</xdr:rowOff>
    </xdr:to>
    <xdr:pic>
      <xdr:nvPicPr>
        <xdr:cNvPr id="1176" name="Picture 152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4952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171450</xdr:colOff>
      <xdr:row>229</xdr:row>
      <xdr:rowOff>142875</xdr:rowOff>
    </xdr:to>
    <xdr:pic>
      <xdr:nvPicPr>
        <xdr:cNvPr id="1177" name="Picture 153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4952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171450</xdr:colOff>
      <xdr:row>229</xdr:row>
      <xdr:rowOff>142875</xdr:rowOff>
    </xdr:to>
    <xdr:pic>
      <xdr:nvPicPr>
        <xdr:cNvPr id="1178" name="Picture 154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74952225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88</xdr:col>
      <xdr:colOff>0</xdr:colOff>
      <xdr:row>229</xdr:row>
      <xdr:rowOff>0</xdr:rowOff>
    </xdr:from>
    <xdr:to>
      <xdr:col>88</xdr:col>
      <xdr:colOff>190500</xdr:colOff>
      <xdr:row>230</xdr:row>
      <xdr:rowOff>19050</xdr:rowOff>
    </xdr:to>
    <xdr:pic>
      <xdr:nvPicPr>
        <xdr:cNvPr id="1179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4952225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91</xdr:col>
      <xdr:colOff>447675</xdr:colOff>
      <xdr:row>229</xdr:row>
      <xdr:rowOff>0</xdr:rowOff>
    </xdr:from>
    <xdr:to>
      <xdr:col>91</xdr:col>
      <xdr:colOff>619125</xdr:colOff>
      <xdr:row>230</xdr:row>
      <xdr:rowOff>19050</xdr:rowOff>
    </xdr:to>
    <xdr:pic>
      <xdr:nvPicPr>
        <xdr:cNvPr id="1180" name="Picture 156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78419325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110</xdr:col>
      <xdr:colOff>0</xdr:colOff>
      <xdr:row>229</xdr:row>
      <xdr:rowOff>0</xdr:rowOff>
    </xdr:from>
    <xdr:to>
      <xdr:col>110</xdr:col>
      <xdr:colOff>142875</xdr:colOff>
      <xdr:row>229</xdr:row>
      <xdr:rowOff>142875</xdr:rowOff>
    </xdr:to>
    <xdr:pic>
      <xdr:nvPicPr>
        <xdr:cNvPr id="1181" name="Picture 157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0211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110</xdr:col>
      <xdr:colOff>0</xdr:colOff>
      <xdr:row>229</xdr:row>
      <xdr:rowOff>0</xdr:rowOff>
    </xdr:from>
    <xdr:to>
      <xdr:col>110</xdr:col>
      <xdr:colOff>142875</xdr:colOff>
      <xdr:row>229</xdr:row>
      <xdr:rowOff>142875</xdr:rowOff>
    </xdr:to>
    <xdr:pic>
      <xdr:nvPicPr>
        <xdr:cNvPr id="1182" name="Picture 158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0211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110</xdr:col>
      <xdr:colOff>0</xdr:colOff>
      <xdr:row>229</xdr:row>
      <xdr:rowOff>0</xdr:rowOff>
    </xdr:from>
    <xdr:to>
      <xdr:col>110</xdr:col>
      <xdr:colOff>142875</xdr:colOff>
      <xdr:row>229</xdr:row>
      <xdr:rowOff>142875</xdr:rowOff>
    </xdr:to>
    <xdr:pic>
      <xdr:nvPicPr>
        <xdr:cNvPr id="1183" name="Picture 159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30211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110</xdr:col>
      <xdr:colOff>0</xdr:colOff>
      <xdr:row>229</xdr:row>
      <xdr:rowOff>0</xdr:rowOff>
    </xdr:from>
    <xdr:to>
      <xdr:col>110</xdr:col>
      <xdr:colOff>171450</xdr:colOff>
      <xdr:row>229</xdr:row>
      <xdr:rowOff>142875</xdr:rowOff>
    </xdr:to>
    <xdr:pic>
      <xdr:nvPicPr>
        <xdr:cNvPr id="1184" name="Picture 160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30211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113</xdr:col>
      <xdr:colOff>447675</xdr:colOff>
      <xdr:row>229</xdr:row>
      <xdr:rowOff>0</xdr:rowOff>
    </xdr:from>
    <xdr:to>
      <xdr:col>113</xdr:col>
      <xdr:colOff>619125</xdr:colOff>
      <xdr:row>230</xdr:row>
      <xdr:rowOff>19050</xdr:rowOff>
    </xdr:to>
    <xdr:pic>
      <xdr:nvPicPr>
        <xdr:cNvPr id="1188" name="Picture 164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96431100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142875</xdr:colOff>
      <xdr:row>229</xdr:row>
      <xdr:rowOff>142875</xdr:rowOff>
    </xdr:to>
    <xdr:pic>
      <xdr:nvPicPr>
        <xdr:cNvPr id="1189" name="Picture 165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004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142875</xdr:colOff>
      <xdr:row>229</xdr:row>
      <xdr:rowOff>142875</xdr:rowOff>
    </xdr:to>
    <xdr:pic>
      <xdr:nvPicPr>
        <xdr:cNvPr id="1190" name="Picture 166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1004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142875</xdr:colOff>
      <xdr:row>229</xdr:row>
      <xdr:rowOff>142875</xdr:rowOff>
    </xdr:to>
    <xdr:pic>
      <xdr:nvPicPr>
        <xdr:cNvPr id="1191" name="Picture 167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1004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171450</xdr:colOff>
      <xdr:row>229</xdr:row>
      <xdr:rowOff>142875</xdr:rowOff>
    </xdr:to>
    <xdr:pic>
      <xdr:nvPicPr>
        <xdr:cNvPr id="1192" name="Picture 168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11004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171450</xdr:colOff>
      <xdr:row>229</xdr:row>
      <xdr:rowOff>142875</xdr:rowOff>
    </xdr:to>
    <xdr:pic>
      <xdr:nvPicPr>
        <xdr:cNvPr id="1193" name="Picture 169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11004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171450</xdr:colOff>
      <xdr:row>229</xdr:row>
      <xdr:rowOff>142875</xdr:rowOff>
    </xdr:to>
    <xdr:pic>
      <xdr:nvPicPr>
        <xdr:cNvPr id="1194" name="Picture 170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11004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132</xdr:col>
      <xdr:colOff>0</xdr:colOff>
      <xdr:row>229</xdr:row>
      <xdr:rowOff>0</xdr:rowOff>
    </xdr:from>
    <xdr:to>
      <xdr:col>132</xdr:col>
      <xdr:colOff>190500</xdr:colOff>
      <xdr:row>230</xdr:row>
      <xdr:rowOff>19050</xdr:rowOff>
    </xdr:to>
    <xdr:pic>
      <xdr:nvPicPr>
        <xdr:cNvPr id="1195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11004350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135</xdr:col>
      <xdr:colOff>447675</xdr:colOff>
      <xdr:row>229</xdr:row>
      <xdr:rowOff>0</xdr:rowOff>
    </xdr:from>
    <xdr:to>
      <xdr:col>135</xdr:col>
      <xdr:colOff>619125</xdr:colOff>
      <xdr:row>230</xdr:row>
      <xdr:rowOff>19050</xdr:rowOff>
    </xdr:to>
    <xdr:pic>
      <xdr:nvPicPr>
        <xdr:cNvPr id="1196" name="Picture 172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13738025" y="38042850"/>
          <a:ext cx="171450" cy="1809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142875</xdr:colOff>
      <xdr:row>229</xdr:row>
      <xdr:rowOff>142875</xdr:rowOff>
    </xdr:to>
    <xdr:pic>
      <xdr:nvPicPr>
        <xdr:cNvPr id="1197" name="Picture 173" descr="Reduci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7768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142875</xdr:colOff>
      <xdr:row>229</xdr:row>
      <xdr:rowOff>142875</xdr:rowOff>
    </xdr:to>
    <xdr:pic>
      <xdr:nvPicPr>
        <xdr:cNvPr id="1198" name="Picture 174" descr="Restaur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7768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142875</xdr:colOff>
      <xdr:row>229</xdr:row>
      <xdr:rowOff>142875</xdr:rowOff>
    </xdr:to>
    <xdr:pic>
      <xdr:nvPicPr>
        <xdr:cNvPr id="1199" name="Picture 175" descr="Aumentar tamaño de fuent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7768350" y="38042850"/>
          <a:ext cx="142875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171450</xdr:colOff>
      <xdr:row>229</xdr:row>
      <xdr:rowOff>142875</xdr:rowOff>
    </xdr:to>
    <xdr:pic>
      <xdr:nvPicPr>
        <xdr:cNvPr id="1200" name="Picture 176" descr="Contacta con nosotros">
          <a:hlinkClick xmlns:r="http://schemas.openxmlformats.org/officeDocument/2006/relationships" r:id="rId5" tgtFrame="_parent" tooltip="Contacta con nosotr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127768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171450</xdr:colOff>
      <xdr:row>229</xdr:row>
      <xdr:rowOff>142875</xdr:rowOff>
    </xdr:to>
    <xdr:pic>
      <xdr:nvPicPr>
        <xdr:cNvPr id="1201" name="Picture 177" descr="Añadir a Favoritos">
          <a:hlinkClick xmlns:r="http://schemas.openxmlformats.org/officeDocument/2006/relationships" r:id="rId7" tgtFrame="_parent" tooltip="Añadir a Favoritos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27768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171450</xdr:colOff>
      <xdr:row>229</xdr:row>
      <xdr:rowOff>142875</xdr:rowOff>
    </xdr:to>
    <xdr:pic>
      <xdr:nvPicPr>
        <xdr:cNvPr id="1202" name="Picture 178" descr="Visualizar mapa del web">
          <a:hlinkClick xmlns:r="http://schemas.openxmlformats.org/officeDocument/2006/relationships" r:id="rId9" tgtFrame="_parent" tooltip="Visualizar mapa del web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27768350" y="38042850"/>
          <a:ext cx="171450" cy="142875"/>
        </a:xfrm>
        <a:prstGeom prst="rect">
          <a:avLst/>
        </a:prstGeom>
        <a:noFill/>
      </xdr:spPr>
    </xdr:pic>
    <xdr:clientData/>
  </xdr:twoCellAnchor>
  <xdr:twoCellAnchor editAs="oneCell">
    <xdr:from>
      <xdr:col>154</xdr:col>
      <xdr:colOff>0</xdr:colOff>
      <xdr:row>229</xdr:row>
      <xdr:rowOff>0</xdr:rowOff>
    </xdr:from>
    <xdr:to>
      <xdr:col>154</xdr:col>
      <xdr:colOff>190500</xdr:colOff>
      <xdr:row>230</xdr:row>
      <xdr:rowOff>19050</xdr:rowOff>
    </xdr:to>
    <xdr:pic>
      <xdr:nvPicPr>
        <xdr:cNvPr id="1203" name="btnPrint" descr="Imprimir página">
          <a:hlinkClick xmlns:r="http://schemas.openxmlformats.org/officeDocument/2006/relationships" r:id="rId11" tgtFrame="_parent" tooltip="Imprimir página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127768350" y="38042850"/>
          <a:ext cx="190500" cy="180975"/>
        </a:xfrm>
        <a:prstGeom prst="rect">
          <a:avLst/>
        </a:prstGeom>
        <a:noFill/>
      </xdr:spPr>
    </xdr:pic>
    <xdr:clientData/>
  </xdr:twoCellAnchor>
  <xdr:twoCellAnchor editAs="oneCell">
    <xdr:from>
      <xdr:col>157</xdr:col>
      <xdr:colOff>447675</xdr:colOff>
      <xdr:row>229</xdr:row>
      <xdr:rowOff>0</xdr:rowOff>
    </xdr:from>
    <xdr:to>
      <xdr:col>157</xdr:col>
      <xdr:colOff>619125</xdr:colOff>
      <xdr:row>230</xdr:row>
      <xdr:rowOff>19050</xdr:rowOff>
    </xdr:to>
    <xdr:pic>
      <xdr:nvPicPr>
        <xdr:cNvPr id="1204" name="Picture 180" descr="Ayuda">
          <a:hlinkClick xmlns:r="http://schemas.openxmlformats.org/officeDocument/2006/relationships" r:id="rId13" tgtFrame="_blank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130502025" y="38042850"/>
          <a:ext cx="171450" cy="18097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9</xdr:row>
      <xdr:rowOff>0</xdr:rowOff>
    </xdr:from>
    <xdr:to>
      <xdr:col>9</xdr:col>
      <xdr:colOff>142875</xdr:colOff>
      <xdr:row>27</xdr:row>
      <xdr:rowOff>47625</xdr:rowOff>
    </xdr:to>
    <xdr:graphicFrame macro="">
      <xdr:nvGraphicFramePr>
        <xdr:cNvPr id="5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34</xdr:row>
      <xdr:rowOff>47625</xdr:rowOff>
    </xdr:from>
    <xdr:to>
      <xdr:col>9</xdr:col>
      <xdr:colOff>28575</xdr:colOff>
      <xdr:row>52</xdr:row>
      <xdr:rowOff>95250</xdr:rowOff>
    </xdr:to>
    <xdr:graphicFrame macro="">
      <xdr:nvGraphicFramePr>
        <xdr:cNvPr id="512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142875</xdr:colOff>
      <xdr:row>57</xdr:row>
      <xdr:rowOff>66675</xdr:rowOff>
    </xdr:from>
    <xdr:to>
      <xdr:col>8</xdr:col>
      <xdr:colOff>742950</xdr:colOff>
      <xdr:row>75</xdr:row>
      <xdr:rowOff>114300</xdr:rowOff>
    </xdr:to>
    <xdr:graphicFrame macro="">
      <xdr:nvGraphicFramePr>
        <xdr:cNvPr id="512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152400</xdr:colOff>
      <xdr:row>77</xdr:row>
      <xdr:rowOff>9525</xdr:rowOff>
    </xdr:from>
    <xdr:to>
      <xdr:col>8</xdr:col>
      <xdr:colOff>752475</xdr:colOff>
      <xdr:row>95</xdr:row>
      <xdr:rowOff>57150</xdr:rowOff>
    </xdr:to>
    <xdr:graphicFrame macro="">
      <xdr:nvGraphicFramePr>
        <xdr:cNvPr id="5128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66675</xdr:colOff>
      <xdr:row>101</xdr:row>
      <xdr:rowOff>66675</xdr:rowOff>
    </xdr:from>
    <xdr:to>
      <xdr:col>8</xdr:col>
      <xdr:colOff>666750</xdr:colOff>
      <xdr:row>119</xdr:row>
      <xdr:rowOff>114300</xdr:rowOff>
    </xdr:to>
    <xdr:graphicFrame macro="">
      <xdr:nvGraphicFramePr>
        <xdr:cNvPr id="5129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ontrol" Target="../activeX/activeX10.xml"/><Relationship Id="rId18" Type="http://schemas.openxmlformats.org/officeDocument/2006/relationships/control" Target="../activeX/activeX15.xml"/><Relationship Id="rId26" Type="http://schemas.openxmlformats.org/officeDocument/2006/relationships/control" Target="../activeX/activeX23.xml"/><Relationship Id="rId39" Type="http://schemas.openxmlformats.org/officeDocument/2006/relationships/control" Target="../activeX/activeX36.xml"/><Relationship Id="rId21" Type="http://schemas.openxmlformats.org/officeDocument/2006/relationships/control" Target="../activeX/activeX18.xml"/><Relationship Id="rId34" Type="http://schemas.openxmlformats.org/officeDocument/2006/relationships/control" Target="../activeX/activeX31.xml"/><Relationship Id="rId42" Type="http://schemas.openxmlformats.org/officeDocument/2006/relationships/control" Target="../activeX/activeX39.xml"/><Relationship Id="rId47" Type="http://schemas.openxmlformats.org/officeDocument/2006/relationships/control" Target="../activeX/activeX44.xml"/><Relationship Id="rId50" Type="http://schemas.openxmlformats.org/officeDocument/2006/relationships/control" Target="../activeX/activeX47.xml"/><Relationship Id="rId55" Type="http://schemas.openxmlformats.org/officeDocument/2006/relationships/control" Target="../activeX/activeX52.xml"/><Relationship Id="rId63" Type="http://schemas.openxmlformats.org/officeDocument/2006/relationships/control" Target="../activeX/activeX60.xml"/><Relationship Id="rId68" Type="http://schemas.openxmlformats.org/officeDocument/2006/relationships/control" Target="../activeX/activeX65.xml"/><Relationship Id="rId76" Type="http://schemas.openxmlformats.org/officeDocument/2006/relationships/control" Target="../activeX/activeX73.xml"/><Relationship Id="rId84" Type="http://schemas.openxmlformats.org/officeDocument/2006/relationships/control" Target="../activeX/activeX81.xml"/><Relationship Id="rId89" Type="http://schemas.openxmlformats.org/officeDocument/2006/relationships/control" Target="../activeX/activeX86.xml"/><Relationship Id="rId7" Type="http://schemas.openxmlformats.org/officeDocument/2006/relationships/control" Target="../activeX/activeX4.xml"/><Relationship Id="rId71" Type="http://schemas.openxmlformats.org/officeDocument/2006/relationships/control" Target="../activeX/activeX68.xml"/><Relationship Id="rId92" Type="http://schemas.openxmlformats.org/officeDocument/2006/relationships/control" Target="../activeX/activeX89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13.xml"/><Relationship Id="rId29" Type="http://schemas.openxmlformats.org/officeDocument/2006/relationships/control" Target="../activeX/activeX26.xml"/><Relationship Id="rId11" Type="http://schemas.openxmlformats.org/officeDocument/2006/relationships/control" Target="../activeX/activeX8.xml"/><Relationship Id="rId24" Type="http://schemas.openxmlformats.org/officeDocument/2006/relationships/control" Target="../activeX/activeX21.xml"/><Relationship Id="rId32" Type="http://schemas.openxmlformats.org/officeDocument/2006/relationships/control" Target="../activeX/activeX29.xml"/><Relationship Id="rId37" Type="http://schemas.openxmlformats.org/officeDocument/2006/relationships/control" Target="../activeX/activeX34.xml"/><Relationship Id="rId40" Type="http://schemas.openxmlformats.org/officeDocument/2006/relationships/control" Target="../activeX/activeX37.xml"/><Relationship Id="rId45" Type="http://schemas.openxmlformats.org/officeDocument/2006/relationships/control" Target="../activeX/activeX42.xml"/><Relationship Id="rId53" Type="http://schemas.openxmlformats.org/officeDocument/2006/relationships/control" Target="../activeX/activeX50.xml"/><Relationship Id="rId58" Type="http://schemas.openxmlformats.org/officeDocument/2006/relationships/control" Target="../activeX/activeX55.xml"/><Relationship Id="rId66" Type="http://schemas.openxmlformats.org/officeDocument/2006/relationships/control" Target="../activeX/activeX63.xml"/><Relationship Id="rId74" Type="http://schemas.openxmlformats.org/officeDocument/2006/relationships/control" Target="../activeX/activeX71.xml"/><Relationship Id="rId79" Type="http://schemas.openxmlformats.org/officeDocument/2006/relationships/control" Target="../activeX/activeX76.xml"/><Relationship Id="rId87" Type="http://schemas.openxmlformats.org/officeDocument/2006/relationships/control" Target="../activeX/activeX84.xml"/><Relationship Id="rId5" Type="http://schemas.openxmlformats.org/officeDocument/2006/relationships/control" Target="../activeX/activeX2.xml"/><Relationship Id="rId61" Type="http://schemas.openxmlformats.org/officeDocument/2006/relationships/control" Target="../activeX/activeX58.xml"/><Relationship Id="rId82" Type="http://schemas.openxmlformats.org/officeDocument/2006/relationships/control" Target="../activeX/activeX79.xml"/><Relationship Id="rId90" Type="http://schemas.openxmlformats.org/officeDocument/2006/relationships/control" Target="../activeX/activeX87.xml"/><Relationship Id="rId95" Type="http://schemas.openxmlformats.org/officeDocument/2006/relationships/control" Target="../activeX/activeX92.xml"/><Relationship Id="rId19" Type="http://schemas.openxmlformats.org/officeDocument/2006/relationships/control" Target="../activeX/activeX16.xml"/><Relationship Id="rId14" Type="http://schemas.openxmlformats.org/officeDocument/2006/relationships/control" Target="../activeX/activeX11.xml"/><Relationship Id="rId22" Type="http://schemas.openxmlformats.org/officeDocument/2006/relationships/control" Target="../activeX/activeX19.xml"/><Relationship Id="rId27" Type="http://schemas.openxmlformats.org/officeDocument/2006/relationships/control" Target="../activeX/activeX24.xml"/><Relationship Id="rId30" Type="http://schemas.openxmlformats.org/officeDocument/2006/relationships/control" Target="../activeX/activeX27.xml"/><Relationship Id="rId35" Type="http://schemas.openxmlformats.org/officeDocument/2006/relationships/control" Target="../activeX/activeX32.xml"/><Relationship Id="rId43" Type="http://schemas.openxmlformats.org/officeDocument/2006/relationships/control" Target="../activeX/activeX40.xml"/><Relationship Id="rId48" Type="http://schemas.openxmlformats.org/officeDocument/2006/relationships/control" Target="../activeX/activeX45.xml"/><Relationship Id="rId56" Type="http://schemas.openxmlformats.org/officeDocument/2006/relationships/control" Target="../activeX/activeX53.xml"/><Relationship Id="rId64" Type="http://schemas.openxmlformats.org/officeDocument/2006/relationships/control" Target="../activeX/activeX61.xml"/><Relationship Id="rId69" Type="http://schemas.openxmlformats.org/officeDocument/2006/relationships/control" Target="../activeX/activeX66.xml"/><Relationship Id="rId77" Type="http://schemas.openxmlformats.org/officeDocument/2006/relationships/control" Target="../activeX/activeX74.xml"/><Relationship Id="rId8" Type="http://schemas.openxmlformats.org/officeDocument/2006/relationships/control" Target="../activeX/activeX5.xml"/><Relationship Id="rId51" Type="http://schemas.openxmlformats.org/officeDocument/2006/relationships/control" Target="../activeX/activeX48.xml"/><Relationship Id="rId72" Type="http://schemas.openxmlformats.org/officeDocument/2006/relationships/control" Target="../activeX/activeX69.xml"/><Relationship Id="rId80" Type="http://schemas.openxmlformats.org/officeDocument/2006/relationships/control" Target="../activeX/activeX77.xml"/><Relationship Id="rId85" Type="http://schemas.openxmlformats.org/officeDocument/2006/relationships/control" Target="../activeX/activeX82.xml"/><Relationship Id="rId93" Type="http://schemas.openxmlformats.org/officeDocument/2006/relationships/control" Target="../activeX/activeX90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9.xml"/><Relationship Id="rId17" Type="http://schemas.openxmlformats.org/officeDocument/2006/relationships/control" Target="../activeX/activeX14.xml"/><Relationship Id="rId25" Type="http://schemas.openxmlformats.org/officeDocument/2006/relationships/control" Target="../activeX/activeX22.xml"/><Relationship Id="rId33" Type="http://schemas.openxmlformats.org/officeDocument/2006/relationships/control" Target="../activeX/activeX30.xml"/><Relationship Id="rId38" Type="http://schemas.openxmlformats.org/officeDocument/2006/relationships/control" Target="../activeX/activeX35.xml"/><Relationship Id="rId46" Type="http://schemas.openxmlformats.org/officeDocument/2006/relationships/control" Target="../activeX/activeX43.xml"/><Relationship Id="rId59" Type="http://schemas.openxmlformats.org/officeDocument/2006/relationships/control" Target="../activeX/activeX56.xml"/><Relationship Id="rId67" Type="http://schemas.openxmlformats.org/officeDocument/2006/relationships/control" Target="../activeX/activeX64.xml"/><Relationship Id="rId20" Type="http://schemas.openxmlformats.org/officeDocument/2006/relationships/control" Target="../activeX/activeX17.xml"/><Relationship Id="rId41" Type="http://schemas.openxmlformats.org/officeDocument/2006/relationships/control" Target="../activeX/activeX38.xml"/><Relationship Id="rId54" Type="http://schemas.openxmlformats.org/officeDocument/2006/relationships/control" Target="../activeX/activeX51.xml"/><Relationship Id="rId62" Type="http://schemas.openxmlformats.org/officeDocument/2006/relationships/control" Target="../activeX/activeX59.xml"/><Relationship Id="rId70" Type="http://schemas.openxmlformats.org/officeDocument/2006/relationships/control" Target="../activeX/activeX67.xml"/><Relationship Id="rId75" Type="http://schemas.openxmlformats.org/officeDocument/2006/relationships/control" Target="../activeX/activeX72.xml"/><Relationship Id="rId83" Type="http://schemas.openxmlformats.org/officeDocument/2006/relationships/control" Target="../activeX/activeX80.xml"/><Relationship Id="rId88" Type="http://schemas.openxmlformats.org/officeDocument/2006/relationships/control" Target="../activeX/activeX85.xml"/><Relationship Id="rId91" Type="http://schemas.openxmlformats.org/officeDocument/2006/relationships/control" Target="../activeX/activeX88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3.xml"/><Relationship Id="rId15" Type="http://schemas.openxmlformats.org/officeDocument/2006/relationships/control" Target="../activeX/activeX12.xml"/><Relationship Id="rId23" Type="http://schemas.openxmlformats.org/officeDocument/2006/relationships/control" Target="../activeX/activeX20.xml"/><Relationship Id="rId28" Type="http://schemas.openxmlformats.org/officeDocument/2006/relationships/control" Target="../activeX/activeX25.xml"/><Relationship Id="rId36" Type="http://schemas.openxmlformats.org/officeDocument/2006/relationships/control" Target="../activeX/activeX33.xml"/><Relationship Id="rId49" Type="http://schemas.openxmlformats.org/officeDocument/2006/relationships/control" Target="../activeX/activeX46.xml"/><Relationship Id="rId57" Type="http://schemas.openxmlformats.org/officeDocument/2006/relationships/control" Target="../activeX/activeX54.xml"/><Relationship Id="rId10" Type="http://schemas.openxmlformats.org/officeDocument/2006/relationships/control" Target="../activeX/activeX7.xml"/><Relationship Id="rId31" Type="http://schemas.openxmlformats.org/officeDocument/2006/relationships/control" Target="../activeX/activeX28.xml"/><Relationship Id="rId44" Type="http://schemas.openxmlformats.org/officeDocument/2006/relationships/control" Target="../activeX/activeX41.xml"/><Relationship Id="rId52" Type="http://schemas.openxmlformats.org/officeDocument/2006/relationships/control" Target="../activeX/activeX49.xml"/><Relationship Id="rId60" Type="http://schemas.openxmlformats.org/officeDocument/2006/relationships/control" Target="../activeX/activeX57.xml"/><Relationship Id="rId65" Type="http://schemas.openxmlformats.org/officeDocument/2006/relationships/control" Target="../activeX/activeX62.xml"/><Relationship Id="rId73" Type="http://schemas.openxmlformats.org/officeDocument/2006/relationships/control" Target="../activeX/activeX70.xml"/><Relationship Id="rId78" Type="http://schemas.openxmlformats.org/officeDocument/2006/relationships/control" Target="../activeX/activeX75.xml"/><Relationship Id="rId81" Type="http://schemas.openxmlformats.org/officeDocument/2006/relationships/control" Target="../activeX/activeX78.xml"/><Relationship Id="rId86" Type="http://schemas.openxmlformats.org/officeDocument/2006/relationships/control" Target="../activeX/activeX83.xml"/><Relationship Id="rId94" Type="http://schemas.openxmlformats.org/officeDocument/2006/relationships/control" Target="../activeX/activeX91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5"/>
  <sheetViews>
    <sheetView workbookViewId="0">
      <selection activeCell="C96" sqref="C96"/>
    </sheetView>
  </sheetViews>
  <sheetFormatPr baseColWidth="10" defaultRowHeight="12.75"/>
  <sheetData>
    <row r="1" spans="1:7">
      <c r="A1" t="s">
        <v>368</v>
      </c>
    </row>
    <row r="2" spans="1:7">
      <c r="A2" s="502" t="s">
        <v>343</v>
      </c>
      <c r="B2" s="498" t="s">
        <v>344</v>
      </c>
      <c r="C2" s="504"/>
      <c r="D2" s="498" t="s">
        <v>345</v>
      </c>
      <c r="E2" s="504"/>
      <c r="F2" s="498" t="s">
        <v>346</v>
      </c>
      <c r="G2" s="499"/>
    </row>
    <row r="3" spans="1:7">
      <c r="A3" s="503"/>
      <c r="B3" s="238" t="s">
        <v>347</v>
      </c>
      <c r="C3" s="239" t="s">
        <v>348</v>
      </c>
      <c r="D3" s="238" t="s">
        <v>347</v>
      </c>
      <c r="E3" s="239" t="s">
        <v>348</v>
      </c>
      <c r="F3" s="238" t="s">
        <v>347</v>
      </c>
      <c r="G3" s="240" t="s">
        <v>348</v>
      </c>
    </row>
    <row r="4" spans="1:7">
      <c r="A4" s="241" t="s">
        <v>349</v>
      </c>
      <c r="B4" s="242">
        <v>306110</v>
      </c>
      <c r="C4" s="243">
        <v>100</v>
      </c>
      <c r="D4" s="242">
        <v>150643</v>
      </c>
      <c r="E4" s="243">
        <v>100</v>
      </c>
      <c r="F4" s="242">
        <v>155466</v>
      </c>
      <c r="G4" s="243">
        <v>100</v>
      </c>
    </row>
    <row r="5" spans="1:7">
      <c r="A5" s="244" t="s">
        <v>350</v>
      </c>
      <c r="B5" s="245">
        <v>21265</v>
      </c>
      <c r="C5" s="246">
        <v>6.9</v>
      </c>
      <c r="D5" s="245">
        <v>10869</v>
      </c>
      <c r="E5" s="246">
        <v>7.2</v>
      </c>
      <c r="F5" s="245">
        <v>10396</v>
      </c>
      <c r="G5" s="246">
        <v>6.7</v>
      </c>
    </row>
    <row r="6" spans="1:7">
      <c r="A6" s="244" t="s">
        <v>351</v>
      </c>
      <c r="B6" s="245">
        <v>20870</v>
      </c>
      <c r="C6" s="246">
        <v>6.8</v>
      </c>
      <c r="D6" s="245">
        <v>10667</v>
      </c>
      <c r="E6" s="246">
        <v>7.1</v>
      </c>
      <c r="F6" s="245">
        <v>10203</v>
      </c>
      <c r="G6" s="246">
        <v>6.6</v>
      </c>
    </row>
    <row r="7" spans="1:7">
      <c r="A7" s="244" t="s">
        <v>352</v>
      </c>
      <c r="B7" s="245">
        <v>20020</v>
      </c>
      <c r="C7" s="246">
        <v>6.5</v>
      </c>
      <c r="D7" s="245">
        <v>10237</v>
      </c>
      <c r="E7" s="246">
        <v>6.8</v>
      </c>
      <c r="F7" s="245">
        <v>9783</v>
      </c>
      <c r="G7" s="246">
        <v>6.3</v>
      </c>
    </row>
    <row r="8" spans="1:7">
      <c r="A8" s="244" t="s">
        <v>353</v>
      </c>
      <c r="B8" s="245">
        <v>20886</v>
      </c>
      <c r="C8" s="246">
        <v>6.8</v>
      </c>
      <c r="D8" s="245">
        <v>10691</v>
      </c>
      <c r="E8" s="246">
        <v>7.1</v>
      </c>
      <c r="F8" s="245">
        <v>10196</v>
      </c>
      <c r="G8" s="246">
        <v>6.6</v>
      </c>
    </row>
    <row r="9" spans="1:7">
      <c r="A9" s="244" t="s">
        <v>354</v>
      </c>
      <c r="B9" s="245">
        <v>21525</v>
      </c>
      <c r="C9" s="246">
        <v>7</v>
      </c>
      <c r="D9" s="245">
        <v>10960</v>
      </c>
      <c r="E9" s="246">
        <v>7.3</v>
      </c>
      <c r="F9" s="245">
        <v>10565</v>
      </c>
      <c r="G9" s="246">
        <v>6.8</v>
      </c>
    </row>
    <row r="10" spans="1:7">
      <c r="A10" s="244" t="s">
        <v>355</v>
      </c>
      <c r="B10" s="245">
        <v>21382</v>
      </c>
      <c r="C10" s="246">
        <v>7</v>
      </c>
      <c r="D10" s="245">
        <v>10917</v>
      </c>
      <c r="E10" s="246">
        <v>7.2</v>
      </c>
      <c r="F10" s="245">
        <v>10464</v>
      </c>
      <c r="G10" s="246">
        <v>6.7</v>
      </c>
    </row>
    <row r="11" spans="1:7">
      <c r="A11" s="244" t="s">
        <v>356</v>
      </c>
      <c r="B11" s="245">
        <v>20202</v>
      </c>
      <c r="C11" s="246">
        <v>6.6</v>
      </c>
      <c r="D11" s="245">
        <v>10067</v>
      </c>
      <c r="E11" s="246">
        <v>6.7</v>
      </c>
      <c r="F11" s="245">
        <v>10135</v>
      </c>
      <c r="G11" s="246">
        <v>6.5</v>
      </c>
    </row>
    <row r="12" spans="1:7">
      <c r="A12" s="244" t="s">
        <v>357</v>
      </c>
      <c r="B12" s="245">
        <v>19255</v>
      </c>
      <c r="C12" s="246">
        <v>6.3</v>
      </c>
      <c r="D12" s="245">
        <v>9542</v>
      </c>
      <c r="E12" s="246">
        <v>6.3</v>
      </c>
      <c r="F12" s="245">
        <v>9713</v>
      </c>
      <c r="G12" s="246">
        <v>6.2</v>
      </c>
    </row>
    <row r="13" spans="1:7">
      <c r="A13" s="244" t="s">
        <v>358</v>
      </c>
      <c r="B13" s="245">
        <v>20587</v>
      </c>
      <c r="C13" s="246">
        <v>6.7</v>
      </c>
      <c r="D13" s="245">
        <v>10172</v>
      </c>
      <c r="E13" s="246">
        <v>6.8</v>
      </c>
      <c r="F13" s="245">
        <v>10415</v>
      </c>
      <c r="G13" s="246">
        <v>6.7</v>
      </c>
    </row>
    <row r="14" spans="1:7">
      <c r="A14" s="244" t="s">
        <v>359</v>
      </c>
      <c r="B14" s="245">
        <v>21989</v>
      </c>
      <c r="C14" s="246">
        <v>7.2</v>
      </c>
      <c r="D14" s="245">
        <v>10800</v>
      </c>
      <c r="E14" s="246">
        <v>7.2</v>
      </c>
      <c r="F14" s="245">
        <v>11189</v>
      </c>
      <c r="G14" s="246">
        <v>7.2</v>
      </c>
    </row>
    <row r="15" spans="1:7">
      <c r="A15" s="247" t="s">
        <v>360</v>
      </c>
      <c r="B15" s="245">
        <v>21965</v>
      </c>
      <c r="C15" s="246">
        <v>7.2</v>
      </c>
      <c r="D15" s="245">
        <v>10695</v>
      </c>
      <c r="E15" s="246">
        <v>7.1</v>
      </c>
      <c r="F15" s="245">
        <v>11270</v>
      </c>
      <c r="G15" s="246">
        <v>7.2</v>
      </c>
    </row>
    <row r="16" spans="1:7">
      <c r="A16" s="247" t="s">
        <v>361</v>
      </c>
      <c r="B16" s="245">
        <v>19554</v>
      </c>
      <c r="C16" s="246">
        <v>6.4</v>
      </c>
      <c r="D16" s="245">
        <v>9499</v>
      </c>
      <c r="E16" s="246">
        <v>6.3</v>
      </c>
      <c r="F16" s="245">
        <v>10055</v>
      </c>
      <c r="G16" s="246">
        <v>6.5</v>
      </c>
    </row>
    <row r="17" spans="1:8">
      <c r="A17" s="247" t="s">
        <v>362</v>
      </c>
      <c r="B17" s="245">
        <v>17430</v>
      </c>
      <c r="C17" s="246">
        <v>5.7</v>
      </c>
      <c r="D17" s="245">
        <v>8447</v>
      </c>
      <c r="E17" s="246">
        <v>5.6</v>
      </c>
      <c r="F17" s="245">
        <v>8983</v>
      </c>
      <c r="G17" s="246">
        <v>5.8</v>
      </c>
    </row>
    <row r="18" spans="1:8">
      <c r="A18" s="247" t="s">
        <v>363</v>
      </c>
      <c r="B18" s="245">
        <v>12160</v>
      </c>
      <c r="C18" s="246">
        <v>4</v>
      </c>
      <c r="D18" s="245">
        <v>5600</v>
      </c>
      <c r="E18" s="246">
        <v>3.7</v>
      </c>
      <c r="F18" s="245">
        <v>6561</v>
      </c>
      <c r="G18" s="246">
        <v>4.2</v>
      </c>
    </row>
    <row r="19" spans="1:8">
      <c r="A19" s="247" t="s">
        <v>364</v>
      </c>
      <c r="B19" s="245">
        <v>9254</v>
      </c>
      <c r="C19" s="246">
        <v>3</v>
      </c>
      <c r="D19" s="245">
        <v>4242</v>
      </c>
      <c r="E19" s="246">
        <v>2.8</v>
      </c>
      <c r="F19" s="245">
        <v>5012</v>
      </c>
      <c r="G19" s="246">
        <v>3.2</v>
      </c>
    </row>
    <row r="20" spans="1:8">
      <c r="A20" s="247" t="s">
        <v>365</v>
      </c>
      <c r="B20" s="245">
        <v>7088</v>
      </c>
      <c r="C20" s="246">
        <v>2.2999999999999998</v>
      </c>
      <c r="D20" s="245">
        <v>3065</v>
      </c>
      <c r="E20" s="246">
        <v>2</v>
      </c>
      <c r="F20" s="245">
        <v>4023</v>
      </c>
      <c r="G20" s="246">
        <v>2.6</v>
      </c>
    </row>
    <row r="21" spans="1:8">
      <c r="A21" s="247" t="s">
        <v>366</v>
      </c>
      <c r="B21" s="245">
        <v>5719</v>
      </c>
      <c r="C21" s="246">
        <v>1.9</v>
      </c>
      <c r="D21" s="245">
        <v>2370</v>
      </c>
      <c r="E21" s="246">
        <v>1.6</v>
      </c>
      <c r="F21" s="245">
        <v>3349</v>
      </c>
      <c r="G21" s="246">
        <v>2.2000000000000002</v>
      </c>
    </row>
    <row r="22" spans="1:8">
      <c r="A22" s="248" t="s">
        <v>367</v>
      </c>
      <c r="B22" s="245">
        <v>4957</v>
      </c>
      <c r="C22" s="246">
        <v>1.6</v>
      </c>
      <c r="D22" s="245">
        <v>1804</v>
      </c>
      <c r="E22" s="246">
        <v>1.2</v>
      </c>
      <c r="F22" s="245">
        <v>3153</v>
      </c>
      <c r="G22" s="246">
        <v>2</v>
      </c>
    </row>
    <row r="25" spans="1:8" ht="13.5" thickBot="1">
      <c r="A25" s="306" t="s">
        <v>406</v>
      </c>
    </row>
    <row r="26" spans="1:8" ht="15.75" thickBot="1">
      <c r="A26" s="302" t="s">
        <v>369</v>
      </c>
      <c r="B26" s="256"/>
      <c r="C26" s="256"/>
      <c r="D26" s="256"/>
      <c r="E26" s="256"/>
      <c r="F26" s="257"/>
      <c r="G26" s="249"/>
      <c r="H26" s="249"/>
    </row>
    <row r="27" spans="1:8" ht="15">
      <c r="A27" s="282" t="s">
        <v>370</v>
      </c>
      <c r="B27" s="283"/>
      <c r="C27" s="283"/>
      <c r="D27" s="283"/>
      <c r="E27" s="283"/>
      <c r="F27" s="284"/>
      <c r="G27" s="249"/>
      <c r="H27" s="249"/>
    </row>
    <row r="28" spans="1:8" ht="15.75" thickBot="1">
      <c r="A28" s="295"/>
      <c r="B28" s="296"/>
      <c r="C28" s="303" t="s">
        <v>371</v>
      </c>
      <c r="D28" s="304"/>
      <c r="E28" s="304"/>
      <c r="F28" s="305"/>
      <c r="G28" s="249"/>
    </row>
    <row r="29" spans="1:8" ht="15">
      <c r="A29" s="288" t="s">
        <v>372</v>
      </c>
      <c r="B29" s="287"/>
      <c r="C29" s="288" t="s">
        <v>373</v>
      </c>
      <c r="D29" s="300"/>
      <c r="E29" s="300"/>
      <c r="F29" s="301"/>
      <c r="G29" s="249"/>
    </row>
    <row r="30" spans="1:8" ht="15">
      <c r="A30" s="285"/>
      <c r="B30" s="286"/>
      <c r="C30" s="289" t="s">
        <v>374</v>
      </c>
      <c r="D30" s="290"/>
      <c r="E30" s="290"/>
      <c r="F30" s="291"/>
      <c r="G30" s="249"/>
    </row>
    <row r="31" spans="1:8" ht="15">
      <c r="A31" s="288" t="s">
        <v>375</v>
      </c>
      <c r="B31" s="287"/>
      <c r="C31" s="292" t="s">
        <v>376</v>
      </c>
      <c r="D31" s="293" t="s">
        <v>377</v>
      </c>
      <c r="E31" s="293" t="s">
        <v>378</v>
      </c>
      <c r="F31" s="294"/>
      <c r="G31" s="249"/>
    </row>
    <row r="32" spans="1:8" ht="15.75" thickBot="1">
      <c r="A32" s="295"/>
      <c r="B32" s="296"/>
      <c r="C32" s="297" t="s">
        <v>344</v>
      </c>
      <c r="D32" s="298" t="s">
        <v>345</v>
      </c>
      <c r="E32" s="298" t="s">
        <v>346</v>
      </c>
      <c r="F32" s="299"/>
      <c r="G32" s="249"/>
    </row>
    <row r="33" spans="1:7" ht="15">
      <c r="A33" s="258"/>
      <c r="B33" s="250"/>
      <c r="C33" s="268" t="s">
        <v>379</v>
      </c>
      <c r="D33" s="259"/>
      <c r="E33" s="253"/>
      <c r="F33" s="260"/>
      <c r="G33" s="249"/>
    </row>
    <row r="34" spans="1:7" ht="15.75">
      <c r="A34" s="261"/>
      <c r="B34" s="251"/>
      <c r="C34" s="269" t="s">
        <v>380</v>
      </c>
      <c r="D34" s="262"/>
      <c r="E34" s="263"/>
      <c r="F34" s="264"/>
      <c r="G34" s="252"/>
    </row>
    <row r="35" spans="1:7" ht="15">
      <c r="A35" s="276" t="s">
        <v>381</v>
      </c>
      <c r="B35" s="277" t="s">
        <v>19</v>
      </c>
      <c r="C35" s="270">
        <v>12740</v>
      </c>
      <c r="D35" s="271">
        <v>6196</v>
      </c>
      <c r="E35" s="271">
        <v>6544</v>
      </c>
      <c r="F35" s="265"/>
      <c r="G35" s="249"/>
    </row>
    <row r="36" spans="1:7" ht="15">
      <c r="A36" s="276" t="s">
        <v>382</v>
      </c>
      <c r="B36" s="277" t="s">
        <v>383</v>
      </c>
      <c r="C36" s="272">
        <v>526</v>
      </c>
      <c r="D36" s="273">
        <v>269</v>
      </c>
      <c r="E36" s="273">
        <v>257</v>
      </c>
      <c r="F36" s="266"/>
      <c r="G36" s="249"/>
    </row>
    <row r="37" spans="1:7" ht="15">
      <c r="A37" s="276" t="s">
        <v>384</v>
      </c>
      <c r="B37" s="278"/>
      <c r="C37" s="272">
        <v>539</v>
      </c>
      <c r="D37" s="273">
        <v>276</v>
      </c>
      <c r="E37" s="273">
        <v>263</v>
      </c>
      <c r="F37" s="266"/>
      <c r="G37" s="249"/>
    </row>
    <row r="38" spans="1:7" ht="15">
      <c r="A38" s="276" t="s">
        <v>385</v>
      </c>
      <c r="B38" s="278"/>
      <c r="C38" s="272">
        <v>585</v>
      </c>
      <c r="D38" s="273">
        <v>300</v>
      </c>
      <c r="E38" s="273">
        <v>285</v>
      </c>
      <c r="F38" s="266"/>
      <c r="G38" s="249"/>
    </row>
    <row r="39" spans="1:7" ht="15">
      <c r="A39" s="276" t="s">
        <v>386</v>
      </c>
      <c r="B39" s="278"/>
      <c r="C39" s="272">
        <v>604</v>
      </c>
      <c r="D39" s="273">
        <v>310</v>
      </c>
      <c r="E39" s="273">
        <v>295</v>
      </c>
      <c r="F39" s="266"/>
      <c r="G39" s="249"/>
    </row>
    <row r="40" spans="1:7" ht="15">
      <c r="A40" s="276" t="s">
        <v>387</v>
      </c>
      <c r="B40" s="278"/>
      <c r="C40" s="272">
        <v>625</v>
      </c>
      <c r="D40" s="273">
        <v>320</v>
      </c>
      <c r="E40" s="273">
        <v>305</v>
      </c>
      <c r="F40" s="266"/>
      <c r="G40" s="249"/>
    </row>
    <row r="41" spans="1:7" ht="15">
      <c r="A41" s="276" t="s">
        <v>388</v>
      </c>
      <c r="B41" s="278"/>
      <c r="C41" s="272">
        <v>698</v>
      </c>
      <c r="D41" s="273">
        <v>356</v>
      </c>
      <c r="E41" s="273">
        <v>343</v>
      </c>
      <c r="F41" s="266"/>
      <c r="G41" s="249"/>
    </row>
    <row r="42" spans="1:7" ht="15">
      <c r="A42" s="276" t="s">
        <v>389</v>
      </c>
      <c r="B42" s="278"/>
      <c r="C42" s="272">
        <v>776</v>
      </c>
      <c r="D42" s="273">
        <v>394</v>
      </c>
      <c r="E42" s="273">
        <v>383</v>
      </c>
      <c r="F42" s="266"/>
      <c r="G42" s="249"/>
    </row>
    <row r="43" spans="1:7" ht="15">
      <c r="A43" s="276" t="s">
        <v>390</v>
      </c>
      <c r="B43" s="278"/>
      <c r="C43" s="272">
        <v>930</v>
      </c>
      <c r="D43" s="273">
        <v>471</v>
      </c>
      <c r="E43" s="273">
        <v>458</v>
      </c>
      <c r="F43" s="266"/>
      <c r="G43" s="249"/>
    </row>
    <row r="44" spans="1:7" ht="15">
      <c r="A44" s="276" t="s">
        <v>391</v>
      </c>
      <c r="B44" s="278"/>
      <c r="C44" s="272">
        <v>953</v>
      </c>
      <c r="D44" s="273">
        <v>482</v>
      </c>
      <c r="E44" s="273">
        <v>471</v>
      </c>
      <c r="F44" s="266"/>
      <c r="G44" s="249"/>
    </row>
    <row r="45" spans="1:7" ht="15">
      <c r="A45" s="276" t="s">
        <v>392</v>
      </c>
      <c r="B45" s="278"/>
      <c r="C45" s="272">
        <v>826</v>
      </c>
      <c r="D45" s="273">
        <v>415</v>
      </c>
      <c r="E45" s="273">
        <v>410</v>
      </c>
      <c r="F45" s="266"/>
      <c r="G45" s="249"/>
    </row>
    <row r="46" spans="1:7" ht="15">
      <c r="A46" s="276" t="s">
        <v>393</v>
      </c>
      <c r="B46" s="278"/>
      <c r="C46" s="272">
        <v>770</v>
      </c>
      <c r="D46" s="273">
        <v>385</v>
      </c>
      <c r="E46" s="273">
        <v>385</v>
      </c>
      <c r="F46" s="266"/>
      <c r="G46" s="249"/>
    </row>
    <row r="47" spans="1:7" ht="15">
      <c r="A47" s="276" t="s">
        <v>394</v>
      </c>
      <c r="B47" s="278"/>
      <c r="C47" s="272">
        <v>785</v>
      </c>
      <c r="D47" s="273">
        <v>390</v>
      </c>
      <c r="E47" s="273">
        <v>395</v>
      </c>
      <c r="F47" s="266"/>
      <c r="G47" s="249"/>
    </row>
    <row r="48" spans="1:7" ht="15">
      <c r="A48" s="276" t="s">
        <v>395</v>
      </c>
      <c r="B48" s="278"/>
      <c r="C48" s="272">
        <v>1004</v>
      </c>
      <c r="D48" s="273">
        <v>492</v>
      </c>
      <c r="E48" s="273">
        <v>512</v>
      </c>
      <c r="F48" s="266"/>
      <c r="G48" s="249"/>
    </row>
    <row r="49" spans="1:8" ht="15">
      <c r="A49" s="276" t="s">
        <v>396</v>
      </c>
      <c r="B49" s="278"/>
      <c r="C49" s="272">
        <v>839</v>
      </c>
      <c r="D49" s="273">
        <v>403</v>
      </c>
      <c r="E49" s="273">
        <v>436</v>
      </c>
      <c r="F49" s="266"/>
      <c r="G49" s="249"/>
    </row>
    <row r="50" spans="1:8" ht="15">
      <c r="A50" s="276" t="s">
        <v>397</v>
      </c>
      <c r="B50" s="278"/>
      <c r="C50" s="272">
        <v>740</v>
      </c>
      <c r="D50" s="273">
        <v>344</v>
      </c>
      <c r="E50" s="273">
        <v>396</v>
      </c>
      <c r="F50" s="266"/>
      <c r="G50" s="249"/>
    </row>
    <row r="51" spans="1:8" ht="15">
      <c r="A51" s="279" t="s">
        <v>398</v>
      </c>
      <c r="B51" s="278"/>
      <c r="C51" s="272">
        <v>630</v>
      </c>
      <c r="D51" s="273">
        <v>276</v>
      </c>
      <c r="E51" s="273">
        <v>353</v>
      </c>
      <c r="F51" s="266"/>
      <c r="G51" s="249"/>
    </row>
    <row r="52" spans="1:8" ht="15">
      <c r="A52" s="279" t="s">
        <v>399</v>
      </c>
      <c r="B52" s="278"/>
      <c r="C52" s="272">
        <v>471</v>
      </c>
      <c r="D52" s="273">
        <v>186</v>
      </c>
      <c r="E52" s="273">
        <v>285</v>
      </c>
      <c r="F52" s="266"/>
      <c r="G52" s="249"/>
    </row>
    <row r="53" spans="1:8" ht="15.75" thickBot="1">
      <c r="A53" s="280" t="s">
        <v>400</v>
      </c>
      <c r="B53" s="281" t="s">
        <v>401</v>
      </c>
      <c r="C53" s="274">
        <v>439</v>
      </c>
      <c r="D53" s="275">
        <v>127</v>
      </c>
      <c r="E53" s="275">
        <v>312</v>
      </c>
      <c r="F53" s="267"/>
      <c r="G53" s="249"/>
    </row>
    <row r="54" spans="1:8" ht="15">
      <c r="A54" s="254" t="s">
        <v>402</v>
      </c>
      <c r="B54" s="255" t="s">
        <v>403</v>
      </c>
      <c r="D54" s="249"/>
      <c r="E54" s="249"/>
      <c r="F54" s="249"/>
      <c r="G54" s="249"/>
      <c r="H54" s="249"/>
    </row>
    <row r="55" spans="1:8" ht="15">
      <c r="A55" s="249"/>
      <c r="B55" s="255" t="s">
        <v>404</v>
      </c>
      <c r="D55" s="249"/>
      <c r="E55" s="249"/>
      <c r="F55" s="249"/>
      <c r="G55" s="249"/>
      <c r="H55" s="249"/>
    </row>
    <row r="56" spans="1:8" ht="15">
      <c r="A56" s="254"/>
      <c r="B56" s="255" t="s">
        <v>405</v>
      </c>
      <c r="D56" s="249"/>
      <c r="E56" s="249"/>
      <c r="F56" s="249"/>
      <c r="G56" s="249"/>
      <c r="H56" s="249"/>
    </row>
    <row r="61" spans="1:8">
      <c r="A61" t="s">
        <v>488</v>
      </c>
    </row>
    <row r="62" spans="1:8" ht="13.5" thickBot="1"/>
    <row r="63" spans="1:8" ht="12.75" customHeight="1">
      <c r="A63" s="500" t="s">
        <v>407</v>
      </c>
      <c r="B63" s="506">
        <v>2010</v>
      </c>
      <c r="C63" s="507"/>
      <c r="D63" s="508"/>
    </row>
    <row r="64" spans="1:8">
      <c r="A64" s="501"/>
      <c r="B64" s="308" t="s">
        <v>19</v>
      </c>
      <c r="C64" s="308" t="s">
        <v>408</v>
      </c>
      <c r="D64" s="312" t="s">
        <v>409</v>
      </c>
    </row>
    <row r="65" spans="1:4">
      <c r="A65" s="313" t="s">
        <v>19</v>
      </c>
      <c r="B65" s="309" t="s">
        <v>410</v>
      </c>
      <c r="C65" s="309" t="s">
        <v>411</v>
      </c>
      <c r="D65" s="314" t="s">
        <v>412</v>
      </c>
    </row>
    <row r="66" spans="1:4">
      <c r="A66" s="313" t="s">
        <v>413</v>
      </c>
      <c r="B66" s="309" t="s">
        <v>414</v>
      </c>
      <c r="C66" s="309" t="s">
        <v>415</v>
      </c>
      <c r="D66" s="314" t="s">
        <v>416</v>
      </c>
    </row>
    <row r="67" spans="1:4">
      <c r="A67" s="313" t="s">
        <v>417</v>
      </c>
      <c r="B67" s="309" t="s">
        <v>418</v>
      </c>
      <c r="C67" s="309" t="s">
        <v>419</v>
      </c>
      <c r="D67" s="314" t="s">
        <v>420</v>
      </c>
    </row>
    <row r="68" spans="1:4" ht="25.5">
      <c r="A68" s="313" t="s">
        <v>61</v>
      </c>
      <c r="B68" s="309" t="s">
        <v>421</v>
      </c>
      <c r="C68" s="309" t="s">
        <v>422</v>
      </c>
      <c r="D68" s="314" t="s">
        <v>423</v>
      </c>
    </row>
    <row r="69" spans="1:4" ht="25.5">
      <c r="A69" s="313" t="s">
        <v>62</v>
      </c>
      <c r="B69" s="309" t="s">
        <v>424</v>
      </c>
      <c r="C69" s="309" t="s">
        <v>425</v>
      </c>
      <c r="D69" s="314" t="s">
        <v>426</v>
      </c>
    </row>
    <row r="70" spans="1:4" ht="25.5">
      <c r="A70" s="313" t="s">
        <v>63</v>
      </c>
      <c r="B70" s="309" t="s">
        <v>427</v>
      </c>
      <c r="C70" s="309" t="s">
        <v>428</v>
      </c>
      <c r="D70" s="314" t="s">
        <v>429</v>
      </c>
    </row>
    <row r="71" spans="1:4" ht="25.5">
      <c r="A71" s="313" t="s">
        <v>64</v>
      </c>
      <c r="B71" s="309" t="s">
        <v>430</v>
      </c>
      <c r="C71" s="309" t="s">
        <v>431</v>
      </c>
      <c r="D71" s="314" t="s">
        <v>432</v>
      </c>
    </row>
    <row r="72" spans="1:4" ht="25.5">
      <c r="A72" s="313" t="s">
        <v>65</v>
      </c>
      <c r="B72" s="309" t="s">
        <v>433</v>
      </c>
      <c r="C72" s="309" t="s">
        <v>434</v>
      </c>
      <c r="D72" s="314" t="s">
        <v>435</v>
      </c>
    </row>
    <row r="73" spans="1:4" ht="25.5">
      <c r="A73" s="313" t="s">
        <v>66</v>
      </c>
      <c r="B73" s="309" t="s">
        <v>436</v>
      </c>
      <c r="C73" s="309" t="s">
        <v>437</v>
      </c>
      <c r="D73" s="314" t="s">
        <v>438</v>
      </c>
    </row>
    <row r="74" spans="1:4" ht="25.5">
      <c r="A74" s="313" t="s">
        <v>67</v>
      </c>
      <c r="B74" s="309" t="s">
        <v>439</v>
      </c>
      <c r="C74" s="309" t="s">
        <v>440</v>
      </c>
      <c r="D74" s="314" t="s">
        <v>441</v>
      </c>
    </row>
    <row r="75" spans="1:4" ht="25.5">
      <c r="A75" s="313" t="s">
        <v>68</v>
      </c>
      <c r="B75" s="309" t="s">
        <v>442</v>
      </c>
      <c r="C75" s="309" t="s">
        <v>443</v>
      </c>
      <c r="D75" s="314" t="s">
        <v>444</v>
      </c>
    </row>
    <row r="76" spans="1:4" ht="25.5">
      <c r="A76" s="313" t="s">
        <v>69</v>
      </c>
      <c r="B76" s="309" t="s">
        <v>445</v>
      </c>
      <c r="C76" s="309" t="s">
        <v>446</v>
      </c>
      <c r="D76" s="314" t="s">
        <v>447</v>
      </c>
    </row>
    <row r="77" spans="1:4" ht="25.5">
      <c r="A77" s="313" t="s">
        <v>448</v>
      </c>
      <c r="B77" s="309" t="s">
        <v>449</v>
      </c>
      <c r="C77" s="309" t="s">
        <v>450</v>
      </c>
      <c r="D77" s="314" t="s">
        <v>451</v>
      </c>
    </row>
    <row r="78" spans="1:4" ht="25.5">
      <c r="A78" s="313" t="s">
        <v>452</v>
      </c>
      <c r="B78" s="309" t="s">
        <v>453</v>
      </c>
      <c r="C78" s="309" t="s">
        <v>454</v>
      </c>
      <c r="D78" s="314" t="s">
        <v>455</v>
      </c>
    </row>
    <row r="79" spans="1:4" ht="25.5">
      <c r="A79" s="313" t="s">
        <v>456</v>
      </c>
      <c r="B79" s="309" t="s">
        <v>457</v>
      </c>
      <c r="C79" s="309" t="s">
        <v>458</v>
      </c>
      <c r="D79" s="314" t="s">
        <v>459</v>
      </c>
    </row>
    <row r="80" spans="1:4" ht="25.5">
      <c r="A80" s="313" t="s">
        <v>460</v>
      </c>
      <c r="B80" s="309" t="s">
        <v>461</v>
      </c>
      <c r="C80" s="309" t="s">
        <v>462</v>
      </c>
      <c r="D80" s="314" t="s">
        <v>463</v>
      </c>
    </row>
    <row r="81" spans="1:25" ht="25.5">
      <c r="A81" s="313" t="s">
        <v>464</v>
      </c>
      <c r="B81" s="309" t="s">
        <v>465</v>
      </c>
      <c r="C81" s="309" t="s">
        <v>466</v>
      </c>
      <c r="D81" s="314" t="s">
        <v>467</v>
      </c>
    </row>
    <row r="82" spans="1:25" ht="25.5">
      <c r="A82" s="313" t="s">
        <v>468</v>
      </c>
      <c r="B82" s="309" t="s">
        <v>469</v>
      </c>
      <c r="C82" s="309" t="s">
        <v>470</v>
      </c>
      <c r="D82" s="314" t="s">
        <v>471</v>
      </c>
    </row>
    <row r="83" spans="1:25" ht="25.5">
      <c r="A83" s="313" t="s">
        <v>472</v>
      </c>
      <c r="B83" s="309" t="s">
        <v>473</v>
      </c>
      <c r="C83" s="309" t="s">
        <v>474</v>
      </c>
      <c r="D83" s="314" t="s">
        <v>475</v>
      </c>
    </row>
    <row r="84" spans="1:25" ht="26.25" thickBot="1">
      <c r="A84" s="317" t="s">
        <v>476</v>
      </c>
      <c r="B84" s="318" t="s">
        <v>477</v>
      </c>
      <c r="C84" s="318" t="s">
        <v>478</v>
      </c>
      <c r="D84" s="319" t="s">
        <v>479</v>
      </c>
    </row>
    <row r="85" spans="1:25" ht="12.75" customHeight="1">
      <c r="A85" s="310" t="s">
        <v>480</v>
      </c>
      <c r="B85" s="505" t="s">
        <v>481</v>
      </c>
      <c r="C85" s="505"/>
      <c r="D85" s="505"/>
      <c r="E85" s="505"/>
      <c r="F85" s="505"/>
      <c r="G85" s="505"/>
      <c r="H85" s="505"/>
      <c r="I85" s="505"/>
      <c r="J85" s="505"/>
      <c r="K85" s="505"/>
      <c r="L85" s="505"/>
      <c r="M85" s="505"/>
      <c r="N85" s="505"/>
      <c r="O85" s="505"/>
      <c r="P85" s="505"/>
      <c r="Q85" s="505"/>
      <c r="R85" s="505"/>
      <c r="S85" s="505"/>
      <c r="T85" s="505"/>
      <c r="U85" s="505"/>
      <c r="V85" s="505"/>
      <c r="W85" s="505"/>
      <c r="X85" s="505"/>
      <c r="Y85" s="505"/>
    </row>
    <row r="86" spans="1:25" ht="14.25">
      <c r="A86" s="311" t="s">
        <v>482</v>
      </c>
      <c r="B86" s="505" t="s">
        <v>483</v>
      </c>
      <c r="C86" s="505"/>
      <c r="D86" s="505"/>
      <c r="E86" s="505"/>
      <c r="F86" s="505"/>
      <c r="G86" s="505"/>
      <c r="H86" s="505"/>
      <c r="I86" s="505"/>
      <c r="J86" s="505"/>
      <c r="K86" s="505"/>
      <c r="L86" s="505"/>
      <c r="M86" s="505"/>
      <c r="N86" s="505"/>
      <c r="O86" s="505"/>
      <c r="P86" s="505"/>
      <c r="Q86" s="505"/>
      <c r="R86" s="505"/>
      <c r="S86" s="505"/>
      <c r="T86" s="505"/>
      <c r="U86" s="505"/>
      <c r="V86" s="505"/>
      <c r="W86" s="505"/>
      <c r="X86" s="505"/>
      <c r="Y86" s="505"/>
    </row>
    <row r="87" spans="1:25" ht="14.25">
      <c r="A87" s="311" t="s">
        <v>484</v>
      </c>
      <c r="B87" s="505" t="s">
        <v>485</v>
      </c>
      <c r="C87" s="505"/>
      <c r="D87" s="505"/>
      <c r="E87" s="505"/>
      <c r="F87" s="505"/>
      <c r="G87" s="505"/>
      <c r="H87" s="505"/>
      <c r="I87" s="505"/>
      <c r="J87" s="505"/>
      <c r="K87" s="505"/>
      <c r="L87" s="505"/>
      <c r="M87" s="505"/>
      <c r="N87" s="505"/>
      <c r="O87" s="505"/>
      <c r="P87" s="505"/>
      <c r="Q87" s="505"/>
      <c r="R87" s="505"/>
      <c r="S87" s="505"/>
      <c r="T87" s="505"/>
      <c r="U87" s="505"/>
      <c r="V87" s="505"/>
      <c r="W87" s="505"/>
      <c r="X87" s="505"/>
      <c r="Y87" s="505"/>
    </row>
    <row r="88" spans="1:25" ht="14.25">
      <c r="A88" s="311" t="s">
        <v>486</v>
      </c>
      <c r="B88" s="505" t="s">
        <v>487</v>
      </c>
      <c r="C88" s="505"/>
      <c r="D88" s="505"/>
      <c r="E88" s="505"/>
      <c r="F88" s="505"/>
      <c r="G88" s="505"/>
      <c r="H88" s="505"/>
      <c r="I88" s="505"/>
      <c r="J88" s="505"/>
      <c r="K88" s="505"/>
      <c r="L88" s="505"/>
      <c r="M88" s="505"/>
      <c r="N88" s="505"/>
      <c r="O88" s="505"/>
      <c r="P88" s="505"/>
      <c r="Q88" s="505"/>
      <c r="R88" s="505"/>
      <c r="S88" s="505"/>
      <c r="T88" s="505"/>
      <c r="U88" s="505"/>
      <c r="V88" s="505"/>
      <c r="W88" s="505"/>
      <c r="X88" s="505"/>
      <c r="Y88" s="505"/>
    </row>
    <row r="89" spans="1:25" ht="14.25">
      <c r="A89" s="311" t="s">
        <v>140</v>
      </c>
    </row>
    <row r="93" spans="1:25">
      <c r="A93" t="s">
        <v>71</v>
      </c>
    </row>
    <row r="94" spans="1:25">
      <c r="A94" t="s">
        <v>70</v>
      </c>
    </row>
    <row r="95" spans="1:25" ht="25.5">
      <c r="A95" s="52" t="s">
        <v>61</v>
      </c>
      <c r="B95" s="10">
        <v>2207587</v>
      </c>
    </row>
    <row r="96" spans="1:25" ht="25.5">
      <c r="A96" s="52" t="s">
        <v>62</v>
      </c>
      <c r="B96" s="53">
        <v>2155949</v>
      </c>
    </row>
    <row r="97" spans="1:2" ht="25.5">
      <c r="A97" s="52" t="s">
        <v>63</v>
      </c>
      <c r="B97" s="10">
        <v>2403925</v>
      </c>
    </row>
    <row r="98" spans="1:2" ht="25.5">
      <c r="A98" s="52" t="s">
        <v>64</v>
      </c>
      <c r="B98" s="10">
        <v>2906478</v>
      </c>
    </row>
    <row r="99" spans="1:2" ht="25.5">
      <c r="A99" s="52" t="s">
        <v>65</v>
      </c>
      <c r="B99" s="10">
        <v>3679916</v>
      </c>
    </row>
    <row r="100" spans="1:2" ht="25.5">
      <c r="A100" s="52" t="s">
        <v>66</v>
      </c>
      <c r="B100" s="10">
        <v>3992937</v>
      </c>
    </row>
    <row r="101" spans="1:2" ht="25.5">
      <c r="A101" s="52" t="s">
        <v>67</v>
      </c>
      <c r="B101" s="10">
        <v>3779112</v>
      </c>
    </row>
    <row r="102" spans="1:2" ht="25.5">
      <c r="A102" s="52" t="s">
        <v>68</v>
      </c>
      <c r="B102" s="10">
        <v>3559908</v>
      </c>
    </row>
    <row r="103" spans="1:2" ht="25.5">
      <c r="A103" s="52" t="s">
        <v>69</v>
      </c>
      <c r="B103" s="10">
        <v>3220788</v>
      </c>
    </row>
    <row r="105" spans="1:2">
      <c r="B105" s="56">
        <f>SUM(B95:B104)</f>
        <v>27906600</v>
      </c>
    </row>
  </sheetData>
  <mergeCells count="10">
    <mergeCell ref="F2:G2"/>
    <mergeCell ref="A63:A64"/>
    <mergeCell ref="A2:A3"/>
    <mergeCell ref="B2:C2"/>
    <mergeCell ref="D2:E2"/>
    <mergeCell ref="B88:Y88"/>
    <mergeCell ref="B63:D63"/>
    <mergeCell ref="B85:Y85"/>
    <mergeCell ref="B86:Y86"/>
    <mergeCell ref="B87:Y87"/>
  </mergeCells>
  <phoneticPr fontId="3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2:P708"/>
  <sheetViews>
    <sheetView showGridLines="0" topLeftCell="C684" zoomScale="85" workbookViewId="0">
      <selection activeCell="H717" sqref="H717"/>
    </sheetView>
  </sheetViews>
  <sheetFormatPr baseColWidth="10" defaultRowHeight="12.75"/>
  <cols>
    <col min="1" max="1" width="15.140625" customWidth="1"/>
    <col min="2" max="2" width="15.42578125" bestFit="1" customWidth="1"/>
    <col min="3" max="3" width="17.7109375" bestFit="1" customWidth="1"/>
    <col min="4" max="6" width="19.28515625" bestFit="1" customWidth="1"/>
    <col min="7" max="7" width="19.42578125" bestFit="1" customWidth="1"/>
    <col min="9" max="9" width="14.140625" customWidth="1"/>
    <col min="10" max="11" width="12.42578125" bestFit="1" customWidth="1"/>
    <col min="12" max="12" width="12.7109375" bestFit="1" customWidth="1"/>
    <col min="13" max="15" width="13.42578125" bestFit="1" customWidth="1"/>
  </cols>
  <sheetData>
    <row r="2" spans="1:16" ht="18">
      <c r="A2" s="496" t="s">
        <v>127</v>
      </c>
      <c r="I2" s="60" t="s">
        <v>563</v>
      </c>
    </row>
    <row r="3" spans="1:16" ht="18">
      <c r="A3" s="496" t="s">
        <v>257</v>
      </c>
      <c r="I3" s="60" t="s">
        <v>257</v>
      </c>
    </row>
    <row r="4" spans="1:16" ht="16.5" thickBot="1">
      <c r="A4" s="497" t="s">
        <v>126</v>
      </c>
      <c r="I4" s="45" t="s">
        <v>126</v>
      </c>
    </row>
    <row r="5" spans="1:16" ht="13.5" thickBot="1">
      <c r="A5" s="216"/>
      <c r="B5" s="198" t="s">
        <v>3</v>
      </c>
      <c r="C5" s="206" t="s">
        <v>7</v>
      </c>
      <c r="D5" s="199" t="s">
        <v>8</v>
      </c>
      <c r="E5" s="206" t="s">
        <v>9</v>
      </c>
      <c r="F5" s="200" t="s">
        <v>10</v>
      </c>
      <c r="G5" s="206" t="s">
        <v>19</v>
      </c>
      <c r="I5" s="216"/>
      <c r="J5" s="198" t="s">
        <v>3</v>
      </c>
      <c r="K5" s="206" t="s">
        <v>7</v>
      </c>
      <c r="L5" s="199" t="s">
        <v>8</v>
      </c>
      <c r="M5" s="206" t="s">
        <v>9</v>
      </c>
      <c r="N5" s="200" t="s">
        <v>10</v>
      </c>
      <c r="O5" s="206" t="s">
        <v>19</v>
      </c>
      <c r="P5" s="360" t="s">
        <v>564</v>
      </c>
    </row>
    <row r="6" spans="1:16" ht="13.5" thickBot="1">
      <c r="A6" s="206" t="s">
        <v>275</v>
      </c>
      <c r="B6" s="202">
        <f>SUM(Conceptos!C5:C30)</f>
        <v>1</v>
      </c>
      <c r="C6" s="202">
        <f>SUM(Conceptos!D5:D30)</f>
        <v>3</v>
      </c>
      <c r="D6" s="202">
        <f>SUM(Conceptos!E5:E30)</f>
        <v>8</v>
      </c>
      <c r="E6" s="202">
        <f>SUM(Conceptos!F5:F30)</f>
        <v>25</v>
      </c>
      <c r="F6" s="202">
        <f>SUM(Conceptos!G5:G30)</f>
        <v>26</v>
      </c>
      <c r="G6" s="207">
        <f>+F6</f>
        <v>26</v>
      </c>
      <c r="I6" s="217" t="s">
        <v>275</v>
      </c>
      <c r="J6" s="202">
        <f t="shared" ref="J6:O6" si="0">+B6</f>
        <v>1</v>
      </c>
      <c r="K6" s="202">
        <f t="shared" si="0"/>
        <v>3</v>
      </c>
      <c r="L6" s="202">
        <f t="shared" si="0"/>
        <v>8</v>
      </c>
      <c r="M6" s="202">
        <f t="shared" si="0"/>
        <v>25</v>
      </c>
      <c r="N6" s="202">
        <f t="shared" si="0"/>
        <v>26</v>
      </c>
      <c r="O6" s="202">
        <f t="shared" si="0"/>
        <v>26</v>
      </c>
    </row>
    <row r="7" spans="1:16">
      <c r="A7" t="s">
        <v>60</v>
      </c>
      <c r="B7" s="49">
        <f>+B39+B65+B91+B117+B143+B169+B195+B221+B247+B273+B299+B325+B351+B377+B403+B429+B455+B481+B507+B533+B559+B585+B611+B637+B663+B689</f>
        <v>101386.00000000001</v>
      </c>
      <c r="C7" s="49">
        <f t="shared" ref="C7:F12" si="1">+C39+C65+C91+C117+C143+C169+C195+C221+C247+C273+C299+C325+C351+C377+C403+C429+C455+C481+C507+C533+C559+C585+C611+C637+C663+C689</f>
        <v>725874</v>
      </c>
      <c r="D7" s="49">
        <f t="shared" si="1"/>
        <v>6253899</v>
      </c>
      <c r="E7" s="49">
        <f t="shared" si="1"/>
        <v>12426938</v>
      </c>
      <c r="F7" s="49">
        <f>+F39+F65+F91+F117+F143+F169+F195+F221+F247+F273+F299+F325+F351+F377+F403+F429+F455+F481+F507+F533+F559+F585+F611+F637+F663+F689</f>
        <v>13955503</v>
      </c>
      <c r="G7" s="49">
        <f>SUM(B7:F7)</f>
        <v>33463600</v>
      </c>
      <c r="I7" t="s">
        <v>60</v>
      </c>
      <c r="J7" s="49">
        <f>+J30</f>
        <v>91554</v>
      </c>
      <c r="K7" s="49">
        <f>+K30</f>
        <v>448410</v>
      </c>
      <c r="L7" s="49">
        <f>+L30</f>
        <v>1578637</v>
      </c>
      <c r="M7" s="49">
        <f>+M30</f>
        <v>5700042</v>
      </c>
      <c r="N7" s="49">
        <f>+N30</f>
        <v>7514062</v>
      </c>
      <c r="O7" s="49">
        <f>SUM(J7:N7)</f>
        <v>15332705</v>
      </c>
      <c r="P7" s="361">
        <f>+(-G7+O7)/G7</f>
        <v>-0.54180945863565189</v>
      </c>
    </row>
    <row r="8" spans="1:16">
      <c r="B8" s="48"/>
      <c r="C8" s="48"/>
      <c r="D8" s="48"/>
      <c r="E8" s="48"/>
      <c r="F8" s="48"/>
      <c r="G8" s="48"/>
      <c r="J8" s="48"/>
      <c r="K8" s="48"/>
      <c r="L8" s="48"/>
      <c r="M8" s="48"/>
      <c r="N8" s="48"/>
      <c r="O8" s="48"/>
    </row>
    <row r="9" spans="1:16">
      <c r="A9" s="50" t="s">
        <v>53</v>
      </c>
      <c r="B9" s="470">
        <f>+B41+B67+B93+B119+B145+B171+B197+B223+B249+B275+B301+B327+B353+B379+B405+B431+B457+B483+B509+B535+B561+B587+B613+B639+B665+B691</f>
        <v>1589669.5491500003</v>
      </c>
      <c r="C9" s="470">
        <f t="shared" si="1"/>
        <v>8633630.1035000011</v>
      </c>
      <c r="D9" s="470">
        <f t="shared" si="1"/>
        <v>66781542.030399993</v>
      </c>
      <c r="E9" s="470">
        <f t="shared" si="1"/>
        <v>138156253.10609996</v>
      </c>
      <c r="F9" s="470">
        <f t="shared" si="1"/>
        <v>176657689.74924999</v>
      </c>
      <c r="G9" s="167">
        <f>SUM(B9:F9)</f>
        <v>391818784.53839993</v>
      </c>
      <c r="I9" s="50" t="s">
        <v>53</v>
      </c>
      <c r="J9" s="167">
        <f>+J7*B33</f>
        <v>1435509.8919266872</v>
      </c>
      <c r="K9" s="167">
        <f>+K7*C33</f>
        <v>5333440.8929241654</v>
      </c>
      <c r="L9" s="167">
        <f>+L7*D33</f>
        <v>16857293.852402244</v>
      </c>
      <c r="M9" s="167">
        <f>+M7*E33</f>
        <v>63370111.387648366</v>
      </c>
      <c r="N9" s="167">
        <f>+N7*F33</f>
        <v>95117806.470510513</v>
      </c>
      <c r="O9" s="167">
        <f>SUM(J9:N9)</f>
        <v>182114162.49541199</v>
      </c>
      <c r="P9" s="361">
        <f>+(-G9+O9)/G9</f>
        <v>-0.53520818888262356</v>
      </c>
    </row>
    <row r="10" spans="1:16">
      <c r="B10" s="1"/>
      <c r="C10" s="1"/>
      <c r="D10" s="1"/>
      <c r="E10" s="1"/>
      <c r="F10" s="1"/>
      <c r="G10" s="1"/>
      <c r="J10" s="1"/>
      <c r="K10" s="1"/>
      <c r="L10" s="1"/>
      <c r="M10" s="1"/>
      <c r="N10" s="1"/>
      <c r="O10" s="1"/>
    </row>
    <row r="11" spans="1:16">
      <c r="A11" t="s">
        <v>277</v>
      </c>
      <c r="B11" s="49">
        <f>+B43+B69+B95+B121+B147+B173+B199+B225+B251+B277+B303+B329+B355+B381+B407+B433+B459+B485+B511+B537+B563+B589+B615+B641+B667+B693</f>
        <v>-465160.6785000001</v>
      </c>
      <c r="C11" s="49">
        <f t="shared" si="1"/>
        <v>-3448081.5690000001</v>
      </c>
      <c r="D11" s="49">
        <f t="shared" si="1"/>
        <v>-31722057.379499998</v>
      </c>
      <c r="E11" s="49">
        <f t="shared" si="1"/>
        <v>-54225043.48299998</v>
      </c>
      <c r="F11" s="49">
        <f t="shared" si="1"/>
        <v>-66998848.335500009</v>
      </c>
      <c r="G11" s="32">
        <f t="shared" ref="G11:G19" si="2">SUM(B11:F11)</f>
        <v>-156859191.44549999</v>
      </c>
      <c r="I11" t="s">
        <v>277</v>
      </c>
      <c r="J11" s="32">
        <f>-J7*B32</f>
        <v>-420051.29662269936</v>
      </c>
      <c r="K11" s="32">
        <f>-K7*C32</f>
        <v>-2130058.7379562985</v>
      </c>
      <c r="L11" s="32">
        <f>-L7*D32</f>
        <v>-8007422.8086193493</v>
      </c>
      <c r="M11" s="32">
        <f>-M7*E32</f>
        <v>-24872178.91526667</v>
      </c>
      <c r="N11" s="32">
        <f>-N7*F32</f>
        <v>-36074192.404354312</v>
      </c>
      <c r="O11" s="32">
        <f>SUM(J11:N11)</f>
        <v>-71503904.162819326</v>
      </c>
      <c r="P11" s="361">
        <f>+(-G11+O11)/G11</f>
        <v>-0.54415228394401716</v>
      </c>
    </row>
    <row r="12" spans="1:16">
      <c r="A12" t="s">
        <v>128</v>
      </c>
      <c r="B12" s="49">
        <f>+B44+B70+B96+B122+B148+B174+B200+B226+B252+B278+B304+B330+B356+B382+B408+B434+B460+B486+B512+B538+B564+B590+B616+B642+B668+B694</f>
        <v>-365200</v>
      </c>
      <c r="C12" s="49">
        <f t="shared" si="1"/>
        <v>-676351.79999999993</v>
      </c>
      <c r="D12" s="49">
        <f t="shared" si="1"/>
        <v>-2641322.5379999992</v>
      </c>
      <c r="E12" s="49">
        <f t="shared" si="1"/>
        <v>-10250944.975872006</v>
      </c>
      <c r="F12" s="49">
        <f t="shared" si="1"/>
        <v>-30219810.142656598</v>
      </c>
      <c r="G12" s="2">
        <f t="shared" si="2"/>
        <v>-44153629.456528604</v>
      </c>
      <c r="I12" t="s">
        <v>128</v>
      </c>
      <c r="J12" s="2">
        <f>+B12</f>
        <v>-365200</v>
      </c>
      <c r="K12" s="2">
        <f>+C12</f>
        <v>-676351.79999999993</v>
      </c>
      <c r="L12" s="2">
        <f>+D12</f>
        <v>-2641322.5379999992</v>
      </c>
      <c r="M12" s="2">
        <f>+E12</f>
        <v>-10250944.975872006</v>
      </c>
      <c r="N12" s="2">
        <f>+F12</f>
        <v>-30219810.142656598</v>
      </c>
      <c r="O12" s="2">
        <f>SUM(J12:N12)</f>
        <v>-44153629.456528604</v>
      </c>
      <c r="P12" s="361">
        <f>+(-G12+O12)/G12</f>
        <v>0</v>
      </c>
    </row>
    <row r="13" spans="1:16">
      <c r="B13" s="1"/>
      <c r="C13" s="1"/>
      <c r="D13" s="1"/>
      <c r="E13" s="1"/>
      <c r="F13" s="1"/>
      <c r="G13" s="1"/>
      <c r="J13" s="1"/>
      <c r="K13" s="1"/>
      <c r="L13" s="1"/>
      <c r="M13" s="1"/>
      <c r="N13" s="1"/>
      <c r="O13" s="1"/>
    </row>
    <row r="14" spans="1:16">
      <c r="A14" s="50" t="s">
        <v>43</v>
      </c>
      <c r="B14" s="167">
        <f t="shared" ref="B14:G14" si="3">+B9+B11+B12</f>
        <v>759308.87065000017</v>
      </c>
      <c r="C14" s="167">
        <f t="shared" si="3"/>
        <v>4509196.7345000012</v>
      </c>
      <c r="D14" s="167">
        <f t="shared" si="3"/>
        <v>32418162.112899993</v>
      </c>
      <c r="E14" s="167">
        <f t="shared" si="3"/>
        <v>73680264.647227973</v>
      </c>
      <c r="F14" s="167">
        <f t="shared" si="3"/>
        <v>79439031.271093398</v>
      </c>
      <c r="G14" s="167">
        <f t="shared" si="3"/>
        <v>190805963.63637134</v>
      </c>
      <c r="I14" s="50" t="s">
        <v>43</v>
      </c>
      <c r="J14" s="167">
        <f t="shared" ref="J14:O14" si="4">+J9+J11+J12</f>
        <v>650258.59530398785</v>
      </c>
      <c r="K14" s="167">
        <f t="shared" si="4"/>
        <v>2527030.354967867</v>
      </c>
      <c r="L14" s="167">
        <f t="shared" si="4"/>
        <v>6208548.5057828948</v>
      </c>
      <c r="M14" s="167">
        <f t="shared" si="4"/>
        <v>28246987.49650969</v>
      </c>
      <c r="N14" s="167">
        <f t="shared" si="4"/>
        <v>28823803.923499603</v>
      </c>
      <c r="O14" s="167">
        <f t="shared" si="4"/>
        <v>66456628.876064062</v>
      </c>
    </row>
    <row r="15" spans="1:16">
      <c r="B15" s="1"/>
      <c r="C15" s="1"/>
      <c r="D15" s="1"/>
      <c r="E15" s="1"/>
      <c r="F15" s="1"/>
      <c r="G15" s="1"/>
      <c r="J15" s="1"/>
      <c r="K15" s="1"/>
      <c r="L15" s="1"/>
      <c r="M15" s="1"/>
      <c r="N15" s="1"/>
      <c r="O15" s="1"/>
    </row>
    <row r="16" spans="1:16">
      <c r="A16" t="s">
        <v>132</v>
      </c>
      <c r="B16" s="49">
        <f>+B48+B74+B100+B126+B152+B178+B204+B230+B256+B282+B308+B334+B360+B386+B412+B438+B464+B490+B516+B542+B568+B594+B620+B646+B672+B698</f>
        <v>-539624.60716925003</v>
      </c>
      <c r="C16" s="49">
        <f>+C48+C74+C100+C126+C152+C178+C204+C230+C256+C282+C308+C334+C360+C386+C412+C438+C464+C490+C516+C542+C568+C594+C620+C646+C672+C698</f>
        <v>-2254518.2399325003</v>
      </c>
      <c r="D16" s="49">
        <f>+D48+D74+D100+D126+D152+D178+D204+D230+D256+D282+D308+D334+D360+D386+D412+D438+D464+D490+D516+D542+D568+D594+D620+D646+D672+D698</f>
        <v>-5936050.2888359996</v>
      </c>
      <c r="E16" s="49">
        <f>+E48+E74+E100+E126+E152+E178+E204+E230+E256+E282+E308+E334+E360+E386+E412+E438+E464+E490+E516+E542+E568+E594+E620+E646+E672+E698</f>
        <v>-27974514.737083502</v>
      </c>
      <c r="F16" s="49">
        <f>+F48+F74+F100+F126+F152+F178+F204+F230+F256+F282+F308+F334+F360+F386+F412+F438+F464+F490+F516+F542+F568+F594+F620+F646+F672+F698</f>
        <v>-28551351.164412469</v>
      </c>
      <c r="G16" s="2">
        <f t="shared" si="2"/>
        <v>-65256059.037433721</v>
      </c>
      <c r="I16" t="s">
        <v>132</v>
      </c>
      <c r="J16" s="2">
        <f>+B16</f>
        <v>-539624.60716925003</v>
      </c>
      <c r="K16" s="2">
        <f>+C16</f>
        <v>-2254518.2399325003</v>
      </c>
      <c r="L16" s="2">
        <f>+D16</f>
        <v>-5936050.2888359996</v>
      </c>
      <c r="M16" s="2">
        <f>+E16</f>
        <v>-27974514.737083502</v>
      </c>
      <c r="N16" s="2">
        <f>+F16</f>
        <v>-28551351.164412469</v>
      </c>
      <c r="O16" s="2">
        <f>SUM(J16:N16)</f>
        <v>-65256059.037433721</v>
      </c>
      <c r="P16" s="361">
        <f>+(-G16+O16)/G16</f>
        <v>0</v>
      </c>
    </row>
    <row r="17" spans="1:16">
      <c r="B17" s="2"/>
      <c r="C17" s="2"/>
      <c r="D17" s="2"/>
      <c r="E17" s="2"/>
      <c r="F17" s="2"/>
      <c r="G17" s="2"/>
      <c r="J17" s="2"/>
      <c r="K17" s="2"/>
      <c r="L17" s="2"/>
      <c r="M17" s="2"/>
      <c r="N17" s="2"/>
      <c r="O17" s="2"/>
    </row>
    <row r="18" spans="1:16">
      <c r="A18" t="s">
        <v>130</v>
      </c>
      <c r="B18" s="2">
        <f>-'Balances sociedad'!B57</f>
        <v>-50625</v>
      </c>
      <c r="C18" s="2">
        <f>-'Balances sociedad'!C57</f>
        <v>-212500</v>
      </c>
      <c r="D18" s="2">
        <f>-'Balances sociedad'!D57</f>
        <v>-222500</v>
      </c>
      <c r="E18" s="2">
        <f>-'Balances sociedad'!E57</f>
        <v>-232500</v>
      </c>
      <c r="F18" s="2">
        <f>-'Balances sociedad'!F57</f>
        <v>-242500</v>
      </c>
      <c r="G18" s="2">
        <f t="shared" si="2"/>
        <v>-960625</v>
      </c>
      <c r="I18" t="s">
        <v>130</v>
      </c>
      <c r="J18" s="2">
        <f t="shared" ref="J18:N19" si="5">+B18</f>
        <v>-50625</v>
      </c>
      <c r="K18" s="2">
        <f t="shared" si="5"/>
        <v>-212500</v>
      </c>
      <c r="L18" s="2">
        <f t="shared" si="5"/>
        <v>-222500</v>
      </c>
      <c r="M18" s="2">
        <f t="shared" si="5"/>
        <v>-232500</v>
      </c>
      <c r="N18" s="2">
        <f t="shared" si="5"/>
        <v>-242500</v>
      </c>
      <c r="O18" s="2">
        <f>SUM(J18:N18)</f>
        <v>-960625</v>
      </c>
      <c r="P18" s="361">
        <f>+(-G18+O18)/G18</f>
        <v>0</v>
      </c>
    </row>
    <row r="19" spans="1:16">
      <c r="A19" t="s">
        <v>131</v>
      </c>
      <c r="B19" s="2">
        <f>-'Cash flow'!E26</f>
        <v>-60000</v>
      </c>
      <c r="C19" s="2">
        <f>-'Cash flow'!E27</f>
        <v>-60000</v>
      </c>
      <c r="D19" s="2">
        <f>-'Cash flow'!E28</f>
        <v>-49980</v>
      </c>
      <c r="E19" s="2">
        <f>-'Cash flow'!E29</f>
        <v>-39960</v>
      </c>
      <c r="F19" s="2">
        <f>-'Cash flow'!E30</f>
        <v>-29940</v>
      </c>
      <c r="G19" s="2">
        <f t="shared" si="2"/>
        <v>-239880</v>
      </c>
      <c r="I19" t="s">
        <v>131</v>
      </c>
      <c r="J19" s="2">
        <f t="shared" si="5"/>
        <v>-60000</v>
      </c>
      <c r="K19" s="2">
        <f t="shared" si="5"/>
        <v>-60000</v>
      </c>
      <c r="L19" s="2">
        <f t="shared" si="5"/>
        <v>-49980</v>
      </c>
      <c r="M19" s="2">
        <f t="shared" si="5"/>
        <v>-39960</v>
      </c>
      <c r="N19" s="2">
        <f t="shared" si="5"/>
        <v>-29940</v>
      </c>
      <c r="O19" s="2">
        <f>SUM(J19:N19)</f>
        <v>-239880</v>
      </c>
      <c r="P19" s="361">
        <f>+(-G19+O19)/G19</f>
        <v>0</v>
      </c>
    </row>
    <row r="20" spans="1:16" ht="13.5" thickBot="1">
      <c r="B20" s="1"/>
      <c r="C20" s="1"/>
      <c r="D20" s="1"/>
      <c r="E20" s="1"/>
      <c r="F20" s="1"/>
      <c r="G20" s="1"/>
      <c r="J20" s="1"/>
      <c r="K20" s="1"/>
      <c r="L20" s="1"/>
      <c r="M20" s="1"/>
      <c r="N20" s="1"/>
      <c r="O20" s="1"/>
    </row>
    <row r="21" spans="1:16" ht="14.25" thickTop="1" thickBot="1">
      <c r="A21" s="127" t="s">
        <v>129</v>
      </c>
      <c r="B21" s="126">
        <f t="shared" ref="B21:G21" si="6">+B14+B16+B18+B19</f>
        <v>109059.26348075015</v>
      </c>
      <c r="C21" s="126">
        <f t="shared" si="6"/>
        <v>1982178.4945675009</v>
      </c>
      <c r="D21" s="126">
        <f t="shared" si="6"/>
        <v>26209631.824063994</v>
      </c>
      <c r="E21" s="126">
        <f t="shared" si="6"/>
        <v>45433289.910144471</v>
      </c>
      <c r="F21" s="126">
        <f t="shared" si="6"/>
        <v>50615240.10668093</v>
      </c>
      <c r="G21" s="126">
        <f t="shared" si="6"/>
        <v>124349399.59893763</v>
      </c>
      <c r="I21" s="127" t="s">
        <v>129</v>
      </c>
      <c r="J21" s="126">
        <f t="shared" ref="J21:O21" si="7">+J14+J16+J18+J19</f>
        <v>8.9881347378250211</v>
      </c>
      <c r="K21" s="126">
        <f t="shared" si="7"/>
        <v>12.115035366732627</v>
      </c>
      <c r="L21" s="126">
        <f t="shared" si="7"/>
        <v>18.216946895234287</v>
      </c>
      <c r="M21" s="126">
        <f t="shared" si="7"/>
        <v>12.759426187723875</v>
      </c>
      <c r="N21" s="126">
        <f t="shared" si="7"/>
        <v>12.759087134152651</v>
      </c>
      <c r="O21" s="126">
        <f t="shared" si="7"/>
        <v>64.838630340993404</v>
      </c>
    </row>
    <row r="22" spans="1:16" ht="13.5" thickTop="1">
      <c r="A22" s="209"/>
      <c r="B22" s="96"/>
      <c r="C22" s="96"/>
      <c r="D22" s="96"/>
      <c r="E22" s="96"/>
      <c r="F22" s="96"/>
      <c r="G22" s="96"/>
      <c r="I22" s="209"/>
      <c r="J22" s="96"/>
      <c r="K22" s="96"/>
      <c r="L22" s="96"/>
      <c r="M22" s="96"/>
      <c r="N22" s="96"/>
      <c r="O22" s="96"/>
    </row>
    <row r="23" spans="1:16">
      <c r="A23" s="209" t="s">
        <v>296</v>
      </c>
      <c r="B23" s="96">
        <f t="shared" ref="B23:G23" si="8">-B21*0.25</f>
        <v>-27264.815870187536</v>
      </c>
      <c r="C23" s="96">
        <f t="shared" si="8"/>
        <v>-495544.62364187522</v>
      </c>
      <c r="D23" s="96">
        <f t="shared" si="8"/>
        <v>-6552407.9560159985</v>
      </c>
      <c r="E23" s="96">
        <f t="shared" si="8"/>
        <v>-11358322.477536118</v>
      </c>
      <c r="F23" s="96">
        <f t="shared" si="8"/>
        <v>-12653810.026670232</v>
      </c>
      <c r="G23" s="96">
        <f t="shared" si="8"/>
        <v>-31087349.899734408</v>
      </c>
      <c r="I23" s="209" t="s">
        <v>296</v>
      </c>
      <c r="J23" s="96"/>
      <c r="K23" s="96">
        <f>-K21*0.25</f>
        <v>-3.0287588416831568</v>
      </c>
      <c r="L23" s="96">
        <f>-L21*0.25</f>
        <v>-4.5542367238085717</v>
      </c>
      <c r="M23" s="96">
        <f>-M21*0.25</f>
        <v>-3.1898565469309688</v>
      </c>
      <c r="N23" s="96">
        <f>-N21*0.25</f>
        <v>-3.1897717835381627</v>
      </c>
      <c r="O23" s="96">
        <f>-O21*0.25</f>
        <v>-16.209657585248351</v>
      </c>
    </row>
    <row r="24" spans="1:16" ht="13.5" thickBot="1">
      <c r="A24" s="209"/>
      <c r="B24" s="96"/>
      <c r="C24" s="96"/>
      <c r="D24" s="96"/>
      <c r="E24" s="96"/>
      <c r="F24" s="96"/>
      <c r="G24" s="96"/>
      <c r="I24" s="209"/>
      <c r="J24" s="96"/>
      <c r="K24" s="96"/>
      <c r="L24" s="96"/>
      <c r="M24" s="96"/>
      <c r="N24" s="96"/>
      <c r="O24" s="96"/>
    </row>
    <row r="25" spans="1:16" ht="19.5" thickTop="1" thickBot="1">
      <c r="A25" s="481" t="s">
        <v>297</v>
      </c>
      <c r="B25" s="482">
        <f t="shared" ref="B25:G25" si="9">+B21+B23</f>
        <v>81794.447610562609</v>
      </c>
      <c r="C25" s="482">
        <f t="shared" si="9"/>
        <v>1486633.8709256258</v>
      </c>
      <c r="D25" s="482">
        <f t="shared" si="9"/>
        <v>19657223.868047997</v>
      </c>
      <c r="E25" s="482">
        <f t="shared" si="9"/>
        <v>34074967.432608351</v>
      </c>
      <c r="F25" s="482">
        <f t="shared" si="9"/>
        <v>37961430.080010697</v>
      </c>
      <c r="G25" s="483">
        <f t="shared" si="9"/>
        <v>93262049.699203223</v>
      </c>
      <c r="I25" s="210" t="s">
        <v>297</v>
      </c>
      <c r="J25" s="211">
        <f>+J21</f>
        <v>8.9881347378250211</v>
      </c>
      <c r="K25" s="211">
        <f>+K21+K23</f>
        <v>9.0862765250494704</v>
      </c>
      <c r="L25" s="211">
        <f>+L21+L23</f>
        <v>13.662710171425715</v>
      </c>
      <c r="M25" s="211">
        <f>+M21+M23</f>
        <v>9.5695696407929063</v>
      </c>
      <c r="N25" s="211">
        <f>+N21+N23</f>
        <v>9.5693153506144881</v>
      </c>
      <c r="O25" s="211">
        <f>+O21+O23</f>
        <v>48.628972755745053</v>
      </c>
    </row>
    <row r="26" spans="1:16" ht="13.5" thickTop="1">
      <c r="B26" s="1"/>
      <c r="C26" s="1"/>
      <c r="D26" s="1"/>
      <c r="E26" s="1"/>
      <c r="F26" s="1"/>
    </row>
    <row r="27" spans="1:16">
      <c r="B27" s="1"/>
      <c r="C27" s="1"/>
      <c r="D27" s="1"/>
      <c r="E27" s="1"/>
      <c r="F27" s="1"/>
    </row>
    <row r="28" spans="1:16" ht="13.5" thickBot="1">
      <c r="A28" s="37" t="s">
        <v>146</v>
      </c>
      <c r="B28" s="1"/>
      <c r="C28" s="1"/>
      <c r="D28" s="1"/>
      <c r="E28" s="1"/>
      <c r="F28" s="1"/>
    </row>
    <row r="29" spans="1:16" ht="13.5" thickBot="1">
      <c r="B29" s="203" t="s">
        <v>3</v>
      </c>
      <c r="C29" s="204" t="s">
        <v>7</v>
      </c>
      <c r="D29" s="204" t="s">
        <v>8</v>
      </c>
      <c r="E29" s="204" t="s">
        <v>9</v>
      </c>
      <c r="F29" s="205" t="s">
        <v>10</v>
      </c>
      <c r="J29">
        <f>+J30*B33-J30*B32</f>
        <v>1015458.5953039879</v>
      </c>
      <c r="K29">
        <f>+K30*C33-K30*C32</f>
        <v>3203382.1549678668</v>
      </c>
      <c r="L29">
        <f>+L30*D33-L30*D32</f>
        <v>8849871.0437828936</v>
      </c>
      <c r="M29">
        <f>+M30*E33-M30*E32</f>
        <v>38497932.472381696</v>
      </c>
      <c r="N29">
        <f>+N30*F33-N30*F32</f>
        <v>59043614.066156201</v>
      </c>
    </row>
    <row r="30" spans="1:16">
      <c r="A30" s="12" t="s">
        <v>60</v>
      </c>
      <c r="B30" s="142">
        <f>+B7/12</f>
        <v>8448.8333333333339</v>
      </c>
      <c r="C30" s="142">
        <f>+C7/12</f>
        <v>60489.5</v>
      </c>
      <c r="D30" s="142">
        <f>+D7/12</f>
        <v>521158.25</v>
      </c>
      <c r="E30" s="142">
        <f>+E7/12</f>
        <v>1035578.1666666666</v>
      </c>
      <c r="F30" s="143">
        <f>+F7/12</f>
        <v>1162958.5833333333</v>
      </c>
      <c r="I30" t="s">
        <v>565</v>
      </c>
      <c r="J30">
        <v>91554</v>
      </c>
      <c r="K30">
        <v>448410</v>
      </c>
      <c r="L30">
        <v>1578637</v>
      </c>
      <c r="M30">
        <v>5700042</v>
      </c>
      <c r="N30">
        <v>7514062</v>
      </c>
    </row>
    <row r="31" spans="1:16" ht="13.5" thickBot="1">
      <c r="A31" s="106" t="s">
        <v>53</v>
      </c>
      <c r="B31" s="35">
        <f>+B9/12</f>
        <v>132472.46242916668</v>
      </c>
      <c r="C31" s="35">
        <f>+C9/12</f>
        <v>719469.17529166676</v>
      </c>
      <c r="D31" s="35">
        <f>+D9/12</f>
        <v>5565128.5025333324</v>
      </c>
      <c r="E31" s="35">
        <f>+E9/12</f>
        <v>11513021.092174998</v>
      </c>
      <c r="F31" s="36">
        <f>+F9/12</f>
        <v>14721474.145770833</v>
      </c>
    </row>
    <row r="32" spans="1:16">
      <c r="A32" s="359" t="s">
        <v>561</v>
      </c>
      <c r="B32" s="2">
        <f>-B11/B7</f>
        <v>4.5880168711656442</v>
      </c>
      <c r="C32" s="2">
        <f>-C11/C7</f>
        <v>4.7502480719794349</v>
      </c>
      <c r="D32" s="2">
        <f>-D11/D7</f>
        <v>5.0723648366403102</v>
      </c>
      <c r="E32" s="2">
        <f>-E11/E7</f>
        <v>4.3635080084088278</v>
      </c>
      <c r="F32" s="2">
        <f>-F11/F7</f>
        <v>4.80089097007109</v>
      </c>
    </row>
    <row r="33" spans="1:7">
      <c r="A33" s="359" t="s">
        <v>562</v>
      </c>
      <c r="B33" s="2">
        <f>+B9/B7</f>
        <v>15.679379294478528</v>
      </c>
      <c r="C33" s="2">
        <f>+C9/C7</f>
        <v>11.894116752356471</v>
      </c>
      <c r="D33" s="2">
        <f>+D9/D7</f>
        <v>10.678385121090058</v>
      </c>
      <c r="E33" s="2">
        <f>+E9/E7</f>
        <v>11.117481483057206</v>
      </c>
      <c r="F33" s="2">
        <f>+F9/F7</f>
        <v>12.658640089809015</v>
      </c>
    </row>
    <row r="34" spans="1:7">
      <c r="B34" s="1"/>
      <c r="C34" s="1"/>
      <c r="D34" s="1"/>
      <c r="E34" s="1"/>
      <c r="F34" s="1"/>
    </row>
    <row r="35" spans="1:7" ht="18">
      <c r="A35" s="60" t="s">
        <v>127</v>
      </c>
      <c r="B35" s="1"/>
      <c r="C35" s="1"/>
      <c r="D35" s="1"/>
      <c r="E35" s="1"/>
      <c r="F35" s="1"/>
    </row>
    <row r="36" spans="1:7" ht="20.25">
      <c r="A36" s="60" t="s">
        <v>99</v>
      </c>
      <c r="B36" s="1"/>
      <c r="C36" s="195" t="str">
        <f>+Conceptos!B5</f>
        <v>España</v>
      </c>
      <c r="D36" s="1"/>
      <c r="E36" s="1"/>
      <c r="F36" s="1"/>
    </row>
    <row r="37" spans="1:7" ht="16.5" thickBot="1">
      <c r="A37" s="45" t="s">
        <v>126</v>
      </c>
      <c r="B37" s="1"/>
      <c r="C37" s="1"/>
      <c r="D37" s="1"/>
      <c r="E37" s="1"/>
      <c r="F37" s="1"/>
    </row>
    <row r="38" spans="1:7" ht="13.5" thickBot="1">
      <c r="A38" s="75"/>
      <c r="B38" s="76" t="s">
        <v>3</v>
      </c>
      <c r="C38" s="77" t="s">
        <v>7</v>
      </c>
      <c r="D38" s="77" t="s">
        <v>8</v>
      </c>
      <c r="E38" s="77" t="s">
        <v>9</v>
      </c>
      <c r="F38" s="78" t="s">
        <v>10</v>
      </c>
      <c r="G38" s="206" t="s">
        <v>19</v>
      </c>
    </row>
    <row r="39" spans="1:7">
      <c r="A39" t="s">
        <v>60</v>
      </c>
      <c r="B39" s="49">
        <f>+' cifra negocios 1-24'!C205</f>
        <v>101386.00000000001</v>
      </c>
      <c r="C39" s="49">
        <f>+' cifra negocios 1-24'!D205</f>
        <v>474275.00000000006</v>
      </c>
      <c r="D39" s="49">
        <f>+' cifra negocios 1-24'!E205</f>
        <v>957880.00000000012</v>
      </c>
      <c r="E39" s="49">
        <f>+' cifra negocios 1-24'!F205</f>
        <v>1077615</v>
      </c>
      <c r="F39" s="49">
        <f>+' cifra negocios 1-24'!G205</f>
        <v>719965</v>
      </c>
      <c r="G39" s="49">
        <f>SUM(B39:F39)</f>
        <v>3331121</v>
      </c>
    </row>
    <row r="40" spans="1:7">
      <c r="B40" s="48"/>
      <c r="C40" s="48"/>
      <c r="D40" s="48"/>
      <c r="E40" s="48"/>
      <c r="F40" s="48"/>
      <c r="G40" s="48"/>
    </row>
    <row r="41" spans="1:7">
      <c r="A41" s="50" t="s">
        <v>53</v>
      </c>
      <c r="B41" s="167">
        <f>+' cifra negocios 1-24'!I205</f>
        <v>1589669.5491500003</v>
      </c>
      <c r="C41" s="167">
        <f>+' cifra negocios 1-24'!J205</f>
        <v>5695492.9797500009</v>
      </c>
      <c r="D41" s="167">
        <f>+' cifra negocios 1-24'!K205</f>
        <v>10472837.842249999</v>
      </c>
      <c r="E41" s="167">
        <f>+' cifra negocios 1-24'!L205</f>
        <v>11779211.691250002</v>
      </c>
      <c r="F41" s="167">
        <f>+' cifra negocios 1-24'!M205</f>
        <v>8575066.1600000001</v>
      </c>
      <c r="G41" s="167">
        <f>SUM(B41:F41)</f>
        <v>38112278.22240001</v>
      </c>
    </row>
    <row r="42" spans="1:7">
      <c r="B42" s="1"/>
      <c r="C42" s="1"/>
      <c r="D42" s="1"/>
      <c r="E42" s="1"/>
      <c r="F42" s="1"/>
      <c r="G42" s="1"/>
    </row>
    <row r="43" spans="1:7">
      <c r="A43" t="s">
        <v>42</v>
      </c>
      <c r="B43" s="32">
        <f>-' cifra negocios 1-24'!C225</f>
        <v>-465160.6785000001</v>
      </c>
      <c r="C43" s="32">
        <f>-' cifra negocios 1-24'!D225</f>
        <v>-2186175.2775000003</v>
      </c>
      <c r="D43" s="32">
        <f>-' cifra negocios 1-24'!E225</f>
        <v>-4418992.0025000004</v>
      </c>
      <c r="E43" s="32">
        <f>-' cifra negocios 1-24'!F225</f>
        <v>-4970090.2225000001</v>
      </c>
      <c r="F43" s="32">
        <f>-' cifra negocios 1-24'!G225</f>
        <v>-3313625.6950000003</v>
      </c>
      <c r="G43" s="32">
        <f t="shared" ref="G43:G51" si="10">SUM(B43:F43)</f>
        <v>-15354043.876000002</v>
      </c>
    </row>
    <row r="44" spans="1:7">
      <c r="A44" t="s">
        <v>128</v>
      </c>
      <c r="B44" s="2">
        <f>-'local propio'!D71</f>
        <v>-365200</v>
      </c>
      <c r="C44" s="2">
        <f>-'local propio'!E71</f>
        <v>-526051.4</v>
      </c>
      <c r="D44" s="2">
        <f>-'local propio'!F71</f>
        <v>-699173.6129999999</v>
      </c>
      <c r="E44" s="2">
        <f>-'local propio'!G71</f>
        <v>-880940.58386400004</v>
      </c>
      <c r="F44" s="2">
        <f>-'local propio'!H71</f>
        <v>-1241910.0058626004</v>
      </c>
      <c r="G44" s="2">
        <f t="shared" si="10"/>
        <v>-3713275.6027266001</v>
      </c>
    </row>
    <row r="45" spans="1:7">
      <c r="B45" s="1"/>
      <c r="C45" s="1"/>
      <c r="D45" s="1"/>
      <c r="E45" s="1"/>
      <c r="F45" s="1"/>
      <c r="G45" s="1"/>
    </row>
    <row r="46" spans="1:7">
      <c r="A46" s="50" t="s">
        <v>43</v>
      </c>
      <c r="B46" s="167">
        <f t="shared" ref="B46:G46" si="11">+B41+B43+B44</f>
        <v>759308.87065000017</v>
      </c>
      <c r="C46" s="167">
        <f t="shared" si="11"/>
        <v>2983266.3022500006</v>
      </c>
      <c r="D46" s="167">
        <f t="shared" si="11"/>
        <v>5354672.2267499985</v>
      </c>
      <c r="E46" s="167">
        <f t="shared" si="11"/>
        <v>5928180.8848860022</v>
      </c>
      <c r="F46" s="167">
        <f t="shared" si="11"/>
        <v>4019530.4591373997</v>
      </c>
      <c r="G46" s="167">
        <f t="shared" si="11"/>
        <v>19044958.743673407</v>
      </c>
    </row>
    <row r="47" spans="1:7">
      <c r="B47" s="1"/>
      <c r="C47" s="1"/>
      <c r="D47" s="1"/>
      <c r="E47" s="1"/>
      <c r="F47" s="1"/>
      <c r="G47" s="1"/>
    </row>
    <row r="48" spans="1:7">
      <c r="A48" t="s">
        <v>132</v>
      </c>
      <c r="B48" s="2">
        <f>-gastos!E26</f>
        <v>-539624.60716925003</v>
      </c>
      <c r="C48" s="2">
        <f>-gastos!F26</f>
        <v>-1895624.2399325003</v>
      </c>
      <c r="D48" s="2">
        <f>-gastos!G26</f>
        <v>-3779654.038836</v>
      </c>
      <c r="E48" s="2">
        <f>-gastos!H26</f>
        <v>-5397625.2370835003</v>
      </c>
      <c r="F48" s="2">
        <f>-gastos!I26</f>
        <v>-5389159.6644124705</v>
      </c>
      <c r="G48" s="2">
        <f t="shared" si="10"/>
        <v>-17001687.787433721</v>
      </c>
    </row>
    <row r="49" spans="1:7">
      <c r="B49" s="2"/>
      <c r="C49" s="2"/>
      <c r="D49" s="2"/>
      <c r="E49" s="2"/>
      <c r="F49" s="2"/>
      <c r="G49" s="2"/>
    </row>
    <row r="50" spans="1:7">
      <c r="A50" t="s">
        <v>130</v>
      </c>
      <c r="B50" s="1"/>
      <c r="C50" s="1"/>
      <c r="D50" s="1"/>
      <c r="E50" s="1"/>
      <c r="F50" s="1"/>
      <c r="G50" s="2">
        <f t="shared" si="10"/>
        <v>0</v>
      </c>
    </row>
    <row r="51" spans="1:7">
      <c r="A51" t="s">
        <v>131</v>
      </c>
      <c r="B51" s="1"/>
      <c r="C51" s="1"/>
      <c r="D51" s="1"/>
      <c r="E51" s="1"/>
      <c r="F51" s="1"/>
      <c r="G51" s="2">
        <f t="shared" si="10"/>
        <v>0</v>
      </c>
    </row>
    <row r="52" spans="1:7" ht="13.5" thickBot="1">
      <c r="B52" s="1"/>
      <c r="C52" s="1"/>
      <c r="D52" s="1"/>
      <c r="E52" s="1"/>
      <c r="F52" s="1"/>
      <c r="G52" s="1"/>
    </row>
    <row r="53" spans="1:7" ht="14.25" thickTop="1" thickBot="1">
      <c r="A53" s="127" t="s">
        <v>129</v>
      </c>
      <c r="B53" s="126">
        <f>+B46+B48</f>
        <v>219684.26348075015</v>
      </c>
      <c r="C53" s="126">
        <f>+C46+C48</f>
        <v>1087642.0623175004</v>
      </c>
      <c r="D53" s="126">
        <f>+D46+D48</f>
        <v>1575018.1879139985</v>
      </c>
      <c r="E53" s="126">
        <f>+E46+E48</f>
        <v>530555.64780250192</v>
      </c>
      <c r="F53" s="126">
        <f>+F46+F48</f>
        <v>-1369629.2052750709</v>
      </c>
      <c r="G53" s="126">
        <f>+G46+G48+G50+G51</f>
        <v>2043270.9562396854</v>
      </c>
    </row>
    <row r="54" spans="1:7" ht="13.5" thickTop="1">
      <c r="B54" s="1"/>
      <c r="C54" s="1"/>
      <c r="D54" s="1"/>
      <c r="E54" s="1"/>
      <c r="F54" s="1"/>
    </row>
    <row r="55" spans="1:7" ht="13.5" thickBot="1">
      <c r="A55" s="37" t="s">
        <v>146</v>
      </c>
      <c r="B55" s="1"/>
      <c r="C55" s="1"/>
      <c r="D55" s="1"/>
      <c r="E55" s="1"/>
      <c r="F55" s="1"/>
    </row>
    <row r="56" spans="1:7" ht="13.5" thickBot="1">
      <c r="B56" s="103" t="s">
        <v>3</v>
      </c>
      <c r="C56" s="104" t="s">
        <v>7</v>
      </c>
      <c r="D56" s="104" t="s">
        <v>8</v>
      </c>
      <c r="E56" s="104" t="s">
        <v>9</v>
      </c>
      <c r="F56" s="141" t="s">
        <v>10</v>
      </c>
    </row>
    <row r="57" spans="1:7">
      <c r="A57" s="12" t="s">
        <v>60</v>
      </c>
      <c r="B57" s="142">
        <f>+B39/12</f>
        <v>8448.8333333333339</v>
      </c>
      <c r="C57" s="142">
        <f>+C39/12</f>
        <v>39522.916666666672</v>
      </c>
      <c r="D57" s="142">
        <f>+D39/12</f>
        <v>79823.333333333343</v>
      </c>
      <c r="E57" s="142">
        <f>+E39/12</f>
        <v>89801.25</v>
      </c>
      <c r="F57" s="143">
        <f>+F39/12</f>
        <v>59997.083333333336</v>
      </c>
    </row>
    <row r="58" spans="1:7" ht="13.5" thickBot="1">
      <c r="A58" s="106" t="s">
        <v>53</v>
      </c>
      <c r="B58" s="35">
        <f>+B41/12</f>
        <v>132472.46242916668</v>
      </c>
      <c r="C58" s="35">
        <f>+C41/12</f>
        <v>474624.41497916676</v>
      </c>
      <c r="D58" s="35">
        <f>+D41/12</f>
        <v>872736.48685416661</v>
      </c>
      <c r="E58" s="35">
        <f>+E41/12</f>
        <v>981600.97427083354</v>
      </c>
      <c r="F58" s="36">
        <f>+F41/12</f>
        <v>714588.84666666668</v>
      </c>
    </row>
    <row r="59" spans="1:7">
      <c r="B59" s="1"/>
      <c r="C59" s="1"/>
      <c r="D59" s="1"/>
      <c r="E59" s="1"/>
      <c r="F59" s="1"/>
    </row>
    <row r="60" spans="1:7">
      <c r="B60" s="1"/>
      <c r="C60" s="1"/>
      <c r="D60" s="1"/>
      <c r="E60" s="1"/>
      <c r="F60" s="1"/>
    </row>
    <row r="61" spans="1:7" ht="18">
      <c r="A61" s="60" t="s">
        <v>127</v>
      </c>
      <c r="B61" s="1"/>
      <c r="C61" s="1"/>
      <c r="D61" s="1"/>
      <c r="E61" s="1"/>
      <c r="F61" s="1"/>
    </row>
    <row r="62" spans="1:7" ht="20.25">
      <c r="A62" s="60" t="s">
        <v>258</v>
      </c>
      <c r="B62" s="1"/>
      <c r="C62" s="195" t="str">
        <f>+Conceptos!B6</f>
        <v>Japón</v>
      </c>
      <c r="D62" s="1"/>
      <c r="E62" s="1"/>
      <c r="F62" s="1"/>
    </row>
    <row r="63" spans="1:7" ht="16.5" thickBot="1">
      <c r="A63" s="45" t="s">
        <v>126</v>
      </c>
      <c r="B63" s="1"/>
      <c r="C63" s="1"/>
      <c r="D63" s="1"/>
      <c r="E63" s="1"/>
      <c r="F63" s="1"/>
    </row>
    <row r="64" spans="1:7" ht="13.5" thickBot="1">
      <c r="A64" s="75"/>
      <c r="B64" s="76" t="s">
        <v>3</v>
      </c>
      <c r="C64" s="77" t="s">
        <v>7</v>
      </c>
      <c r="D64" s="77" t="s">
        <v>8</v>
      </c>
      <c r="E64" s="77" t="s">
        <v>9</v>
      </c>
      <c r="F64" s="78" t="s">
        <v>10</v>
      </c>
      <c r="G64" s="206" t="s">
        <v>19</v>
      </c>
    </row>
    <row r="65" spans="1:7">
      <c r="A65" t="s">
        <v>60</v>
      </c>
      <c r="B65" s="49">
        <f>+' cifra negocios 1-24'!Y205</f>
        <v>0</v>
      </c>
      <c r="C65" s="49">
        <f>+' cifra negocios 1-24'!Z205</f>
        <v>179447</v>
      </c>
      <c r="D65" s="49">
        <f>+' cifra negocios 1-24'!AA205</f>
        <v>435710.99999999994</v>
      </c>
      <c r="E65" s="49">
        <f>+' cifra negocios 1-24'!AB205</f>
        <v>487025.99999999988</v>
      </c>
      <c r="F65" s="49">
        <f>+' cifra negocios 1-24'!AC205</f>
        <v>594321</v>
      </c>
      <c r="G65" s="49">
        <f>SUM(B65:F65)</f>
        <v>1696505</v>
      </c>
    </row>
    <row r="66" spans="1:7">
      <c r="B66" s="48"/>
      <c r="C66" s="48"/>
      <c r="D66" s="48"/>
      <c r="E66" s="48"/>
      <c r="F66" s="48"/>
      <c r="G66" s="48"/>
    </row>
    <row r="67" spans="1:7">
      <c r="A67" s="50" t="s">
        <v>53</v>
      </c>
      <c r="B67" s="167">
        <f>+' cifra negocios 1-24'!AE205</f>
        <v>0</v>
      </c>
      <c r="C67" s="167">
        <f>+' cifra negocios 1-24'!AF205</f>
        <v>2062444.9693500001</v>
      </c>
      <c r="D67" s="167">
        <f>+' cifra negocios 1-24'!AG205</f>
        <v>4897892.9408999998</v>
      </c>
      <c r="E67" s="167">
        <f>+' cifra negocios 1-24'!AH205</f>
        <v>5470739.2353999997</v>
      </c>
      <c r="F67" s="167">
        <f>+' cifra negocios 1-24'!AI205</f>
        <v>6766681.9889000012</v>
      </c>
      <c r="G67" s="167">
        <f>SUM(B67:F67)</f>
        <v>19197759.134550001</v>
      </c>
    </row>
    <row r="68" spans="1:7">
      <c r="B68" s="1"/>
      <c r="C68" s="1"/>
      <c r="D68" s="1"/>
      <c r="E68" s="1"/>
      <c r="F68" s="1"/>
      <c r="G68" s="1"/>
    </row>
    <row r="69" spans="1:7">
      <c r="A69" t="s">
        <v>42</v>
      </c>
      <c r="B69" s="32">
        <f>-' cifra negocios 1-24'!Y225</f>
        <v>0</v>
      </c>
      <c r="C69" s="32">
        <f>-' cifra negocios 1-24'!Z225</f>
        <v>-916638.91200000001</v>
      </c>
      <c r="D69" s="32">
        <f>-' cifra negocios 1-24'!AA225</f>
        <v>-2226849.7235000003</v>
      </c>
      <c r="E69" s="32">
        <f>-' cifra negocios 1-24'!AB225</f>
        <v>-2487004.3334999997</v>
      </c>
      <c r="F69" s="32">
        <f>-' cifra negocios 1-24'!AC225</f>
        <v>-3033972.4735000003</v>
      </c>
      <c r="G69" s="32">
        <f t="shared" ref="G69:G77" si="12">SUM(B69:F69)</f>
        <v>-8664465.4425000008</v>
      </c>
    </row>
    <row r="70" spans="1:7">
      <c r="A70" t="s">
        <v>128</v>
      </c>
      <c r="B70" s="2">
        <f>-'local propio'!D72</f>
        <v>0</v>
      </c>
      <c r="C70" s="2">
        <f>-'local propio'!E72</f>
        <v>-75150.2</v>
      </c>
      <c r="D70" s="2">
        <f>-'local propio'!F72</f>
        <v>-776859.57</v>
      </c>
      <c r="E70" s="2">
        <f>-'local propio'!G72</f>
        <v>-1601710.1524800002</v>
      </c>
      <c r="F70" s="2">
        <f>-'local propio'!H72</f>
        <v>-2483820.0117252008</v>
      </c>
      <c r="G70" s="2">
        <f t="shared" si="12"/>
        <v>-4937539.9342052005</v>
      </c>
    </row>
    <row r="71" spans="1:7">
      <c r="B71" s="1"/>
      <c r="C71" s="1"/>
      <c r="D71" s="1"/>
      <c r="E71" s="1"/>
      <c r="F71" s="1"/>
      <c r="G71" s="1"/>
    </row>
    <row r="72" spans="1:7">
      <c r="A72" s="50" t="s">
        <v>43</v>
      </c>
      <c r="B72" s="167">
        <f t="shared" ref="B72:G72" si="13">+B67+B69+B70</f>
        <v>0</v>
      </c>
      <c r="C72" s="167">
        <f t="shared" si="13"/>
        <v>1070655.8573500002</v>
      </c>
      <c r="D72" s="167">
        <f t="shared" si="13"/>
        <v>1894183.6473999997</v>
      </c>
      <c r="E72" s="167">
        <f t="shared" si="13"/>
        <v>1382024.7494199998</v>
      </c>
      <c r="F72" s="167">
        <f t="shared" si="13"/>
        <v>1248889.5036748</v>
      </c>
      <c r="G72" s="167">
        <f t="shared" si="13"/>
        <v>5595753.7578448001</v>
      </c>
    </row>
    <row r="73" spans="1:7">
      <c r="B73" s="1"/>
      <c r="C73" s="1"/>
      <c r="D73" s="1"/>
      <c r="E73" s="1"/>
      <c r="F73" s="1"/>
      <c r="G73" s="1"/>
    </row>
    <row r="74" spans="1:7">
      <c r="A74" t="s">
        <v>132</v>
      </c>
      <c r="B74" s="2">
        <f>-gastos!B85</f>
        <v>0</v>
      </c>
      <c r="C74" s="2">
        <f>-gastos!C85</f>
        <v>-358894</v>
      </c>
      <c r="D74" s="2">
        <f>-gastos!D85</f>
        <v>-762494.24999999988</v>
      </c>
      <c r="E74" s="2">
        <f>-gastos!E85</f>
        <v>-852295.49999999977</v>
      </c>
      <c r="F74" s="2">
        <f>-gastos!F85</f>
        <v>-1040061.75</v>
      </c>
      <c r="G74" s="2">
        <f t="shared" si="12"/>
        <v>-3013745.5</v>
      </c>
    </row>
    <row r="75" spans="1:7">
      <c r="B75" s="2"/>
      <c r="C75" s="2"/>
      <c r="D75" s="2"/>
      <c r="E75" s="2"/>
      <c r="F75" s="2"/>
      <c r="G75" s="2"/>
    </row>
    <row r="76" spans="1:7">
      <c r="A76" t="s">
        <v>130</v>
      </c>
      <c r="B76" s="1"/>
      <c r="C76" s="1"/>
      <c r="D76" s="1"/>
      <c r="E76" s="1"/>
      <c r="F76" s="1"/>
      <c r="G76" s="2">
        <f t="shared" si="12"/>
        <v>0</v>
      </c>
    </row>
    <row r="77" spans="1:7">
      <c r="A77" t="s">
        <v>131</v>
      </c>
      <c r="B77" s="1"/>
      <c r="C77" s="1"/>
      <c r="D77" s="1"/>
      <c r="E77" s="1"/>
      <c r="F77" s="1"/>
      <c r="G77" s="2">
        <f t="shared" si="12"/>
        <v>0</v>
      </c>
    </row>
    <row r="78" spans="1:7" ht="13.5" thickBot="1">
      <c r="B78" s="1"/>
      <c r="C78" s="1"/>
      <c r="D78" s="1"/>
      <c r="E78" s="1"/>
      <c r="F78" s="1"/>
      <c r="G78" s="1"/>
    </row>
    <row r="79" spans="1:7" ht="14.25" thickTop="1" thickBot="1">
      <c r="A79" s="127" t="s">
        <v>129</v>
      </c>
      <c r="B79" s="126">
        <f>+B72+B74</f>
        <v>0</v>
      </c>
      <c r="C79" s="126">
        <f>+C72+C74</f>
        <v>711761.85735000018</v>
      </c>
      <c r="D79" s="126">
        <f>+D72+D74</f>
        <v>1131689.3973999997</v>
      </c>
      <c r="E79" s="126">
        <f>+E72+E74</f>
        <v>529729.24942000001</v>
      </c>
      <c r="F79" s="126">
        <f>+F72+F74</f>
        <v>208827.75367480004</v>
      </c>
      <c r="G79" s="126">
        <f>+G72+G74+G76+G77</f>
        <v>2582008.2578448001</v>
      </c>
    </row>
    <row r="80" spans="1:7" ht="13.5" thickTop="1">
      <c r="B80" s="1"/>
      <c r="C80" s="1"/>
      <c r="D80" s="1"/>
      <c r="E80" s="1"/>
      <c r="F80" s="1"/>
    </row>
    <row r="81" spans="1:7" ht="13.5" thickBot="1">
      <c r="A81" s="37" t="s">
        <v>146</v>
      </c>
      <c r="B81" s="1"/>
      <c r="C81" s="1"/>
      <c r="D81" s="1"/>
      <c r="E81" s="1"/>
      <c r="F81" s="1"/>
    </row>
    <row r="82" spans="1:7" ht="13.5" thickBot="1">
      <c r="B82" s="103" t="s">
        <v>3</v>
      </c>
      <c r="C82" s="104" t="s">
        <v>7</v>
      </c>
      <c r="D82" s="104" t="s">
        <v>8</v>
      </c>
      <c r="E82" s="104" t="s">
        <v>9</v>
      </c>
      <c r="F82" s="141" t="s">
        <v>10</v>
      </c>
    </row>
    <row r="83" spans="1:7">
      <c r="A83" s="12" t="s">
        <v>60</v>
      </c>
      <c r="B83" s="142">
        <f>+B65/12</f>
        <v>0</v>
      </c>
      <c r="C83" s="142">
        <f>+C65/12</f>
        <v>14953.916666666666</v>
      </c>
      <c r="D83" s="142">
        <f>+D65/12</f>
        <v>36309.249999999993</v>
      </c>
      <c r="E83" s="142">
        <f>+E65/12</f>
        <v>40585.499999999993</v>
      </c>
      <c r="F83" s="143">
        <f>+F65/12</f>
        <v>49526.75</v>
      </c>
    </row>
    <row r="84" spans="1:7" ht="13.5" thickBot="1">
      <c r="A84" s="106" t="s">
        <v>53</v>
      </c>
      <c r="B84" s="35">
        <f>+B67/12</f>
        <v>0</v>
      </c>
      <c r="C84" s="35">
        <f>+C67/12</f>
        <v>171870.4141125</v>
      </c>
      <c r="D84" s="35">
        <f>+D67/12</f>
        <v>408157.74507499998</v>
      </c>
      <c r="E84" s="35">
        <f>+E67/12</f>
        <v>455894.93628333329</v>
      </c>
      <c r="F84" s="36">
        <f>+F67/12</f>
        <v>563890.1657416668</v>
      </c>
    </row>
    <row r="85" spans="1:7">
      <c r="B85" s="1"/>
      <c r="C85" s="1"/>
      <c r="D85" s="1"/>
      <c r="E85" s="1"/>
      <c r="F85" s="1"/>
    </row>
    <row r="86" spans="1:7">
      <c r="B86" s="1"/>
      <c r="C86" s="1"/>
      <c r="D86" s="1"/>
      <c r="E86" s="1"/>
      <c r="F86" s="1"/>
    </row>
    <row r="87" spans="1:7" ht="18">
      <c r="A87" s="60" t="s">
        <v>127</v>
      </c>
      <c r="B87" s="1"/>
      <c r="C87" s="1"/>
      <c r="D87" s="1"/>
      <c r="E87" s="1"/>
      <c r="F87" s="1"/>
    </row>
    <row r="88" spans="1:7" ht="20.25">
      <c r="A88" s="60" t="s">
        <v>259</v>
      </c>
      <c r="B88" s="1"/>
      <c r="C88" s="195" t="str">
        <f>+Conceptos!B7</f>
        <v>Alemania</v>
      </c>
      <c r="D88" s="1"/>
      <c r="E88" s="1"/>
      <c r="F88" s="1"/>
    </row>
    <row r="89" spans="1:7" ht="16.5" thickBot="1">
      <c r="A89" s="45" t="s">
        <v>126</v>
      </c>
      <c r="B89" s="1"/>
      <c r="C89" s="1"/>
      <c r="D89" s="1"/>
      <c r="E89" s="1"/>
      <c r="F89" s="1"/>
    </row>
    <row r="90" spans="1:7" ht="13.5" thickBot="1">
      <c r="A90" s="75"/>
      <c r="B90" s="76" t="s">
        <v>3</v>
      </c>
      <c r="C90" s="77" t="s">
        <v>7</v>
      </c>
      <c r="D90" s="77" t="s">
        <v>8</v>
      </c>
      <c r="E90" s="77" t="s">
        <v>9</v>
      </c>
      <c r="F90" s="78" t="s">
        <v>10</v>
      </c>
      <c r="G90" s="206" t="s">
        <v>19</v>
      </c>
    </row>
    <row r="91" spans="1:7">
      <c r="A91" t="s">
        <v>60</v>
      </c>
      <c r="B91" s="49">
        <f>+' cifra negocios 1-24'!AU205</f>
        <v>0</v>
      </c>
      <c r="C91" s="49">
        <f>+' cifra negocios 1-24'!AV205</f>
        <v>72152</v>
      </c>
      <c r="D91" s="49">
        <f>+' cifra negocios 1-24'!AW205</f>
        <v>696951.00000000012</v>
      </c>
      <c r="E91" s="49">
        <f>+' cifra negocios 1-24'!AX205</f>
        <v>936421.00000000012</v>
      </c>
      <c r="F91" s="49">
        <f>+' cifra negocios 1-24'!AY205</f>
        <v>524346</v>
      </c>
      <c r="G91" s="49">
        <f>SUM(B91:F91)</f>
        <v>2229870</v>
      </c>
    </row>
    <row r="92" spans="1:7">
      <c r="B92" s="48"/>
      <c r="C92" s="48"/>
      <c r="D92" s="48"/>
      <c r="E92" s="48"/>
      <c r="F92" s="48"/>
      <c r="G92" s="48"/>
    </row>
    <row r="93" spans="1:7">
      <c r="A93" s="50" t="s">
        <v>53</v>
      </c>
      <c r="B93" s="167">
        <f>+' cifra negocios 1-24'!BA205</f>
        <v>0</v>
      </c>
      <c r="C93" s="167">
        <f>+' cifra negocios 1-24'!BB205</f>
        <v>875692.15439999977</v>
      </c>
      <c r="D93" s="167">
        <f>+' cifra negocios 1-24'!BC205</f>
        <v>6926640.1272500008</v>
      </c>
      <c r="E93" s="167">
        <f>+' cifra negocios 1-24'!BD205</f>
        <v>9237665.0330000017</v>
      </c>
      <c r="F93" s="167">
        <f>+' cifra negocios 1-24'!BE205</f>
        <v>5373296.4354999997</v>
      </c>
      <c r="G93" s="167">
        <f>SUM(B93:F93)</f>
        <v>22413293.750150003</v>
      </c>
    </row>
    <row r="94" spans="1:7">
      <c r="B94" s="1"/>
      <c r="C94" s="1"/>
      <c r="D94" s="1"/>
      <c r="E94" s="1"/>
      <c r="F94" s="1"/>
      <c r="G94" s="1"/>
    </row>
    <row r="95" spans="1:7">
      <c r="A95" t="s">
        <v>42</v>
      </c>
      <c r="B95" s="32">
        <f>-' cifra negocios 1-24'!AU225</f>
        <v>0</v>
      </c>
      <c r="C95" s="32">
        <f>-' cifra negocios 1-24'!AV225</f>
        <v>-345267.37949999998</v>
      </c>
      <c r="D95" s="32">
        <f>-' cifra negocios 1-24'!AW225</f>
        <v>-3358985.3559999997</v>
      </c>
      <c r="E95" s="32">
        <f>-' cifra negocios 1-24'!AX225</f>
        <v>-4511311.108500001</v>
      </c>
      <c r="F95" s="32">
        <f>-' cifra negocios 1-24'!AY225</f>
        <v>-2520909.5534999999</v>
      </c>
      <c r="G95" s="32">
        <f t="shared" ref="G95:G103" si="14">SUM(B95:F95)</f>
        <v>-10736473.397500001</v>
      </c>
    </row>
    <row r="96" spans="1:7">
      <c r="A96" t="s">
        <v>128</v>
      </c>
      <c r="B96" s="2">
        <f>-'local propio'!D73</f>
        <v>0</v>
      </c>
      <c r="C96" s="2">
        <f>-'local propio'!E73</f>
        <v>-75150.2</v>
      </c>
      <c r="D96" s="2">
        <f>-'local propio'!F73</f>
        <v>-776859.57</v>
      </c>
      <c r="E96" s="2">
        <f>-'local propio'!G73</f>
        <v>-1601710.1524800002</v>
      </c>
      <c r="F96" s="2">
        <f>-'local propio'!H73</f>
        <v>-2483820.0117252008</v>
      </c>
      <c r="G96" s="2">
        <f t="shared" si="14"/>
        <v>-4937539.9342052005</v>
      </c>
    </row>
    <row r="97" spans="1:7">
      <c r="B97" s="1"/>
      <c r="C97" s="1"/>
      <c r="D97" s="1"/>
      <c r="E97" s="1"/>
      <c r="F97" s="1"/>
      <c r="G97" s="1"/>
    </row>
    <row r="98" spans="1:7">
      <c r="A98" s="50" t="s">
        <v>43</v>
      </c>
      <c r="B98" s="167">
        <f t="shared" ref="B98:G98" si="15">+B93+B95+B96</f>
        <v>0</v>
      </c>
      <c r="C98" s="167">
        <f t="shared" si="15"/>
        <v>455274.57489999983</v>
      </c>
      <c r="D98" s="167">
        <f t="shared" si="15"/>
        <v>2790795.2012500013</v>
      </c>
      <c r="E98" s="167">
        <f t="shared" si="15"/>
        <v>3124643.7720200005</v>
      </c>
      <c r="F98" s="167">
        <f t="shared" si="15"/>
        <v>368566.87027479894</v>
      </c>
      <c r="G98" s="167">
        <f t="shared" si="15"/>
        <v>6739280.4184448011</v>
      </c>
    </row>
    <row r="99" spans="1:7">
      <c r="B99" s="1"/>
      <c r="C99" s="1"/>
      <c r="D99" s="1"/>
      <c r="E99" s="1"/>
      <c r="F99" s="1"/>
      <c r="G99" s="1"/>
    </row>
    <row r="100" spans="1:7">
      <c r="A100" t="s">
        <v>132</v>
      </c>
      <c r="B100" s="2">
        <f>-gastos!B86</f>
        <v>0</v>
      </c>
      <c r="C100" s="2">
        <f>-gastos!C86</f>
        <v>0</v>
      </c>
      <c r="D100" s="2">
        <f>-gastos!D86</f>
        <v>-1393902.0000000002</v>
      </c>
      <c r="E100" s="2">
        <f>-gastos!E86</f>
        <v>-1872842.0000000002</v>
      </c>
      <c r="F100" s="2">
        <f>-gastos!F86</f>
        <v>-917605.5</v>
      </c>
      <c r="G100" s="2">
        <f t="shared" si="14"/>
        <v>-4184349.5000000005</v>
      </c>
    </row>
    <row r="101" spans="1:7">
      <c r="B101" s="2"/>
      <c r="C101" s="2"/>
      <c r="D101" s="2"/>
      <c r="E101" s="2"/>
      <c r="F101" s="2"/>
      <c r="G101" s="2"/>
    </row>
    <row r="102" spans="1:7">
      <c r="A102" t="s">
        <v>130</v>
      </c>
      <c r="B102" s="1"/>
      <c r="C102" s="1"/>
      <c r="D102" s="1"/>
      <c r="E102" s="1"/>
      <c r="F102" s="1"/>
      <c r="G102" s="2">
        <f t="shared" si="14"/>
        <v>0</v>
      </c>
    </row>
    <row r="103" spans="1:7">
      <c r="A103" t="s">
        <v>131</v>
      </c>
      <c r="B103" s="1"/>
      <c r="C103" s="1"/>
      <c r="D103" s="1"/>
      <c r="E103" s="1"/>
      <c r="F103" s="1"/>
      <c r="G103" s="2">
        <f t="shared" si="14"/>
        <v>0</v>
      </c>
    </row>
    <row r="104" spans="1:7" ht="13.5" thickBot="1">
      <c r="B104" s="1"/>
      <c r="C104" s="1"/>
      <c r="D104" s="1"/>
      <c r="E104" s="1"/>
      <c r="F104" s="1"/>
      <c r="G104" s="1"/>
    </row>
    <row r="105" spans="1:7" ht="14.25" thickTop="1" thickBot="1">
      <c r="A105" s="127" t="s">
        <v>129</v>
      </c>
      <c r="B105" s="126">
        <f>+B98+B100</f>
        <v>0</v>
      </c>
      <c r="C105" s="126">
        <f>+C98+C100</f>
        <v>455274.57489999983</v>
      </c>
      <c r="D105" s="126">
        <f>+D98+D100</f>
        <v>1396893.2012500011</v>
      </c>
      <c r="E105" s="126">
        <f>+E98+E100</f>
        <v>1251801.7720200003</v>
      </c>
      <c r="F105" s="126">
        <f>+F98+F100</f>
        <v>-549038.62972520106</v>
      </c>
      <c r="G105" s="126">
        <f>+G98+G100+G102+G103</f>
        <v>2554930.9184448007</v>
      </c>
    </row>
    <row r="106" spans="1:7" ht="13.5" thickTop="1">
      <c r="B106" s="1"/>
      <c r="C106" s="1"/>
      <c r="D106" s="1"/>
      <c r="E106" s="1"/>
      <c r="F106" s="1"/>
    </row>
    <row r="107" spans="1:7" ht="13.5" thickBot="1">
      <c r="A107" s="37" t="s">
        <v>146</v>
      </c>
      <c r="B107" s="1"/>
      <c r="C107" s="1"/>
      <c r="D107" s="1"/>
      <c r="E107" s="1"/>
      <c r="F107" s="1"/>
    </row>
    <row r="108" spans="1:7" ht="13.5" thickBot="1">
      <c r="B108" s="103" t="s">
        <v>3</v>
      </c>
      <c r="C108" s="104" t="s">
        <v>7</v>
      </c>
      <c r="D108" s="104" t="s">
        <v>8</v>
      </c>
      <c r="E108" s="104" t="s">
        <v>9</v>
      </c>
      <c r="F108" s="141" t="s">
        <v>10</v>
      </c>
    </row>
    <row r="109" spans="1:7">
      <c r="A109" s="12" t="s">
        <v>60</v>
      </c>
      <c r="B109" s="142">
        <f>+B91/12</f>
        <v>0</v>
      </c>
      <c r="C109" s="142">
        <f>+C91/12</f>
        <v>6012.666666666667</v>
      </c>
      <c r="D109" s="142">
        <f>+D91/12</f>
        <v>58079.250000000007</v>
      </c>
      <c r="E109" s="142">
        <f>+E91/12</f>
        <v>78035.083333333343</v>
      </c>
      <c r="F109" s="143">
        <f>+F91/12</f>
        <v>43695.5</v>
      </c>
    </row>
    <row r="110" spans="1:7" ht="13.5" thickBot="1">
      <c r="A110" s="106" t="s">
        <v>53</v>
      </c>
      <c r="B110" s="35">
        <f>+B93/12</f>
        <v>0</v>
      </c>
      <c r="C110" s="35">
        <f>+C93/12</f>
        <v>72974.346199999985</v>
      </c>
      <c r="D110" s="35">
        <f>+D93/12</f>
        <v>577220.01060416678</v>
      </c>
      <c r="E110" s="35">
        <f>+E93/12</f>
        <v>769805.41941666685</v>
      </c>
      <c r="F110" s="36">
        <f>+F93/12</f>
        <v>447774.70295833331</v>
      </c>
    </row>
    <row r="111" spans="1:7">
      <c r="B111" s="1"/>
      <c r="C111" s="1"/>
      <c r="D111" s="1"/>
      <c r="E111" s="1"/>
      <c r="F111" s="1"/>
    </row>
    <row r="112" spans="1:7">
      <c r="B112" s="1"/>
      <c r="C112" s="1"/>
      <c r="D112" s="1"/>
      <c r="E112" s="1"/>
      <c r="F112" s="1"/>
    </row>
    <row r="113" spans="1:7" ht="18">
      <c r="A113" s="60" t="s">
        <v>127</v>
      </c>
      <c r="B113" s="1"/>
      <c r="C113" s="1"/>
      <c r="D113" s="1"/>
      <c r="E113" s="1"/>
      <c r="F113" s="1"/>
    </row>
    <row r="114" spans="1:7" ht="20.25">
      <c r="A114" s="60" t="s">
        <v>260</v>
      </c>
      <c r="B114" s="1"/>
      <c r="C114" s="195" t="str">
        <f>+Conceptos!B8</f>
        <v>Estados Unidos</v>
      </c>
      <c r="D114" s="1"/>
      <c r="E114" s="1"/>
      <c r="F114" s="1"/>
    </row>
    <row r="115" spans="1:7" ht="16.5" thickBot="1">
      <c r="A115" s="45" t="s">
        <v>126</v>
      </c>
      <c r="B115" s="1"/>
      <c r="C115" s="1"/>
      <c r="D115" s="1"/>
      <c r="E115" s="1"/>
      <c r="F115" s="1"/>
    </row>
    <row r="116" spans="1:7" ht="13.5" thickBot="1">
      <c r="A116" s="75"/>
      <c r="B116" s="76" t="s">
        <v>3</v>
      </c>
      <c r="C116" s="77" t="s">
        <v>7</v>
      </c>
      <c r="D116" s="77" t="s">
        <v>8</v>
      </c>
      <c r="E116" s="77" t="s">
        <v>9</v>
      </c>
      <c r="F116" s="78" t="s">
        <v>10</v>
      </c>
      <c r="G116" s="206" t="s">
        <v>19</v>
      </c>
    </row>
    <row r="117" spans="1:7">
      <c r="A117" t="s">
        <v>60</v>
      </c>
      <c r="B117" s="49">
        <f>+' cifra negocios 1-24'!BQ205</f>
        <v>0</v>
      </c>
      <c r="C117" s="49">
        <f>+' cifra negocios 1-24'!BR205</f>
        <v>0</v>
      </c>
      <c r="D117" s="49">
        <f>+' cifra negocios 1-24'!BS205</f>
        <v>1386749</v>
      </c>
      <c r="E117" s="49">
        <f>+' cifra negocios 1-24'!BT205</f>
        <v>1863512</v>
      </c>
      <c r="F117" s="49">
        <f>+' cifra negocios 1-24'!BU205</f>
        <v>1000487</v>
      </c>
      <c r="G117" s="49">
        <f>SUM(B117:F117)</f>
        <v>4250748</v>
      </c>
    </row>
    <row r="118" spans="1:7">
      <c r="B118" s="48"/>
      <c r="C118" s="48"/>
      <c r="D118" s="48"/>
      <c r="E118" s="48"/>
      <c r="F118" s="48"/>
      <c r="G118" s="48"/>
    </row>
    <row r="119" spans="1:7">
      <c r="A119" s="50" t="s">
        <v>53</v>
      </c>
      <c r="B119" s="167">
        <f>+' cifra negocios 1-24'!BW205</f>
        <v>0</v>
      </c>
      <c r="C119" s="167">
        <f>+' cifra negocios 1-24'!BX205</f>
        <v>0</v>
      </c>
      <c r="D119" s="167">
        <f>+' cifra negocios 1-24'!BY205</f>
        <v>14672046.564599998</v>
      </c>
      <c r="E119" s="167">
        <f>+' cifra negocios 1-24'!BZ205</f>
        <v>19601909.185900003</v>
      </c>
      <c r="F119" s="167">
        <f>+' cifra negocios 1-24'!CA205</f>
        <v>10815616.3354</v>
      </c>
      <c r="G119" s="167">
        <f>SUM(B119:F119)</f>
        <v>45089572.085900001</v>
      </c>
    </row>
    <row r="120" spans="1:7">
      <c r="B120" s="1"/>
      <c r="C120" s="1"/>
      <c r="D120" s="1"/>
      <c r="E120" s="1"/>
      <c r="F120" s="1"/>
      <c r="G120" s="1"/>
    </row>
    <row r="121" spans="1:7">
      <c r="A121" t="s">
        <v>42</v>
      </c>
      <c r="B121" s="32">
        <f>-' cifra negocios 1-24'!BQ225</f>
        <v>0</v>
      </c>
      <c r="C121" s="32">
        <f>-' cifra negocios 1-24'!BR225</f>
        <v>0</v>
      </c>
      <c r="D121" s="32">
        <f>-' cifra negocios 1-24'!BS225</f>
        <v>-7155234.3794999998</v>
      </c>
      <c r="E121" s="32">
        <f>-' cifra negocios 1-24'!BT225</f>
        <v>-9613348.5234999992</v>
      </c>
      <c r="F121" s="32">
        <f>-' cifra negocios 1-24'!BU225</f>
        <v>-5155811.9585000006</v>
      </c>
      <c r="G121" s="32">
        <f t="shared" ref="G121:G129" si="16">SUM(B121:F121)</f>
        <v>-21924394.861499999</v>
      </c>
    </row>
    <row r="122" spans="1:7">
      <c r="A122" t="s">
        <v>128</v>
      </c>
      <c r="B122" s="2">
        <f>-'local propio'!D74</f>
        <v>0</v>
      </c>
      <c r="C122" s="2">
        <f>-'local propio'!E74</f>
        <v>0</v>
      </c>
      <c r="D122" s="2">
        <f>-'local propio'!F74</f>
        <v>-77685.956999999995</v>
      </c>
      <c r="E122" s="2">
        <f>-'local propio'!G74</f>
        <v>-800855.07624000008</v>
      </c>
      <c r="F122" s="2">
        <f>-'local propio'!H74</f>
        <v>-1655880.0078168004</v>
      </c>
      <c r="G122" s="2">
        <f t="shared" si="16"/>
        <v>-2534421.0410568006</v>
      </c>
    </row>
    <row r="123" spans="1:7">
      <c r="B123" s="1"/>
      <c r="C123" s="1"/>
      <c r="D123" s="1"/>
      <c r="E123" s="1"/>
      <c r="F123" s="1"/>
      <c r="G123" s="1"/>
    </row>
    <row r="124" spans="1:7">
      <c r="A124" s="50" t="s">
        <v>43</v>
      </c>
      <c r="B124" s="167">
        <f t="shared" ref="B124:G124" si="17">+B119+B121+B122</f>
        <v>0</v>
      </c>
      <c r="C124" s="167">
        <f t="shared" si="17"/>
        <v>0</v>
      </c>
      <c r="D124" s="167">
        <f t="shared" si="17"/>
        <v>7439126.2280999981</v>
      </c>
      <c r="E124" s="167">
        <f t="shared" si="17"/>
        <v>9187705.5861600041</v>
      </c>
      <c r="F124" s="167">
        <f t="shared" si="17"/>
        <v>4003924.3690831992</v>
      </c>
      <c r="G124" s="167">
        <f t="shared" si="17"/>
        <v>20630756.183343202</v>
      </c>
    </row>
    <row r="125" spans="1:7">
      <c r="B125" s="1"/>
      <c r="C125" s="1"/>
      <c r="D125" s="1"/>
      <c r="E125" s="1"/>
      <c r="F125" s="1"/>
      <c r="G125" s="1"/>
    </row>
    <row r="126" spans="1:7">
      <c r="A126" t="s">
        <v>132</v>
      </c>
      <c r="B126" s="2">
        <f>-gastos!B87</f>
        <v>0</v>
      </c>
      <c r="C126" s="2">
        <f>-gastos!C87</f>
        <v>0</v>
      </c>
      <c r="D126" s="2">
        <f>-gastos!D87</f>
        <v>0</v>
      </c>
      <c r="E126" s="2">
        <f>-gastos!E87</f>
        <v>-3727024</v>
      </c>
      <c r="F126" s="2">
        <f>-gastos!F87</f>
        <v>-1750852.25</v>
      </c>
      <c r="G126" s="2">
        <f t="shared" si="16"/>
        <v>-5477876.25</v>
      </c>
    </row>
    <row r="127" spans="1:7">
      <c r="B127" s="2"/>
      <c r="C127" s="2"/>
      <c r="D127" s="2"/>
      <c r="E127" s="2"/>
      <c r="F127" s="2"/>
      <c r="G127" s="2"/>
    </row>
    <row r="128" spans="1:7">
      <c r="A128" t="s">
        <v>130</v>
      </c>
      <c r="B128" s="1"/>
      <c r="C128" s="1"/>
      <c r="D128" s="1"/>
      <c r="E128" s="1"/>
      <c r="F128" s="1"/>
      <c r="G128" s="2">
        <f t="shared" si="16"/>
        <v>0</v>
      </c>
    </row>
    <row r="129" spans="1:7">
      <c r="A129" t="s">
        <v>131</v>
      </c>
      <c r="B129" s="1"/>
      <c r="C129" s="1"/>
      <c r="D129" s="1"/>
      <c r="E129" s="1"/>
      <c r="F129" s="1"/>
      <c r="G129" s="2">
        <f t="shared" si="16"/>
        <v>0</v>
      </c>
    </row>
    <row r="130" spans="1:7" ht="13.5" thickBot="1">
      <c r="B130" s="1"/>
      <c r="C130" s="1"/>
      <c r="D130" s="1"/>
      <c r="E130" s="1"/>
      <c r="F130" s="1"/>
      <c r="G130" s="1"/>
    </row>
    <row r="131" spans="1:7" ht="14.25" thickTop="1" thickBot="1">
      <c r="A131" s="127" t="s">
        <v>129</v>
      </c>
      <c r="B131" s="126">
        <f>+B124+B126</f>
        <v>0</v>
      </c>
      <c r="C131" s="126">
        <f>+C124+C126</f>
        <v>0</v>
      </c>
      <c r="D131" s="126">
        <f>+D124+D126</f>
        <v>7439126.2280999981</v>
      </c>
      <c r="E131" s="126">
        <f>+E124+E126</f>
        <v>5460681.5861600041</v>
      </c>
      <c r="F131" s="126">
        <f>+F124+F126</f>
        <v>2253072.1190831992</v>
      </c>
      <c r="G131" s="126">
        <f>+G124+G126+G128+G129</f>
        <v>15152879.933343202</v>
      </c>
    </row>
    <row r="132" spans="1:7" ht="13.5" thickTop="1">
      <c r="B132" s="1"/>
      <c r="C132" s="1"/>
      <c r="D132" s="1"/>
      <c r="E132" s="1"/>
      <c r="F132" s="1"/>
    </row>
    <row r="133" spans="1:7" ht="13.5" thickBot="1">
      <c r="A133" s="37" t="s">
        <v>146</v>
      </c>
      <c r="B133" s="1"/>
      <c r="C133" s="1"/>
      <c r="D133" s="1"/>
      <c r="E133" s="1"/>
      <c r="F133" s="1"/>
    </row>
    <row r="134" spans="1:7" ht="13.5" thickBot="1">
      <c r="B134" s="103" t="s">
        <v>3</v>
      </c>
      <c r="C134" s="104" t="s">
        <v>7</v>
      </c>
      <c r="D134" s="104" t="s">
        <v>8</v>
      </c>
      <c r="E134" s="104" t="s">
        <v>9</v>
      </c>
      <c r="F134" s="141" t="s">
        <v>10</v>
      </c>
    </row>
    <row r="135" spans="1:7">
      <c r="A135" s="12" t="s">
        <v>60</v>
      </c>
      <c r="B135" s="142">
        <f>+B117/12</f>
        <v>0</v>
      </c>
      <c r="C135" s="142">
        <f>+C117/12</f>
        <v>0</v>
      </c>
      <c r="D135" s="142">
        <f>+D117/12</f>
        <v>115562.41666666667</v>
      </c>
      <c r="E135" s="142">
        <f>+E117/12</f>
        <v>155292.66666666666</v>
      </c>
      <c r="F135" s="143">
        <f>+F117/12</f>
        <v>83373.916666666672</v>
      </c>
    </row>
    <row r="136" spans="1:7" ht="13.5" thickBot="1">
      <c r="A136" s="106" t="s">
        <v>53</v>
      </c>
      <c r="B136" s="35">
        <f>+B119/12</f>
        <v>0</v>
      </c>
      <c r="C136" s="35">
        <f>+C119/12</f>
        <v>0</v>
      </c>
      <c r="D136" s="35">
        <f>+D119/12</f>
        <v>1222670.5470499999</v>
      </c>
      <c r="E136" s="35">
        <f>+E119/12</f>
        <v>1633492.4321583335</v>
      </c>
      <c r="F136" s="36">
        <f>+F119/12</f>
        <v>901301.36128333339</v>
      </c>
    </row>
    <row r="137" spans="1:7">
      <c r="B137" s="1"/>
      <c r="C137" s="1"/>
      <c r="D137" s="1"/>
      <c r="E137" s="1"/>
      <c r="F137" s="1"/>
    </row>
    <row r="138" spans="1:7">
      <c r="B138" s="1"/>
      <c r="C138" s="1"/>
      <c r="D138" s="1"/>
      <c r="E138" s="1"/>
      <c r="F138" s="1"/>
    </row>
    <row r="139" spans="1:7" ht="18">
      <c r="A139" s="60" t="s">
        <v>127</v>
      </c>
      <c r="B139" s="1"/>
      <c r="C139" s="1"/>
      <c r="D139" s="1"/>
      <c r="E139" s="1"/>
      <c r="F139" s="1"/>
    </row>
    <row r="140" spans="1:7" ht="20.25">
      <c r="A140" s="60" t="s">
        <v>261</v>
      </c>
      <c r="B140" s="1"/>
      <c r="C140" s="195" t="str">
        <f>+Conceptos!B9</f>
        <v>México</v>
      </c>
      <c r="D140" s="1"/>
      <c r="E140" s="1"/>
      <c r="F140" s="1"/>
    </row>
    <row r="141" spans="1:7" ht="16.5" thickBot="1">
      <c r="A141" s="45" t="s">
        <v>126</v>
      </c>
      <c r="B141" s="1"/>
      <c r="C141" s="1"/>
      <c r="D141" s="1"/>
      <c r="E141" s="1"/>
      <c r="F141" s="1"/>
    </row>
    <row r="142" spans="1:7" ht="13.5" thickBot="1">
      <c r="A142" s="75"/>
      <c r="B142" s="76" t="s">
        <v>3</v>
      </c>
      <c r="C142" s="77" t="s">
        <v>7</v>
      </c>
      <c r="D142" s="77" t="s">
        <v>8</v>
      </c>
      <c r="E142" s="77" t="s">
        <v>9</v>
      </c>
      <c r="F142" s="78" t="s">
        <v>10</v>
      </c>
      <c r="G142" s="206" t="s">
        <v>19</v>
      </c>
    </row>
    <row r="143" spans="1:7">
      <c r="A143" t="s">
        <v>60</v>
      </c>
      <c r="B143" s="49">
        <f>+' cifra negocios 1-24'!CM205</f>
        <v>0</v>
      </c>
      <c r="C143" s="49">
        <f>+' cifra negocios 1-24'!CN205</f>
        <v>0</v>
      </c>
      <c r="D143" s="49">
        <f>+' cifra negocios 1-24'!CO205</f>
        <v>694152</v>
      </c>
      <c r="E143" s="49">
        <f>+' cifra negocios 1-24'!CP205</f>
        <v>933311.00000000012</v>
      </c>
      <c r="F143" s="49">
        <f>+' cifra negocios 1-24'!CQ205</f>
        <v>502575.99999999994</v>
      </c>
      <c r="G143" s="49">
        <f>SUM(B143:F143)</f>
        <v>2130039</v>
      </c>
    </row>
    <row r="144" spans="1:7">
      <c r="B144" s="48"/>
      <c r="C144" s="48"/>
      <c r="D144" s="48"/>
      <c r="E144" s="48"/>
      <c r="F144" s="48"/>
      <c r="G144" s="48"/>
    </row>
    <row r="145" spans="1:7">
      <c r="A145" s="50" t="s">
        <v>53</v>
      </c>
      <c r="B145" s="167">
        <f>+' cifra negocios 1-24'!CS205</f>
        <v>0</v>
      </c>
      <c r="C145" s="167">
        <f>+' cifra negocios 1-24'!CT205</f>
        <v>0</v>
      </c>
      <c r="D145" s="167">
        <f>+' cifra negocios 1-24'!CU205</f>
        <v>7275944.0845999997</v>
      </c>
      <c r="E145" s="167">
        <f>+' cifra negocios 1-24'!CV205</f>
        <v>9721625.7859000005</v>
      </c>
      <c r="F145" s="167">
        <f>+' cifra negocios 1-24'!CW205</f>
        <v>5376164.135400001</v>
      </c>
      <c r="G145" s="167">
        <f>SUM(B145:F145)</f>
        <v>22373734.005899999</v>
      </c>
    </row>
    <row r="146" spans="1:7">
      <c r="B146" s="1"/>
      <c r="C146" s="1"/>
      <c r="D146" s="1"/>
      <c r="E146" s="1"/>
      <c r="F146" s="1"/>
      <c r="G146" s="1"/>
    </row>
    <row r="147" spans="1:7">
      <c r="A147" t="s">
        <v>42</v>
      </c>
      <c r="B147" s="32">
        <f>-' cifra negocios 1-24'!CM225</f>
        <v>0</v>
      </c>
      <c r="C147" s="32">
        <f>-' cifra negocios 1-24'!CN225</f>
        <v>0</v>
      </c>
      <c r="D147" s="32">
        <f>-' cifra negocios 1-24'!CO225</f>
        <v>-3553729.9795000004</v>
      </c>
      <c r="E147" s="32">
        <f>-' cifra negocios 1-24'!CP225</f>
        <v>-4776303.3234999999</v>
      </c>
      <c r="F147" s="32">
        <f>-' cifra negocios 1-24'!CQ225</f>
        <v>-2566674.7585000005</v>
      </c>
      <c r="G147" s="32">
        <f t="shared" ref="G147:G155" si="18">SUM(B147:F147)</f>
        <v>-10896708.061500002</v>
      </c>
    </row>
    <row r="148" spans="1:7">
      <c r="A148" t="s">
        <v>128</v>
      </c>
      <c r="B148" s="2">
        <f>-'local propio'!D75</f>
        <v>0</v>
      </c>
      <c r="C148" s="2">
        <f>-'local propio'!E75</f>
        <v>0</v>
      </c>
      <c r="D148" s="2">
        <f>-'local propio'!F75</f>
        <v>-77685.956999999995</v>
      </c>
      <c r="E148" s="2">
        <f>-'local propio'!G75</f>
        <v>-800855.07624000008</v>
      </c>
      <c r="F148" s="2">
        <f>-'local propio'!H75</f>
        <v>-1655880.0078168004</v>
      </c>
      <c r="G148" s="2">
        <f t="shared" si="18"/>
        <v>-2534421.0410568006</v>
      </c>
    </row>
    <row r="149" spans="1:7">
      <c r="B149" s="1"/>
      <c r="C149" s="1"/>
      <c r="D149" s="1"/>
      <c r="E149" s="1"/>
      <c r="F149" s="1"/>
      <c r="G149" s="1"/>
    </row>
    <row r="150" spans="1:7">
      <c r="A150" s="50" t="s">
        <v>43</v>
      </c>
      <c r="B150" s="167">
        <f t="shared" ref="B150:G150" si="19">+B145+B147+B148</f>
        <v>0</v>
      </c>
      <c r="C150" s="167">
        <f t="shared" si="19"/>
        <v>0</v>
      </c>
      <c r="D150" s="167">
        <f t="shared" si="19"/>
        <v>3644528.1480999994</v>
      </c>
      <c r="E150" s="167">
        <f t="shared" si="19"/>
        <v>4144467.3861600002</v>
      </c>
      <c r="F150" s="167">
        <f t="shared" si="19"/>
        <v>1153609.3690832001</v>
      </c>
      <c r="G150" s="167">
        <f t="shared" si="19"/>
        <v>8942604.903343197</v>
      </c>
    </row>
    <row r="151" spans="1:7">
      <c r="B151" s="1"/>
      <c r="C151" s="1"/>
      <c r="D151" s="1"/>
      <c r="E151" s="1"/>
      <c r="F151" s="1"/>
      <c r="G151" s="1"/>
    </row>
    <row r="152" spans="1:7">
      <c r="A152" t="s">
        <v>132</v>
      </c>
      <c r="B152" s="2">
        <f>-gastos!B88</f>
        <v>0</v>
      </c>
      <c r="C152" s="2">
        <f>-gastos!C88</f>
        <v>0</v>
      </c>
      <c r="D152" s="2">
        <f>-gastos!D88</f>
        <v>0</v>
      </c>
      <c r="E152" s="2">
        <f>-gastos!E88</f>
        <v>-1866622.0000000002</v>
      </c>
      <c r="F152" s="2">
        <f>-gastos!F88</f>
        <v>-879507.99999999988</v>
      </c>
      <c r="G152" s="2">
        <f t="shared" si="18"/>
        <v>-2746130</v>
      </c>
    </row>
    <row r="153" spans="1:7">
      <c r="B153" s="2"/>
      <c r="C153" s="2"/>
      <c r="D153" s="2"/>
      <c r="E153" s="2"/>
      <c r="F153" s="2"/>
      <c r="G153" s="2"/>
    </row>
    <row r="154" spans="1:7">
      <c r="A154" t="s">
        <v>130</v>
      </c>
      <c r="B154" s="1"/>
      <c r="C154" s="1"/>
      <c r="D154" s="1"/>
      <c r="E154" s="1"/>
      <c r="F154" s="1"/>
      <c r="G154" s="2">
        <f t="shared" si="18"/>
        <v>0</v>
      </c>
    </row>
    <row r="155" spans="1:7">
      <c r="A155" t="s">
        <v>131</v>
      </c>
      <c r="B155" s="1"/>
      <c r="C155" s="1"/>
      <c r="D155" s="1"/>
      <c r="E155" s="1"/>
      <c r="F155" s="1"/>
      <c r="G155" s="2">
        <f t="shared" si="18"/>
        <v>0</v>
      </c>
    </row>
    <row r="156" spans="1:7" ht="13.5" thickBot="1">
      <c r="B156" s="1"/>
      <c r="C156" s="1"/>
      <c r="D156" s="1"/>
      <c r="E156" s="1"/>
      <c r="F156" s="1"/>
      <c r="G156" s="1"/>
    </row>
    <row r="157" spans="1:7" ht="14.25" thickTop="1" thickBot="1">
      <c r="A157" s="127" t="s">
        <v>129</v>
      </c>
      <c r="B157" s="126">
        <f>+B150+B152</f>
        <v>0</v>
      </c>
      <c r="C157" s="126">
        <f>+C150+C152</f>
        <v>0</v>
      </c>
      <c r="D157" s="126">
        <f>+D150+D152</f>
        <v>3644528.1480999994</v>
      </c>
      <c r="E157" s="126">
        <f>+E150+E152</f>
        <v>2277845.3861600002</v>
      </c>
      <c r="F157" s="126">
        <f>+F150+F152</f>
        <v>274101.36908320023</v>
      </c>
      <c r="G157" s="126">
        <f>+G150+G152+G154+G155</f>
        <v>6196474.903343197</v>
      </c>
    </row>
    <row r="158" spans="1:7" ht="13.5" thickTop="1">
      <c r="B158" s="1"/>
      <c r="C158" s="1"/>
      <c r="D158" s="1"/>
      <c r="E158" s="1"/>
      <c r="F158" s="1"/>
    </row>
    <row r="159" spans="1:7" ht="13.5" thickBot="1">
      <c r="A159" s="37" t="s">
        <v>146</v>
      </c>
      <c r="B159" s="1"/>
      <c r="C159" s="1"/>
      <c r="D159" s="1"/>
      <c r="E159" s="1"/>
      <c r="F159" s="1"/>
    </row>
    <row r="160" spans="1:7" ht="13.5" thickBot="1">
      <c r="B160" s="103" t="s">
        <v>3</v>
      </c>
      <c r="C160" s="104" t="s">
        <v>7</v>
      </c>
      <c r="D160" s="104" t="s">
        <v>8</v>
      </c>
      <c r="E160" s="104" t="s">
        <v>9</v>
      </c>
      <c r="F160" s="141" t="s">
        <v>10</v>
      </c>
    </row>
    <row r="161" spans="1:7">
      <c r="A161" s="12" t="s">
        <v>60</v>
      </c>
      <c r="B161" s="142">
        <f>+B143/12</f>
        <v>0</v>
      </c>
      <c r="C161" s="142">
        <f>+C143/12</f>
        <v>0</v>
      </c>
      <c r="D161" s="142">
        <f>+D143/12</f>
        <v>57846</v>
      </c>
      <c r="E161" s="142">
        <f>+E143/12</f>
        <v>77775.916666666672</v>
      </c>
      <c r="F161" s="143">
        <f>+F143/12</f>
        <v>41881.333333333328</v>
      </c>
    </row>
    <row r="162" spans="1:7" ht="13.5" thickBot="1">
      <c r="A162" s="106" t="s">
        <v>53</v>
      </c>
      <c r="B162" s="35">
        <f>+B145/12</f>
        <v>0</v>
      </c>
      <c r="C162" s="35">
        <f>+C145/12</f>
        <v>0</v>
      </c>
      <c r="D162" s="35">
        <f>+D145/12</f>
        <v>606328.67371666664</v>
      </c>
      <c r="E162" s="35">
        <f>+E145/12</f>
        <v>810135.48215833341</v>
      </c>
      <c r="F162" s="36">
        <f>+F145/12</f>
        <v>448013.6779500001</v>
      </c>
    </row>
    <row r="163" spans="1:7">
      <c r="B163" s="1"/>
      <c r="C163" s="1"/>
      <c r="D163" s="1"/>
      <c r="E163" s="1"/>
      <c r="F163" s="1"/>
    </row>
    <row r="164" spans="1:7">
      <c r="B164" s="1"/>
      <c r="C164" s="1"/>
      <c r="D164" s="1"/>
      <c r="E164" s="1"/>
      <c r="F164" s="1"/>
    </row>
    <row r="165" spans="1:7" ht="18">
      <c r="A165" s="60" t="s">
        <v>127</v>
      </c>
      <c r="B165" s="1"/>
      <c r="C165" s="1"/>
      <c r="D165" s="1"/>
      <c r="E165" s="1"/>
      <c r="F165" s="1"/>
    </row>
    <row r="166" spans="1:7" ht="20.25">
      <c r="A166" s="60" t="s">
        <v>262</v>
      </c>
      <c r="B166" s="1"/>
      <c r="C166" s="195" t="str">
        <f>+Conceptos!B10</f>
        <v>Brasil</v>
      </c>
      <c r="D166" s="1"/>
      <c r="E166" s="1"/>
      <c r="F166" s="1"/>
    </row>
    <row r="167" spans="1:7" ht="16.5" thickBot="1">
      <c r="A167" s="45" t="s">
        <v>126</v>
      </c>
      <c r="B167" s="1"/>
      <c r="C167" s="1"/>
      <c r="D167" s="1"/>
      <c r="E167" s="1"/>
      <c r="F167" s="1"/>
    </row>
    <row r="168" spans="1:7" ht="13.5" thickBot="1">
      <c r="A168" s="75"/>
      <c r="B168" s="76" t="s">
        <v>3</v>
      </c>
      <c r="C168" s="77" t="s">
        <v>7</v>
      </c>
      <c r="D168" s="77" t="s">
        <v>8</v>
      </c>
      <c r="E168" s="77" t="s">
        <v>9</v>
      </c>
      <c r="F168" s="78" t="s">
        <v>10</v>
      </c>
      <c r="G168" s="206" t="s">
        <v>19</v>
      </c>
    </row>
    <row r="169" spans="1:7">
      <c r="A169" t="s">
        <v>60</v>
      </c>
      <c r="B169" s="49">
        <f>+' cifra negocios 1-24'!DI205</f>
        <v>0</v>
      </c>
      <c r="C169" s="49">
        <f>+' cifra negocios 1-24'!DJ205</f>
        <v>0</v>
      </c>
      <c r="D169" s="49">
        <f>+' cifra negocios 1-24'!DK205</f>
        <v>694152</v>
      </c>
      <c r="E169" s="49">
        <f>+' cifra negocios 1-24'!DL205</f>
        <v>933311.00000000012</v>
      </c>
      <c r="F169" s="49">
        <f>+' cifra negocios 1-24'!DM205</f>
        <v>502575.99999999994</v>
      </c>
      <c r="G169" s="49">
        <f>SUM(B169:F169)</f>
        <v>2130039</v>
      </c>
    </row>
    <row r="170" spans="1:7">
      <c r="B170" s="48"/>
      <c r="C170" s="48"/>
      <c r="D170" s="48"/>
      <c r="E170" s="48"/>
      <c r="F170" s="48"/>
      <c r="G170" s="48"/>
    </row>
    <row r="171" spans="1:7">
      <c r="A171" s="50" t="s">
        <v>53</v>
      </c>
      <c r="B171" s="167">
        <f>+' cifra negocios 1-24'!DO205</f>
        <v>0</v>
      </c>
      <c r="C171" s="167">
        <f>+' cifra negocios 1-24'!DP205</f>
        <v>0</v>
      </c>
      <c r="D171" s="167">
        <f>+' cifra negocios 1-24'!DQ205</f>
        <v>7417613.7280000011</v>
      </c>
      <c r="E171" s="167">
        <f>+' cifra negocios 1-24'!DR205</f>
        <v>9910984.9156999979</v>
      </c>
      <c r="F171" s="167">
        <f>+' cifra negocios 1-24'!DS205</f>
        <v>5480849.161199999</v>
      </c>
      <c r="G171" s="167">
        <f>SUM(B171:F171)</f>
        <v>22809447.804899998</v>
      </c>
    </row>
    <row r="172" spans="1:7">
      <c r="B172" s="1"/>
      <c r="C172" s="1"/>
      <c r="D172" s="1"/>
      <c r="E172" s="1"/>
      <c r="F172" s="1"/>
      <c r="G172" s="1"/>
    </row>
    <row r="173" spans="1:7">
      <c r="A173" t="s">
        <v>42</v>
      </c>
      <c r="B173" s="32">
        <f>-' cifra negocios 1-24'!DI225</f>
        <v>0</v>
      </c>
      <c r="C173" s="32">
        <f>-' cifra negocios 1-24'!DJ225</f>
        <v>0</v>
      </c>
      <c r="D173" s="32">
        <f>-' cifra negocios 1-24'!DK225</f>
        <v>-3623145.1795000001</v>
      </c>
      <c r="E173" s="32">
        <f>-' cifra negocios 1-24'!DL225</f>
        <v>-4869634.4235000005</v>
      </c>
      <c r="F173" s="32">
        <f>-' cifra negocios 1-24'!DM225</f>
        <v>-2616932.3585000001</v>
      </c>
      <c r="G173" s="32">
        <f t="shared" ref="G173:G181" si="20">SUM(B173:F173)</f>
        <v>-11109711.9615</v>
      </c>
    </row>
    <row r="174" spans="1:7">
      <c r="A174" t="s">
        <v>128</v>
      </c>
      <c r="B174" s="2">
        <f>-'local propio'!D76</f>
        <v>0</v>
      </c>
      <c r="C174" s="2">
        <f>-'local propio'!E76</f>
        <v>0</v>
      </c>
      <c r="D174" s="2">
        <f>-'local propio'!F76</f>
        <v>-77685.956999999995</v>
      </c>
      <c r="E174" s="2">
        <f>-'local propio'!G76</f>
        <v>-800855.07624000008</v>
      </c>
      <c r="F174" s="2">
        <f>-'local propio'!H76</f>
        <v>-1655880.0078168004</v>
      </c>
      <c r="G174" s="2">
        <f t="shared" si="20"/>
        <v>-2534421.0410568006</v>
      </c>
    </row>
    <row r="175" spans="1:7">
      <c r="B175" s="1"/>
      <c r="C175" s="1"/>
      <c r="D175" s="1"/>
      <c r="E175" s="1"/>
      <c r="F175" s="1"/>
      <c r="G175" s="1"/>
    </row>
    <row r="176" spans="1:7">
      <c r="A176" s="50" t="s">
        <v>43</v>
      </c>
      <c r="B176" s="167">
        <f t="shared" ref="B176:G176" si="21">+B171+B173+B174</f>
        <v>0</v>
      </c>
      <c r="C176" s="167">
        <f t="shared" si="21"/>
        <v>0</v>
      </c>
      <c r="D176" s="167">
        <f t="shared" si="21"/>
        <v>3716782.591500001</v>
      </c>
      <c r="E176" s="167">
        <f t="shared" si="21"/>
        <v>4240495.4159599971</v>
      </c>
      <c r="F176" s="167">
        <f t="shared" si="21"/>
        <v>1208036.7948831986</v>
      </c>
      <c r="G176" s="167">
        <f t="shared" si="21"/>
        <v>9165314.8023431972</v>
      </c>
    </row>
    <row r="177" spans="1:7">
      <c r="B177" s="1"/>
      <c r="C177" s="1"/>
      <c r="D177" s="1"/>
      <c r="E177" s="1"/>
      <c r="F177" s="1"/>
      <c r="G177" s="1"/>
    </row>
    <row r="178" spans="1:7">
      <c r="A178" t="s">
        <v>132</v>
      </c>
      <c r="B178" s="2">
        <f>-gastos!B89</f>
        <v>0</v>
      </c>
      <c r="C178" s="2">
        <f>-gastos!C89</f>
        <v>0</v>
      </c>
      <c r="D178" s="2">
        <f>-gastos!D89</f>
        <v>0</v>
      </c>
      <c r="E178" s="2">
        <f>-gastos!E89</f>
        <v>-1866622.0000000002</v>
      </c>
      <c r="F178" s="2">
        <f>-gastos!F89</f>
        <v>-879507.99999999988</v>
      </c>
      <c r="G178" s="2">
        <f t="shared" si="20"/>
        <v>-2746130</v>
      </c>
    </row>
    <row r="179" spans="1:7">
      <c r="B179" s="2"/>
      <c r="C179" s="2"/>
      <c r="D179" s="2"/>
      <c r="E179" s="2"/>
      <c r="F179" s="2"/>
      <c r="G179" s="2"/>
    </row>
    <row r="180" spans="1:7">
      <c r="A180" t="s">
        <v>130</v>
      </c>
      <c r="B180" s="1"/>
      <c r="C180" s="1"/>
      <c r="D180" s="1"/>
      <c r="E180" s="1"/>
      <c r="F180" s="1"/>
      <c r="G180" s="2">
        <f t="shared" si="20"/>
        <v>0</v>
      </c>
    </row>
    <row r="181" spans="1:7">
      <c r="A181" t="s">
        <v>131</v>
      </c>
      <c r="B181" s="1"/>
      <c r="C181" s="1"/>
      <c r="D181" s="1"/>
      <c r="E181" s="1"/>
      <c r="F181" s="1"/>
      <c r="G181" s="2">
        <f t="shared" si="20"/>
        <v>0</v>
      </c>
    </row>
    <row r="182" spans="1:7" ht="13.5" thickBot="1">
      <c r="B182" s="1"/>
      <c r="C182" s="1"/>
      <c r="D182" s="1"/>
      <c r="E182" s="1"/>
      <c r="F182" s="1"/>
      <c r="G182" s="1"/>
    </row>
    <row r="183" spans="1:7" ht="14.25" thickTop="1" thickBot="1">
      <c r="A183" s="127" t="s">
        <v>129</v>
      </c>
      <c r="B183" s="126">
        <f>+B176+B178</f>
        <v>0</v>
      </c>
      <c r="C183" s="126">
        <f>+C176+C178</f>
        <v>0</v>
      </c>
      <c r="D183" s="126">
        <f>+D176+D178</f>
        <v>3716782.591500001</v>
      </c>
      <c r="E183" s="126">
        <f>+E176+E178</f>
        <v>2373873.4159599971</v>
      </c>
      <c r="F183" s="126">
        <f>+F176+F178</f>
        <v>328528.79488319869</v>
      </c>
      <c r="G183" s="126">
        <f>+G176+G178+G180+G181</f>
        <v>6419184.8023431972</v>
      </c>
    </row>
    <row r="184" spans="1:7" ht="13.5" thickTop="1">
      <c r="B184" s="1"/>
      <c r="C184" s="1"/>
      <c r="D184" s="1"/>
      <c r="E184" s="1"/>
      <c r="F184" s="1"/>
    </row>
    <row r="185" spans="1:7" ht="13.5" thickBot="1">
      <c r="A185" s="37" t="s">
        <v>146</v>
      </c>
      <c r="B185" s="1"/>
      <c r="C185" s="1"/>
      <c r="D185" s="1"/>
      <c r="E185" s="1"/>
      <c r="F185" s="1"/>
    </row>
    <row r="186" spans="1:7" ht="13.5" thickBot="1">
      <c r="B186" s="103" t="s">
        <v>3</v>
      </c>
      <c r="C186" s="104" t="s">
        <v>7</v>
      </c>
      <c r="D186" s="104" t="s">
        <v>8</v>
      </c>
      <c r="E186" s="104" t="s">
        <v>9</v>
      </c>
      <c r="F186" s="141" t="s">
        <v>10</v>
      </c>
    </row>
    <row r="187" spans="1:7">
      <c r="A187" s="12" t="s">
        <v>60</v>
      </c>
      <c r="B187" s="142">
        <f>+B169/12</f>
        <v>0</v>
      </c>
      <c r="C187" s="142">
        <f>+C169/12</f>
        <v>0</v>
      </c>
      <c r="D187" s="142">
        <f>+D169/12</f>
        <v>57846</v>
      </c>
      <c r="E187" s="142">
        <f>+E169/12</f>
        <v>77775.916666666672</v>
      </c>
      <c r="F187" s="143">
        <f>+F169/12</f>
        <v>41881.333333333328</v>
      </c>
    </row>
    <row r="188" spans="1:7" ht="13.5" thickBot="1">
      <c r="A188" s="106" t="s">
        <v>53</v>
      </c>
      <c r="B188" s="35">
        <f>+B171/12</f>
        <v>0</v>
      </c>
      <c r="C188" s="35">
        <f>+C171/12</f>
        <v>0</v>
      </c>
      <c r="D188" s="35">
        <f>+D171/12</f>
        <v>618134.47733333346</v>
      </c>
      <c r="E188" s="35">
        <f>+E171/12</f>
        <v>825915.40964166645</v>
      </c>
      <c r="F188" s="36">
        <f>+F171/12</f>
        <v>456737.43009999994</v>
      </c>
    </row>
    <row r="189" spans="1:7">
      <c r="B189" s="1"/>
      <c r="C189" s="1"/>
      <c r="D189" s="1"/>
      <c r="E189" s="1"/>
      <c r="F189" s="1"/>
    </row>
    <row r="190" spans="1:7">
      <c r="B190" s="1"/>
      <c r="C190" s="1"/>
      <c r="D190" s="1"/>
      <c r="E190" s="1"/>
      <c r="F190" s="1"/>
    </row>
    <row r="191" spans="1:7" ht="18">
      <c r="A191" s="60" t="s">
        <v>127</v>
      </c>
      <c r="B191" s="1"/>
      <c r="C191" s="1"/>
      <c r="D191" s="1"/>
      <c r="E191" s="1"/>
      <c r="F191" s="1"/>
    </row>
    <row r="192" spans="1:7" ht="20.25">
      <c r="A192" s="60" t="s">
        <v>263</v>
      </c>
      <c r="B192" s="1"/>
      <c r="C192" s="195" t="str">
        <f>+Conceptos!B11</f>
        <v>Australia</v>
      </c>
      <c r="D192" s="1"/>
      <c r="E192" s="1"/>
      <c r="F192" s="1"/>
    </row>
    <row r="193" spans="1:7" ht="16.5" thickBot="1">
      <c r="A193" s="45" t="s">
        <v>126</v>
      </c>
      <c r="B193" s="1"/>
      <c r="C193" s="1"/>
      <c r="D193" s="1"/>
      <c r="E193" s="1"/>
      <c r="F193" s="1"/>
    </row>
    <row r="194" spans="1:7" ht="13.5" thickBot="1">
      <c r="A194" s="75"/>
      <c r="B194" s="76" t="s">
        <v>3</v>
      </c>
      <c r="C194" s="77" t="s">
        <v>7</v>
      </c>
      <c r="D194" s="77" t="s">
        <v>8</v>
      </c>
      <c r="E194" s="77" t="s">
        <v>9</v>
      </c>
      <c r="F194" s="78" t="s">
        <v>10</v>
      </c>
      <c r="G194" s="206" t="s">
        <v>19</v>
      </c>
    </row>
    <row r="195" spans="1:7">
      <c r="A195" t="s">
        <v>60</v>
      </c>
      <c r="B195" s="49">
        <f>+' cifra negocios 1-24'!EE205</f>
        <v>0</v>
      </c>
      <c r="C195" s="49">
        <f>+' cifra negocios 1-24'!EF205</f>
        <v>0</v>
      </c>
      <c r="D195" s="49">
        <f>+' cifra negocios 1-24'!EG205</f>
        <v>694152</v>
      </c>
      <c r="E195" s="49">
        <f>+' cifra negocios 1-24'!EH205</f>
        <v>932067.00000000012</v>
      </c>
      <c r="F195" s="49">
        <f>+' cifra negocios 1-24'!EI205</f>
        <v>500709.99999999994</v>
      </c>
      <c r="G195" s="49">
        <f>SUM(B195:F195)</f>
        <v>2126929</v>
      </c>
    </row>
    <row r="196" spans="1:7">
      <c r="B196" s="48"/>
      <c r="C196" s="48"/>
      <c r="D196" s="48"/>
      <c r="E196" s="48"/>
      <c r="F196" s="48"/>
      <c r="G196" s="48"/>
    </row>
    <row r="197" spans="1:7">
      <c r="A197" s="50" t="s">
        <v>53</v>
      </c>
      <c r="B197" s="167">
        <f>+' cifra negocios 1-24'!EK205</f>
        <v>0</v>
      </c>
      <c r="C197" s="167">
        <f>+' cifra negocios 1-24'!EL205</f>
        <v>0</v>
      </c>
      <c r="D197" s="167">
        <f>+' cifra negocios 1-24'!EM205</f>
        <v>7700953.0148</v>
      </c>
      <c r="E197" s="167">
        <f>+' cifra negocios 1-24'!EN205</f>
        <v>10282892.2753</v>
      </c>
      <c r="F197" s="167">
        <f>+' cifra negocios 1-24'!EO205</f>
        <v>5680002.8628000012</v>
      </c>
      <c r="G197" s="167">
        <f>SUM(B197:F197)</f>
        <v>23663848.152900003</v>
      </c>
    </row>
    <row r="198" spans="1:7">
      <c r="B198" s="1"/>
      <c r="C198" s="1"/>
      <c r="D198" s="1"/>
      <c r="E198" s="1"/>
      <c r="F198" s="1"/>
      <c r="G198" s="1"/>
    </row>
    <row r="199" spans="1:7">
      <c r="A199" t="s">
        <v>42</v>
      </c>
      <c r="B199" s="32">
        <f>-' cifra negocios 1-24'!EE225</f>
        <v>0</v>
      </c>
      <c r="C199" s="32">
        <f>-' cifra negocios 1-24'!EF225</f>
        <v>0</v>
      </c>
      <c r="D199" s="32">
        <f>-' cifra negocios 1-24'!EG225</f>
        <v>-3761975.5794999995</v>
      </c>
      <c r="E199" s="32">
        <f>-' cifra negocios 1-24'!EH225</f>
        <v>-5051756.0235000011</v>
      </c>
      <c r="F199" s="32">
        <f>-' cifra negocios 1-24'!EI225</f>
        <v>-2710636.6585000004</v>
      </c>
      <c r="G199" s="32">
        <f t="shared" ref="G199:G207" si="22">SUM(B199:F199)</f>
        <v>-11524368.261500001</v>
      </c>
    </row>
    <row r="200" spans="1:7">
      <c r="A200" t="s">
        <v>128</v>
      </c>
      <c r="B200" s="2">
        <f>-'local propio'!D77</f>
        <v>0</v>
      </c>
      <c r="C200" s="2">
        <f>-'local propio'!E77</f>
        <v>0</v>
      </c>
      <c r="D200" s="2">
        <f>-'local propio'!F77</f>
        <v>-77685.956999999995</v>
      </c>
      <c r="E200" s="2">
        <f>-'local propio'!G77</f>
        <v>-800855.07624000008</v>
      </c>
      <c r="F200" s="2">
        <f>-'local propio'!H77</f>
        <v>-1655880.0078168004</v>
      </c>
      <c r="G200" s="2">
        <f t="shared" si="22"/>
        <v>-2534421.0410568006</v>
      </c>
    </row>
    <row r="201" spans="1:7">
      <c r="B201" s="1"/>
      <c r="C201" s="1"/>
      <c r="D201" s="1"/>
      <c r="E201" s="1"/>
      <c r="F201" s="1"/>
      <c r="G201" s="1"/>
    </row>
    <row r="202" spans="1:7">
      <c r="A202" s="50" t="s">
        <v>43</v>
      </c>
      <c r="B202" s="167">
        <f t="shared" ref="B202:G202" si="23">+B197+B199+B200</f>
        <v>0</v>
      </c>
      <c r="C202" s="167">
        <f t="shared" si="23"/>
        <v>0</v>
      </c>
      <c r="D202" s="167">
        <f t="shared" si="23"/>
        <v>3861291.4783000005</v>
      </c>
      <c r="E202" s="167">
        <f t="shared" si="23"/>
        <v>4430281.1755599985</v>
      </c>
      <c r="F202" s="167">
        <f t="shared" si="23"/>
        <v>1313486.1964832004</v>
      </c>
      <c r="G202" s="167">
        <f t="shared" si="23"/>
        <v>9605058.8503432013</v>
      </c>
    </row>
    <row r="203" spans="1:7">
      <c r="B203" s="1"/>
      <c r="C203" s="1"/>
      <c r="D203" s="1"/>
      <c r="E203" s="1"/>
      <c r="F203" s="1"/>
      <c r="G203" s="1"/>
    </row>
    <row r="204" spans="1:7">
      <c r="A204" t="s">
        <v>132</v>
      </c>
      <c r="B204" s="2">
        <f>-gastos!B90</f>
        <v>0</v>
      </c>
      <c r="C204" s="2">
        <f>-gastos!C90</f>
        <v>0</v>
      </c>
      <c r="D204" s="2">
        <f>-gastos!D90</f>
        <v>0</v>
      </c>
      <c r="E204" s="2">
        <f>-gastos!E90</f>
        <v>-1864134.0000000002</v>
      </c>
      <c r="F204" s="2">
        <f>-gastos!F90</f>
        <v>-876242.49999999988</v>
      </c>
      <c r="G204" s="2">
        <f t="shared" si="22"/>
        <v>-2740376.5</v>
      </c>
    </row>
    <row r="205" spans="1:7">
      <c r="B205" s="2"/>
      <c r="C205" s="2"/>
      <c r="D205" s="2"/>
      <c r="E205" s="2"/>
      <c r="F205" s="2"/>
      <c r="G205" s="2"/>
    </row>
    <row r="206" spans="1:7">
      <c r="A206" t="s">
        <v>130</v>
      </c>
      <c r="B206" s="1"/>
      <c r="C206" s="1"/>
      <c r="D206" s="1"/>
      <c r="E206" s="1"/>
      <c r="F206" s="1"/>
      <c r="G206" s="2">
        <f t="shared" si="22"/>
        <v>0</v>
      </c>
    </row>
    <row r="207" spans="1:7">
      <c r="A207" t="s">
        <v>131</v>
      </c>
      <c r="B207" s="1"/>
      <c r="C207" s="1"/>
      <c r="D207" s="1"/>
      <c r="E207" s="1"/>
      <c r="F207" s="1"/>
      <c r="G207" s="2">
        <f t="shared" si="22"/>
        <v>0</v>
      </c>
    </row>
    <row r="208" spans="1:7" ht="13.5" thickBot="1">
      <c r="B208" s="1"/>
      <c r="C208" s="1"/>
      <c r="D208" s="1"/>
      <c r="E208" s="1"/>
      <c r="F208" s="1"/>
      <c r="G208" s="1"/>
    </row>
    <row r="209" spans="1:7" ht="14.25" thickTop="1" thickBot="1">
      <c r="A209" s="127" t="s">
        <v>129</v>
      </c>
      <c r="B209" s="126">
        <f>+B202+B204</f>
        <v>0</v>
      </c>
      <c r="C209" s="126">
        <f>+C202+C204</f>
        <v>0</v>
      </c>
      <c r="D209" s="126">
        <f>+D202+D204</f>
        <v>3861291.4783000005</v>
      </c>
      <c r="E209" s="126">
        <f>+E202+E204</f>
        <v>2566147.1755599985</v>
      </c>
      <c r="F209" s="126">
        <f>+F202+F204</f>
        <v>437243.69648320053</v>
      </c>
      <c r="G209" s="126">
        <f>+G202+G204+G206+G207</f>
        <v>6864682.3503432013</v>
      </c>
    </row>
    <row r="210" spans="1:7" ht="13.5" thickTop="1">
      <c r="B210" s="1"/>
      <c r="C210" s="1"/>
      <c r="D210" s="1"/>
      <c r="E210" s="1"/>
      <c r="F210" s="1"/>
    </row>
    <row r="211" spans="1:7" ht="13.5" thickBot="1">
      <c r="A211" s="37" t="s">
        <v>146</v>
      </c>
      <c r="B211" s="1"/>
      <c r="C211" s="1"/>
      <c r="D211" s="1"/>
      <c r="E211" s="1"/>
      <c r="F211" s="1"/>
    </row>
    <row r="212" spans="1:7" ht="13.5" thickBot="1">
      <c r="B212" s="103" t="s">
        <v>3</v>
      </c>
      <c r="C212" s="104" t="s">
        <v>7</v>
      </c>
      <c r="D212" s="104" t="s">
        <v>8</v>
      </c>
      <c r="E212" s="104" t="s">
        <v>9</v>
      </c>
      <c r="F212" s="141" t="s">
        <v>10</v>
      </c>
    </row>
    <row r="213" spans="1:7">
      <c r="A213" s="12" t="s">
        <v>60</v>
      </c>
      <c r="B213" s="142">
        <f>+B195/12</f>
        <v>0</v>
      </c>
      <c r="C213" s="142">
        <f>+C195/12</f>
        <v>0</v>
      </c>
      <c r="D213" s="142">
        <f>+D195/12</f>
        <v>57846</v>
      </c>
      <c r="E213" s="142">
        <f>+E195/12</f>
        <v>77672.250000000015</v>
      </c>
      <c r="F213" s="143">
        <f>+F195/12</f>
        <v>41725.833333333328</v>
      </c>
    </row>
    <row r="214" spans="1:7" ht="13.5" thickBot="1">
      <c r="A214" s="106" t="s">
        <v>53</v>
      </c>
      <c r="B214" s="35">
        <f>+B197/12</f>
        <v>0</v>
      </c>
      <c r="C214" s="35">
        <f>+C197/12</f>
        <v>0</v>
      </c>
      <c r="D214" s="35">
        <f>+D197/12</f>
        <v>641746.08456666663</v>
      </c>
      <c r="E214" s="35">
        <f>+E197/12</f>
        <v>856907.68960833328</v>
      </c>
      <c r="F214" s="36">
        <f>+F197/12</f>
        <v>473333.5719000001</v>
      </c>
    </row>
    <row r="215" spans="1:7">
      <c r="B215" s="1"/>
      <c r="C215" s="1"/>
      <c r="D215" s="1"/>
      <c r="E215" s="1"/>
      <c r="F215" s="1"/>
    </row>
    <row r="216" spans="1:7">
      <c r="B216" s="1"/>
      <c r="C216" s="1"/>
      <c r="D216" s="1"/>
      <c r="E216" s="1"/>
      <c r="F216" s="1"/>
    </row>
    <row r="217" spans="1:7" ht="18">
      <c r="A217" s="60" t="s">
        <v>127</v>
      </c>
      <c r="B217" s="1"/>
      <c r="C217" s="1"/>
      <c r="D217" s="1"/>
      <c r="E217" s="1"/>
      <c r="F217" s="1"/>
    </row>
    <row r="218" spans="1:7" ht="20.25">
      <c r="A218" s="60" t="s">
        <v>264</v>
      </c>
      <c r="B218" s="1"/>
      <c r="C218" s="195" t="str">
        <f>+Conceptos!B12</f>
        <v>Rusia</v>
      </c>
      <c r="D218" s="1"/>
      <c r="E218" s="1"/>
      <c r="F218" s="1"/>
    </row>
    <row r="219" spans="1:7" ht="16.5" thickBot="1">
      <c r="A219" s="45" t="s">
        <v>126</v>
      </c>
      <c r="B219" s="1"/>
      <c r="C219" s="1"/>
      <c r="D219" s="1"/>
      <c r="E219" s="1"/>
      <c r="F219" s="1"/>
    </row>
    <row r="220" spans="1:7" ht="13.5" thickBot="1">
      <c r="A220" s="75"/>
      <c r="B220" s="76" t="s">
        <v>3</v>
      </c>
      <c r="C220" s="77" t="s">
        <v>7</v>
      </c>
      <c r="D220" s="77" t="s">
        <v>8</v>
      </c>
      <c r="E220" s="77" t="s">
        <v>9</v>
      </c>
      <c r="F220" s="78" t="s">
        <v>10</v>
      </c>
      <c r="G220" s="206" t="s">
        <v>19</v>
      </c>
    </row>
    <row r="221" spans="1:7">
      <c r="A221" t="s">
        <v>60</v>
      </c>
      <c r="B221" s="49">
        <f>+' cifra negocios 1-24'!FA205</f>
        <v>0</v>
      </c>
      <c r="C221" s="49">
        <f>+' cifra negocios 1-24'!FB205</f>
        <v>0</v>
      </c>
      <c r="D221" s="49">
        <f>+' cifra negocios 1-24'!FC205</f>
        <v>694152</v>
      </c>
      <c r="E221" s="49">
        <f>+' cifra negocios 1-24'!FD205</f>
        <v>933311.00000000012</v>
      </c>
      <c r="F221" s="49">
        <f>+' cifra negocios 1-24'!FE205</f>
        <v>502575.99999999994</v>
      </c>
      <c r="G221" s="49">
        <f>SUM(B221:F221)</f>
        <v>2130039</v>
      </c>
    </row>
    <row r="222" spans="1:7">
      <c r="B222" s="48"/>
      <c r="C222" s="48"/>
      <c r="D222" s="48"/>
      <c r="E222" s="48"/>
      <c r="F222" s="48"/>
      <c r="G222" s="48"/>
    </row>
    <row r="223" spans="1:7">
      <c r="A223" s="50" t="s">
        <v>53</v>
      </c>
      <c r="B223" s="167">
        <f>+' cifra negocios 1-24'!FG205</f>
        <v>0</v>
      </c>
      <c r="C223" s="167">
        <f>+' cifra negocios 1-24'!FH205</f>
        <v>0</v>
      </c>
      <c r="D223" s="167">
        <f>+' cifra negocios 1-24'!FI205</f>
        <v>7417613.7280000011</v>
      </c>
      <c r="E223" s="167">
        <f>+' cifra negocios 1-24'!FJ205</f>
        <v>9910984.9156999979</v>
      </c>
      <c r="F223" s="167">
        <f>+' cifra negocios 1-24'!FK205</f>
        <v>5480849.161199999</v>
      </c>
      <c r="G223" s="167">
        <f>SUM(B223:F223)</f>
        <v>22809447.804899998</v>
      </c>
    </row>
    <row r="224" spans="1:7">
      <c r="B224" s="1"/>
      <c r="C224" s="1"/>
      <c r="D224" s="1"/>
      <c r="E224" s="1"/>
      <c r="F224" s="1"/>
      <c r="G224" s="1"/>
    </row>
    <row r="225" spans="1:7">
      <c r="A225" t="s">
        <v>42</v>
      </c>
      <c r="B225" s="32">
        <f>-' cifra negocios 1-24'!FA225</f>
        <v>0</v>
      </c>
      <c r="C225" s="32">
        <f>-' cifra negocios 1-24'!FB225</f>
        <v>0</v>
      </c>
      <c r="D225" s="32">
        <f>-' cifra negocios 1-24'!FC225</f>
        <v>-3623145.1795000001</v>
      </c>
      <c r="E225" s="32">
        <f>-' cifra negocios 1-24'!FD225</f>
        <v>-4869634.4235000005</v>
      </c>
      <c r="F225" s="32">
        <f>-' cifra negocios 1-24'!FE225</f>
        <v>-2616932.3585000001</v>
      </c>
      <c r="G225" s="32">
        <f t="shared" ref="G225:G233" si="24">SUM(B225:F225)</f>
        <v>-11109711.9615</v>
      </c>
    </row>
    <row r="226" spans="1:7">
      <c r="A226" t="s">
        <v>128</v>
      </c>
      <c r="B226" s="2">
        <f>-'local propio'!D78</f>
        <v>0</v>
      </c>
      <c r="C226" s="2">
        <f>-'local propio'!E78</f>
        <v>0</v>
      </c>
      <c r="D226" s="2">
        <f>-'local propio'!F78</f>
        <v>-77685.956999999995</v>
      </c>
      <c r="E226" s="2">
        <f>-'local propio'!G78</f>
        <v>-800855.07624000008</v>
      </c>
      <c r="F226" s="2">
        <f>-'local propio'!H78</f>
        <v>-1655880.0078168004</v>
      </c>
      <c r="G226" s="2">
        <f t="shared" si="24"/>
        <v>-2534421.0410568006</v>
      </c>
    </row>
    <row r="227" spans="1:7">
      <c r="B227" s="1"/>
      <c r="C227" s="1"/>
      <c r="D227" s="1"/>
      <c r="E227" s="1"/>
      <c r="F227" s="1"/>
      <c r="G227" s="1"/>
    </row>
    <row r="228" spans="1:7">
      <c r="A228" s="50" t="s">
        <v>43</v>
      </c>
      <c r="B228" s="167">
        <f t="shared" ref="B228:G228" si="25">+B223+B225+B226</f>
        <v>0</v>
      </c>
      <c r="C228" s="167">
        <f t="shared" si="25"/>
        <v>0</v>
      </c>
      <c r="D228" s="167">
        <f t="shared" si="25"/>
        <v>3716782.591500001</v>
      </c>
      <c r="E228" s="167">
        <f t="shared" si="25"/>
        <v>4240495.4159599971</v>
      </c>
      <c r="F228" s="167">
        <f t="shared" si="25"/>
        <v>1208036.7948831986</v>
      </c>
      <c r="G228" s="167">
        <f t="shared" si="25"/>
        <v>9165314.8023431972</v>
      </c>
    </row>
    <row r="229" spans="1:7">
      <c r="B229" s="1"/>
      <c r="C229" s="1"/>
      <c r="D229" s="1"/>
      <c r="E229" s="1"/>
      <c r="F229" s="1"/>
      <c r="G229" s="1"/>
    </row>
    <row r="230" spans="1:7">
      <c r="A230" t="s">
        <v>132</v>
      </c>
      <c r="B230" s="2">
        <f>-gastos!B91</f>
        <v>0</v>
      </c>
      <c r="C230" s="2">
        <f>-gastos!C91</f>
        <v>0</v>
      </c>
      <c r="D230" s="2">
        <f>-gastos!D91</f>
        <v>0</v>
      </c>
      <c r="E230" s="2">
        <f>-gastos!E91</f>
        <v>-1866622.0000000002</v>
      </c>
      <c r="F230" s="2">
        <f>-gastos!F91</f>
        <v>-879507.99999999988</v>
      </c>
      <c r="G230" s="2">
        <f t="shared" si="24"/>
        <v>-2746130</v>
      </c>
    </row>
    <row r="231" spans="1:7">
      <c r="B231" s="2"/>
      <c r="C231" s="2"/>
      <c r="D231" s="2"/>
      <c r="E231" s="2"/>
      <c r="F231" s="2"/>
      <c r="G231" s="2"/>
    </row>
    <row r="232" spans="1:7">
      <c r="A232" t="s">
        <v>130</v>
      </c>
      <c r="B232" s="1"/>
      <c r="C232" s="1"/>
      <c r="D232" s="1"/>
      <c r="E232" s="1"/>
      <c r="F232" s="1"/>
      <c r="G232" s="2">
        <f t="shared" si="24"/>
        <v>0</v>
      </c>
    </row>
    <row r="233" spans="1:7">
      <c r="A233" t="s">
        <v>131</v>
      </c>
      <c r="B233" s="1"/>
      <c r="C233" s="1"/>
      <c r="D233" s="1"/>
      <c r="E233" s="1"/>
      <c r="F233" s="1"/>
      <c r="G233" s="2">
        <f t="shared" si="24"/>
        <v>0</v>
      </c>
    </row>
    <row r="234" spans="1:7" ht="13.5" thickBot="1">
      <c r="B234" s="1"/>
      <c r="C234" s="1"/>
      <c r="D234" s="1"/>
      <c r="E234" s="1"/>
      <c r="F234" s="1"/>
      <c r="G234" s="1"/>
    </row>
    <row r="235" spans="1:7" ht="14.25" thickTop="1" thickBot="1">
      <c r="A235" s="127" t="s">
        <v>129</v>
      </c>
      <c r="B235" s="126">
        <f>+B228+B230</f>
        <v>0</v>
      </c>
      <c r="C235" s="126">
        <f>+C228+C230</f>
        <v>0</v>
      </c>
      <c r="D235" s="126">
        <f>+D228+D230</f>
        <v>3716782.591500001</v>
      </c>
      <c r="E235" s="126">
        <f>+E228+E230</f>
        <v>2373873.4159599971</v>
      </c>
      <c r="F235" s="126">
        <f>+F228+F230</f>
        <v>328528.79488319869</v>
      </c>
      <c r="G235" s="126">
        <f>+G228+G230+G232+G233</f>
        <v>6419184.8023431972</v>
      </c>
    </row>
    <row r="236" spans="1:7" ht="13.5" thickTop="1">
      <c r="B236" s="1"/>
      <c r="C236" s="1"/>
      <c r="D236" s="1"/>
      <c r="E236" s="1"/>
      <c r="F236" s="1"/>
    </row>
    <row r="237" spans="1:7" ht="13.5" thickBot="1">
      <c r="A237" s="37" t="s">
        <v>146</v>
      </c>
      <c r="B237" s="1"/>
      <c r="C237" s="1"/>
      <c r="D237" s="1"/>
      <c r="E237" s="1"/>
      <c r="F237" s="1"/>
    </row>
    <row r="238" spans="1:7" ht="13.5" thickBot="1">
      <c r="B238" s="103" t="s">
        <v>3</v>
      </c>
      <c r="C238" s="104" t="s">
        <v>7</v>
      </c>
      <c r="D238" s="104" t="s">
        <v>8</v>
      </c>
      <c r="E238" s="104" t="s">
        <v>9</v>
      </c>
      <c r="F238" s="141" t="s">
        <v>10</v>
      </c>
    </row>
    <row r="239" spans="1:7">
      <c r="A239" s="12" t="s">
        <v>60</v>
      </c>
      <c r="B239" s="142">
        <f>+B221/12</f>
        <v>0</v>
      </c>
      <c r="C239" s="142">
        <f>+C221/12</f>
        <v>0</v>
      </c>
      <c r="D239" s="142">
        <f>+D221/12</f>
        <v>57846</v>
      </c>
      <c r="E239" s="142">
        <f>+E221/12</f>
        <v>77775.916666666672</v>
      </c>
      <c r="F239" s="143">
        <f>+F221/12</f>
        <v>41881.333333333328</v>
      </c>
    </row>
    <row r="240" spans="1:7" ht="13.5" thickBot="1">
      <c r="A240" s="106" t="s">
        <v>53</v>
      </c>
      <c r="B240" s="35">
        <f>+B223/12</f>
        <v>0</v>
      </c>
      <c r="C240" s="35">
        <f>+C223/12</f>
        <v>0</v>
      </c>
      <c r="D240" s="35">
        <f>+D223/12</f>
        <v>618134.47733333346</v>
      </c>
      <c r="E240" s="35">
        <f>+E223/12</f>
        <v>825915.40964166645</v>
      </c>
      <c r="F240" s="36">
        <f>+F223/12</f>
        <v>456737.43009999994</v>
      </c>
    </row>
    <row r="243" spans="1:7" ht="18">
      <c r="A243" s="60" t="s">
        <v>127</v>
      </c>
      <c r="B243" s="1"/>
      <c r="C243" s="1"/>
      <c r="D243" s="1"/>
      <c r="E243" s="1"/>
      <c r="F243" s="1"/>
    </row>
    <row r="244" spans="1:7" ht="20.25">
      <c r="A244" s="60" t="s">
        <v>778</v>
      </c>
      <c r="B244" s="1"/>
      <c r="C244" s="195" t="str">
        <f>+Conceptos!B13</f>
        <v>China</v>
      </c>
      <c r="D244" s="1"/>
      <c r="E244" s="1"/>
      <c r="F244" s="1"/>
    </row>
    <row r="245" spans="1:7" ht="16.5" thickBot="1">
      <c r="A245" s="45" t="s">
        <v>126</v>
      </c>
      <c r="B245" s="1"/>
      <c r="C245" s="1"/>
      <c r="D245" s="1"/>
      <c r="E245" s="1"/>
      <c r="F245" s="1"/>
    </row>
    <row r="246" spans="1:7" ht="13.5" thickBot="1">
      <c r="A246" s="75"/>
      <c r="B246" s="76" t="s">
        <v>3</v>
      </c>
      <c r="C246" s="77" t="s">
        <v>7</v>
      </c>
      <c r="D246" s="77" t="s">
        <v>8</v>
      </c>
      <c r="E246" s="77" t="s">
        <v>9</v>
      </c>
      <c r="F246" s="78" t="s">
        <v>10</v>
      </c>
      <c r="G246" s="206" t="s">
        <v>19</v>
      </c>
    </row>
    <row r="247" spans="1:7">
      <c r="A247" t="s">
        <v>60</v>
      </c>
      <c r="B247" s="49">
        <f>+' cifra negocios 1-24'!FW205</f>
        <v>0</v>
      </c>
      <c r="C247" s="49">
        <f>+' cifra negocios 1-24'!FX205</f>
        <v>0</v>
      </c>
      <c r="D247" s="49">
        <f>+' cifra negocios 1-24'!FY205</f>
        <v>0</v>
      </c>
      <c r="E247" s="49">
        <f>+' cifra negocios 1-24'!FZ205</f>
        <v>917139</v>
      </c>
      <c r="F247" s="49">
        <f>+' cifra negocios 1-24'!GA205</f>
        <v>499776.99999999994</v>
      </c>
      <c r="G247" s="49">
        <f>SUM(B247:F247)</f>
        <v>1416916</v>
      </c>
    </row>
    <row r="248" spans="1:7">
      <c r="B248" s="48"/>
      <c r="C248" s="48"/>
      <c r="D248" s="48"/>
      <c r="E248" s="48"/>
      <c r="F248" s="48"/>
      <c r="G248" s="48"/>
    </row>
    <row r="249" spans="1:7">
      <c r="A249" s="50" t="s">
        <v>53</v>
      </c>
      <c r="B249" s="167">
        <f>+' cifra negocios 1-24'!GC205</f>
        <v>0</v>
      </c>
      <c r="C249" s="167">
        <f>+' cifra negocios 1-24'!GD205</f>
        <v>0</v>
      </c>
      <c r="D249" s="167">
        <f>+' cifra negocios 1-24'!GE205</f>
        <v>0</v>
      </c>
      <c r="E249" s="167">
        <f>+' cifra negocios 1-24'!GF205</f>
        <v>9715454.4729500022</v>
      </c>
      <c r="F249" s="167">
        <f>+' cifra negocios 1-24'!GG205</f>
        <v>5466364.3361999989</v>
      </c>
      <c r="G249" s="167">
        <f>SUM(B249:F249)</f>
        <v>15181818.809150001</v>
      </c>
    </row>
    <row r="250" spans="1:7">
      <c r="B250" s="1"/>
      <c r="C250" s="1"/>
      <c r="D250" s="1"/>
      <c r="E250" s="1"/>
      <c r="F250" s="1"/>
      <c r="G250" s="1"/>
    </row>
    <row r="251" spans="1:7">
      <c r="A251" t="s">
        <v>42</v>
      </c>
      <c r="B251" s="32">
        <f>-' cifra negocios 1-24'!FW225</f>
        <v>0</v>
      </c>
      <c r="C251" s="32">
        <f>-' cifra negocios 1-24'!FX225</f>
        <v>0</v>
      </c>
      <c r="D251" s="32">
        <f>-' cifra negocios 1-24'!FY225</f>
        <v>0</v>
      </c>
      <c r="E251" s="32">
        <f>-' cifra negocios 1-24'!FZ225</f>
        <v>-4789020.8910000008</v>
      </c>
      <c r="F251" s="32">
        <f>-' cifra negocios 1-24'!GA225</f>
        <v>-2607275.8085000003</v>
      </c>
      <c r="G251" s="32">
        <f>SUM(B251:F251)</f>
        <v>-7396296.699500001</v>
      </c>
    </row>
    <row r="252" spans="1:7">
      <c r="A252" t="s">
        <v>128</v>
      </c>
      <c r="B252" s="2">
        <f>-'local propio'!D79</f>
        <v>0</v>
      </c>
      <c r="C252" s="2">
        <f>-'local propio'!E79</f>
        <v>0</v>
      </c>
      <c r="D252" s="2">
        <f>-'local propio'!F79</f>
        <v>0</v>
      </c>
      <c r="E252" s="2">
        <f>-'local propio'!G79</f>
        <v>-800855.07624000008</v>
      </c>
      <c r="F252" s="2">
        <f>-'local propio'!H79</f>
        <v>-1655880.0078168004</v>
      </c>
      <c r="G252" s="2">
        <f>SUM(B252:F252)</f>
        <v>-2456735.0840568002</v>
      </c>
    </row>
    <row r="253" spans="1:7">
      <c r="B253" s="1"/>
      <c r="C253" s="1"/>
      <c r="D253" s="1"/>
      <c r="E253" s="1"/>
      <c r="F253" s="1"/>
      <c r="G253" s="1"/>
    </row>
    <row r="254" spans="1:7">
      <c r="A254" s="50" t="s">
        <v>43</v>
      </c>
      <c r="B254" s="167">
        <f t="shared" ref="B254:G254" si="26">+B249+B251+B252</f>
        <v>0</v>
      </c>
      <c r="C254" s="167">
        <f t="shared" si="26"/>
        <v>0</v>
      </c>
      <c r="D254" s="167">
        <f t="shared" si="26"/>
        <v>0</v>
      </c>
      <c r="E254" s="167">
        <f t="shared" si="26"/>
        <v>4125578.5057100011</v>
      </c>
      <c r="F254" s="167">
        <f t="shared" si="26"/>
        <v>1203208.5198831982</v>
      </c>
      <c r="G254" s="167">
        <f t="shared" si="26"/>
        <v>5328787.0255931998</v>
      </c>
    </row>
    <row r="255" spans="1:7">
      <c r="B255" s="1"/>
      <c r="C255" s="1"/>
      <c r="D255" s="1"/>
      <c r="E255" s="1"/>
      <c r="F255" s="1"/>
      <c r="G255" s="1"/>
    </row>
    <row r="256" spans="1:7">
      <c r="A256" t="s">
        <v>132</v>
      </c>
      <c r="B256" s="2">
        <f>-gastos!B92</f>
        <v>0</v>
      </c>
      <c r="C256" s="2">
        <f>-gastos!C92</f>
        <v>0</v>
      </c>
      <c r="D256" s="2">
        <f>-gastos!D92</f>
        <v>0</v>
      </c>
      <c r="E256" s="2">
        <f>-gastos!E92</f>
        <v>-1834278</v>
      </c>
      <c r="F256" s="2">
        <f>-gastos!F92</f>
        <v>-874609.74999999988</v>
      </c>
      <c r="G256" s="2">
        <f>SUM(B256:F256)</f>
        <v>-2708887.75</v>
      </c>
    </row>
    <row r="257" spans="1:7">
      <c r="B257" s="2"/>
      <c r="C257" s="2"/>
      <c r="D257" s="2"/>
      <c r="E257" s="2"/>
      <c r="F257" s="2"/>
      <c r="G257" s="2"/>
    </row>
    <row r="258" spans="1:7">
      <c r="A258" t="s">
        <v>130</v>
      </c>
      <c r="B258" s="1"/>
      <c r="C258" s="1"/>
      <c r="D258" s="1"/>
      <c r="E258" s="1"/>
      <c r="F258" s="1"/>
      <c r="G258" s="2">
        <f>SUM(B258:F258)</f>
        <v>0</v>
      </c>
    </row>
    <row r="259" spans="1:7">
      <c r="A259" t="s">
        <v>131</v>
      </c>
      <c r="B259" s="1"/>
      <c r="C259" s="1"/>
      <c r="D259" s="1"/>
      <c r="E259" s="1"/>
      <c r="F259" s="1"/>
      <c r="G259" s="2">
        <f>SUM(B259:F259)</f>
        <v>0</v>
      </c>
    </row>
    <row r="260" spans="1:7" ht="13.5" thickBot="1">
      <c r="B260" s="1"/>
      <c r="C260" s="1"/>
      <c r="D260" s="1"/>
      <c r="E260" s="1"/>
      <c r="F260" s="1"/>
      <c r="G260" s="1"/>
    </row>
    <row r="261" spans="1:7" ht="14.25" thickTop="1" thickBot="1">
      <c r="A261" s="127" t="s">
        <v>129</v>
      </c>
      <c r="B261" s="126">
        <f>+B254+B256</f>
        <v>0</v>
      </c>
      <c r="C261" s="126">
        <f>+C254+C256</f>
        <v>0</v>
      </c>
      <c r="D261" s="126">
        <f>+D254+D256</f>
        <v>0</v>
      </c>
      <c r="E261" s="126">
        <f>+E254+E256</f>
        <v>2291300.5057100011</v>
      </c>
      <c r="F261" s="126">
        <f>+F254+F256</f>
        <v>328598.76988319831</v>
      </c>
      <c r="G261" s="126">
        <f>+G254+G256+G258+G259</f>
        <v>2619899.2755931998</v>
      </c>
    </row>
    <row r="262" spans="1:7" ht="13.5" thickTop="1">
      <c r="B262" s="1"/>
      <c r="C262" s="1"/>
      <c r="D262" s="1"/>
      <c r="E262" s="1"/>
      <c r="F262" s="1"/>
    </row>
    <row r="263" spans="1:7" ht="13.5" thickBot="1">
      <c r="A263" s="37" t="s">
        <v>146</v>
      </c>
      <c r="B263" s="1"/>
      <c r="C263" s="1"/>
      <c r="D263" s="1"/>
      <c r="E263" s="1"/>
      <c r="F263" s="1"/>
    </row>
    <row r="264" spans="1:7" ht="13.5" thickBot="1">
      <c r="B264" s="103" t="s">
        <v>3</v>
      </c>
      <c r="C264" s="104" t="s">
        <v>7</v>
      </c>
      <c r="D264" s="104" t="s">
        <v>8</v>
      </c>
      <c r="E264" s="104" t="s">
        <v>9</v>
      </c>
      <c r="F264" s="141" t="s">
        <v>10</v>
      </c>
    </row>
    <row r="265" spans="1:7">
      <c r="A265" s="12" t="s">
        <v>60</v>
      </c>
      <c r="B265" s="142">
        <f>+B247/12</f>
        <v>0</v>
      </c>
      <c r="C265" s="142">
        <f>+C247/12</f>
        <v>0</v>
      </c>
      <c r="D265" s="142">
        <f>+D247/12</f>
        <v>0</v>
      </c>
      <c r="E265" s="142">
        <f>+E247/12</f>
        <v>76428.25</v>
      </c>
      <c r="F265" s="143">
        <f>+F247/12</f>
        <v>41648.083333333328</v>
      </c>
    </row>
    <row r="266" spans="1:7" ht="13.5" thickBot="1">
      <c r="A266" s="106" t="s">
        <v>53</v>
      </c>
      <c r="B266" s="35">
        <f>+B249/12</f>
        <v>0</v>
      </c>
      <c r="C266" s="35">
        <f>+C249/12</f>
        <v>0</v>
      </c>
      <c r="D266" s="35">
        <f>+D249/12</f>
        <v>0</v>
      </c>
      <c r="E266" s="35">
        <f>+E249/12</f>
        <v>809621.20607916685</v>
      </c>
      <c r="F266" s="36">
        <f>+F249/12</f>
        <v>455530.3613499999</v>
      </c>
    </row>
    <row r="267" spans="1:7">
      <c r="B267" s="1"/>
      <c r="C267" s="1"/>
      <c r="D267" s="1"/>
      <c r="E267" s="1"/>
      <c r="F267" s="1"/>
    </row>
    <row r="268" spans="1:7">
      <c r="B268" s="1"/>
      <c r="C268" s="1"/>
      <c r="D268" s="1"/>
      <c r="E268" s="1"/>
      <c r="F268" s="1"/>
    </row>
    <row r="269" spans="1:7" ht="18">
      <c r="A269" s="60" t="s">
        <v>127</v>
      </c>
      <c r="B269" s="1"/>
      <c r="C269" s="1"/>
      <c r="D269" s="1"/>
      <c r="E269" s="1"/>
      <c r="F269" s="1"/>
    </row>
    <row r="270" spans="1:7" ht="20.25">
      <c r="A270" s="60" t="s">
        <v>779</v>
      </c>
      <c r="B270" s="1"/>
      <c r="C270" s="195" t="str">
        <f>+Conceptos!B14</f>
        <v>Francia</v>
      </c>
      <c r="D270" s="1"/>
      <c r="E270" s="1"/>
      <c r="F270" s="1"/>
    </row>
    <row r="271" spans="1:7" ht="16.5" thickBot="1">
      <c r="A271" s="45" t="s">
        <v>126</v>
      </c>
      <c r="B271" s="1"/>
      <c r="C271" s="1"/>
      <c r="D271" s="1"/>
      <c r="E271" s="1"/>
      <c r="F271" s="1"/>
    </row>
    <row r="272" spans="1:7" ht="13.5" thickBot="1">
      <c r="A272" s="75"/>
      <c r="B272" s="76" t="s">
        <v>3</v>
      </c>
      <c r="C272" s="77" t="s">
        <v>7</v>
      </c>
      <c r="D272" s="77" t="s">
        <v>8</v>
      </c>
      <c r="E272" s="77" t="s">
        <v>9</v>
      </c>
      <c r="F272" s="78" t="s">
        <v>10</v>
      </c>
      <c r="G272" s="206" t="s">
        <v>19</v>
      </c>
    </row>
    <row r="273" spans="1:7">
      <c r="A273" t="s">
        <v>60</v>
      </c>
      <c r="B273" s="49">
        <f>+' cifra negocios 1-24'!GS205</f>
        <v>0</v>
      </c>
      <c r="C273" s="49">
        <f>+' cifra negocios 1-24'!GT205</f>
        <v>0</v>
      </c>
      <c r="D273" s="49">
        <f>+' cifra negocios 1-24'!GU205</f>
        <v>0</v>
      </c>
      <c r="E273" s="49">
        <f>+' cifra negocios 1-24'!GV205</f>
        <v>914340.00000000012</v>
      </c>
      <c r="F273" s="49">
        <f>+' cifra negocios 1-24'!GW205</f>
        <v>496667</v>
      </c>
      <c r="G273" s="49">
        <f>SUM(B273:F273)</f>
        <v>1411007</v>
      </c>
    </row>
    <row r="274" spans="1:7">
      <c r="B274" s="48"/>
      <c r="C274" s="48"/>
      <c r="D274" s="48"/>
      <c r="E274" s="48"/>
      <c r="F274" s="48"/>
      <c r="G274" s="48"/>
    </row>
    <row r="275" spans="1:7">
      <c r="A275" s="50" t="s">
        <v>53</v>
      </c>
      <c r="B275" s="167">
        <f>+' cifra negocios 1-24'!GY205</f>
        <v>0</v>
      </c>
      <c r="C275" s="167">
        <f>+' cifra negocios 1-24'!GZ205</f>
        <v>0</v>
      </c>
      <c r="D275" s="167">
        <f>+' cifra negocios 1-24'!HA205</f>
        <v>0</v>
      </c>
      <c r="E275" s="167">
        <f>+' cifra negocios 1-24'!HB205</f>
        <v>9633808.902499998</v>
      </c>
      <c r="F275" s="167">
        <f>+' cifra negocios 1-24'!HC205</f>
        <v>5375647.0356999999</v>
      </c>
      <c r="G275" s="167">
        <f>SUM(B275:F275)</f>
        <v>15009455.938199997</v>
      </c>
    </row>
    <row r="276" spans="1:7">
      <c r="B276" s="1"/>
      <c r="C276" s="1"/>
      <c r="D276" s="1"/>
      <c r="E276" s="1"/>
      <c r="F276" s="1"/>
      <c r="G276" s="1"/>
    </row>
    <row r="277" spans="1:7">
      <c r="A277" t="s">
        <v>42</v>
      </c>
      <c r="B277" s="32">
        <f>-' cifra negocios 1-24'!Y433</f>
        <v>0</v>
      </c>
      <c r="C277" s="32">
        <f>-' cifra negocios 1-24'!Z433</f>
        <v>0</v>
      </c>
      <c r="D277" s="32">
        <f>-' cifra negocios 1-24'!AA433</f>
        <v>0</v>
      </c>
      <c r="E277" s="32">
        <f>-' cifra negocios 1-24'!AB433</f>
        <v>-9591.24</v>
      </c>
      <c r="F277" s="32">
        <f>-' cifra negocios 1-24'!AC433</f>
        <v>-74266.8</v>
      </c>
      <c r="G277" s="32">
        <f>SUM(B277:F277)</f>
        <v>-83858.040000000008</v>
      </c>
    </row>
    <row r="278" spans="1:7">
      <c r="A278" t="s">
        <v>128</v>
      </c>
      <c r="B278" s="2">
        <f>-'local propio'!D80</f>
        <v>0</v>
      </c>
      <c r="C278" s="2">
        <f>-'local propio'!E80</f>
        <v>0</v>
      </c>
      <c r="D278" s="2">
        <f>-'local propio'!F80</f>
        <v>0</v>
      </c>
      <c r="E278" s="2">
        <f>-'local propio'!G80</f>
        <v>-80085.507624000005</v>
      </c>
      <c r="F278" s="2">
        <f>-'local propio'!H80</f>
        <v>-827940.00390840019</v>
      </c>
      <c r="G278" s="2">
        <f>SUM(B278:F278)</f>
        <v>-908025.51153240015</v>
      </c>
    </row>
    <row r="279" spans="1:7">
      <c r="B279" s="1"/>
      <c r="C279" s="1"/>
      <c r="D279" s="1"/>
      <c r="E279" s="1"/>
      <c r="F279" s="1"/>
      <c r="G279" s="1"/>
    </row>
    <row r="280" spans="1:7">
      <c r="A280" s="50" t="s">
        <v>43</v>
      </c>
      <c r="B280" s="167">
        <f t="shared" ref="B280:G280" si="27">+B275+B277+B278</f>
        <v>0</v>
      </c>
      <c r="C280" s="167">
        <f t="shared" si="27"/>
        <v>0</v>
      </c>
      <c r="D280" s="167">
        <f t="shared" si="27"/>
        <v>0</v>
      </c>
      <c r="E280" s="167">
        <f t="shared" si="27"/>
        <v>9544132.1548759975</v>
      </c>
      <c r="F280" s="167">
        <f t="shared" si="27"/>
        <v>4473440.2317915997</v>
      </c>
      <c r="G280" s="167">
        <f t="shared" si="27"/>
        <v>14017572.386667598</v>
      </c>
    </row>
    <row r="281" spans="1:7">
      <c r="B281" s="1"/>
      <c r="C281" s="1"/>
      <c r="D281" s="1"/>
      <c r="E281" s="1"/>
      <c r="F281" s="1"/>
      <c r="G281" s="1"/>
    </row>
    <row r="282" spans="1:7">
      <c r="A282" t="s">
        <v>132</v>
      </c>
      <c r="B282" s="2">
        <f>-gastos!B93</f>
        <v>0</v>
      </c>
      <c r="C282" s="2">
        <f>-gastos!C93</f>
        <v>0</v>
      </c>
      <c r="D282" s="2">
        <f>-gastos!D93</f>
        <v>0</v>
      </c>
      <c r="E282" s="2">
        <f>-gastos!E93</f>
        <v>-1828680.0000000002</v>
      </c>
      <c r="F282" s="2">
        <f>-gastos!F93</f>
        <v>-869167.25</v>
      </c>
      <c r="G282" s="2">
        <f>SUM(B282:F282)</f>
        <v>-2697847.25</v>
      </c>
    </row>
    <row r="283" spans="1:7">
      <c r="B283" s="2"/>
      <c r="C283" s="2"/>
      <c r="D283" s="2"/>
      <c r="E283" s="2"/>
      <c r="F283" s="2"/>
      <c r="G283" s="2"/>
    </row>
    <row r="284" spans="1:7">
      <c r="A284" t="s">
        <v>130</v>
      </c>
      <c r="B284" s="1"/>
      <c r="C284" s="1"/>
      <c r="D284" s="1"/>
      <c r="E284" s="1"/>
      <c r="F284" s="1"/>
      <c r="G284" s="2">
        <f>SUM(B284:F284)</f>
        <v>0</v>
      </c>
    </row>
    <row r="285" spans="1:7">
      <c r="A285" t="s">
        <v>131</v>
      </c>
      <c r="B285" s="1"/>
      <c r="C285" s="1"/>
      <c r="D285" s="1"/>
      <c r="E285" s="1"/>
      <c r="F285" s="1"/>
      <c r="G285" s="2">
        <f>SUM(B285:F285)</f>
        <v>0</v>
      </c>
    </row>
    <row r="286" spans="1:7" ht="13.5" thickBot="1">
      <c r="B286" s="1"/>
      <c r="C286" s="1"/>
      <c r="D286" s="1"/>
      <c r="E286" s="1"/>
      <c r="F286" s="1"/>
      <c r="G286" s="1"/>
    </row>
    <row r="287" spans="1:7" ht="14.25" thickTop="1" thickBot="1">
      <c r="A287" s="127" t="s">
        <v>129</v>
      </c>
      <c r="B287" s="126">
        <f>+B280+B282</f>
        <v>0</v>
      </c>
      <c r="C287" s="126">
        <f>+C280+C282</f>
        <v>0</v>
      </c>
      <c r="D287" s="126">
        <f>+D280+D282</f>
        <v>0</v>
      </c>
      <c r="E287" s="126">
        <f>+E280+E282</f>
        <v>7715452.1548759975</v>
      </c>
      <c r="F287" s="126">
        <f>+F280+F282</f>
        <v>3604272.9817915997</v>
      </c>
      <c r="G287" s="126">
        <f>+G280+G282+G284+G285</f>
        <v>11319725.136667598</v>
      </c>
    </row>
    <row r="288" spans="1:7" ht="13.5" thickTop="1">
      <c r="B288" s="1"/>
      <c r="C288" s="1"/>
      <c r="D288" s="1"/>
      <c r="E288" s="1"/>
      <c r="F288" s="1"/>
    </row>
    <row r="289" spans="1:7" ht="13.5" thickBot="1">
      <c r="A289" s="37" t="s">
        <v>146</v>
      </c>
      <c r="B289" s="1"/>
      <c r="C289" s="1"/>
      <c r="D289" s="1"/>
      <c r="E289" s="1"/>
      <c r="F289" s="1"/>
    </row>
    <row r="290" spans="1:7" ht="13.5" thickBot="1">
      <c r="B290" s="103" t="s">
        <v>3</v>
      </c>
      <c r="C290" s="104" t="s">
        <v>7</v>
      </c>
      <c r="D290" s="104" t="s">
        <v>8</v>
      </c>
      <c r="E290" s="104" t="s">
        <v>9</v>
      </c>
      <c r="F290" s="141" t="s">
        <v>10</v>
      </c>
    </row>
    <row r="291" spans="1:7">
      <c r="A291" s="12" t="s">
        <v>60</v>
      </c>
      <c r="B291" s="142">
        <f>+B273/12</f>
        <v>0</v>
      </c>
      <c r="C291" s="142">
        <f>+C273/12</f>
        <v>0</v>
      </c>
      <c r="D291" s="142">
        <f>+D273/12</f>
        <v>0</v>
      </c>
      <c r="E291" s="142">
        <f>+E273/12</f>
        <v>76195.000000000015</v>
      </c>
      <c r="F291" s="143">
        <f>+F273/12</f>
        <v>41388.916666666664</v>
      </c>
    </row>
    <row r="292" spans="1:7" ht="13.5" thickBot="1">
      <c r="A292" s="106" t="s">
        <v>53</v>
      </c>
      <c r="B292" s="35">
        <f>+B275/12</f>
        <v>0</v>
      </c>
      <c r="C292" s="35">
        <f>+C275/12</f>
        <v>0</v>
      </c>
      <c r="D292" s="35">
        <f>+D275/12</f>
        <v>0</v>
      </c>
      <c r="E292" s="35">
        <f>+E275/12</f>
        <v>802817.40854166646</v>
      </c>
      <c r="F292" s="36">
        <f>+F275/12</f>
        <v>447970.58630833332</v>
      </c>
    </row>
    <row r="293" spans="1:7">
      <c r="B293" s="1"/>
      <c r="C293" s="1"/>
      <c r="D293" s="1"/>
      <c r="E293" s="1"/>
      <c r="F293" s="1"/>
    </row>
    <row r="294" spans="1:7">
      <c r="B294" s="1"/>
      <c r="C294" s="1"/>
      <c r="D294" s="1"/>
      <c r="E294" s="1"/>
      <c r="F294" s="1"/>
    </row>
    <row r="295" spans="1:7" ht="18">
      <c r="A295" s="60" t="s">
        <v>127</v>
      </c>
      <c r="B295" s="1"/>
      <c r="C295" s="1"/>
      <c r="D295" s="1"/>
      <c r="E295" s="1"/>
      <c r="F295" s="1"/>
    </row>
    <row r="296" spans="1:7" ht="20.25">
      <c r="A296" s="60" t="s">
        <v>780</v>
      </c>
      <c r="B296" s="1"/>
      <c r="C296" s="195" t="str">
        <f>+Conceptos!B15</f>
        <v>Reino Unido</v>
      </c>
      <c r="D296" s="1"/>
      <c r="E296" s="1"/>
      <c r="F296" s="1"/>
    </row>
    <row r="297" spans="1:7" ht="16.5" thickBot="1">
      <c r="A297" s="45" t="s">
        <v>126</v>
      </c>
      <c r="B297" s="1"/>
      <c r="C297" s="1"/>
      <c r="D297" s="1"/>
      <c r="E297" s="1"/>
      <c r="F297" s="1"/>
    </row>
    <row r="298" spans="1:7" ht="13.5" thickBot="1">
      <c r="A298" s="75"/>
      <c r="B298" s="76" t="s">
        <v>3</v>
      </c>
      <c r="C298" s="77" t="s">
        <v>7</v>
      </c>
      <c r="D298" s="77" t="s">
        <v>8</v>
      </c>
      <c r="E298" s="77" t="s">
        <v>9</v>
      </c>
      <c r="F298" s="78" t="s">
        <v>10</v>
      </c>
      <c r="G298" s="206" t="s">
        <v>19</v>
      </c>
    </row>
    <row r="299" spans="1:7">
      <c r="A299" t="s">
        <v>60</v>
      </c>
      <c r="B299" s="49">
        <f>+' cifra negocios 1-24'!HO205</f>
        <v>0</v>
      </c>
      <c r="C299" s="49">
        <f>+' cifra negocios 1-24'!HP205</f>
        <v>0</v>
      </c>
      <c r="D299" s="49">
        <f>+' cifra negocios 1-24'!HQ205</f>
        <v>0</v>
      </c>
      <c r="E299" s="49">
        <f>+' cifra negocios 1-24'!HR205</f>
        <v>914340.00000000012</v>
      </c>
      <c r="F299" s="49">
        <f>+' cifra negocios 1-24'!HS205</f>
        <v>496667</v>
      </c>
      <c r="G299" s="49">
        <f>SUM(B299:F299)</f>
        <v>1411007</v>
      </c>
    </row>
    <row r="300" spans="1:7">
      <c r="B300" s="48"/>
      <c r="C300" s="48"/>
      <c r="D300" s="48"/>
      <c r="E300" s="48"/>
      <c r="F300" s="48"/>
      <c r="G300" s="48"/>
    </row>
    <row r="301" spans="1:7">
      <c r="A301" s="50" t="s">
        <v>53</v>
      </c>
      <c r="B301" s="167">
        <f>+' cifra negocios 1-24'!HU205</f>
        <v>0</v>
      </c>
      <c r="C301" s="167">
        <f>+' cifra negocios 1-24'!HV205</f>
        <v>0</v>
      </c>
      <c r="D301" s="167">
        <f>+' cifra negocios 1-24'!HW205</f>
        <v>0</v>
      </c>
      <c r="E301" s="167">
        <f>+' cifra negocios 1-24'!HX205</f>
        <v>9633808.902499998</v>
      </c>
      <c r="F301" s="167">
        <f>+' cifra negocios 1-24'!HY205</f>
        <v>5375647.0356999999</v>
      </c>
      <c r="G301" s="167">
        <f>SUM(B301:F301)</f>
        <v>15009455.938199997</v>
      </c>
    </row>
    <row r="302" spans="1:7">
      <c r="B302" s="1"/>
      <c r="C302" s="1"/>
      <c r="D302" s="1"/>
      <c r="E302" s="1"/>
      <c r="F302" s="1"/>
      <c r="G302" s="1"/>
    </row>
    <row r="303" spans="1:7">
      <c r="A303" t="s">
        <v>42</v>
      </c>
      <c r="B303" s="32">
        <f>-' cifra negocios 1-24'!AU433</f>
        <v>0</v>
      </c>
      <c r="C303" s="32">
        <f>-' cifra negocios 1-24'!AV433</f>
        <v>0</v>
      </c>
      <c r="D303" s="32">
        <f>-' cifra negocios 1-24'!AW433</f>
        <v>0</v>
      </c>
      <c r="E303" s="32">
        <f>-' cifra negocios 1-24'!AX433</f>
        <v>-9591.24</v>
      </c>
      <c r="F303" s="32">
        <f>-' cifra negocios 1-24'!AY433</f>
        <v>-39932.399999999994</v>
      </c>
      <c r="G303" s="32">
        <f>SUM(B303:F303)</f>
        <v>-49523.639999999992</v>
      </c>
    </row>
    <row r="304" spans="1:7">
      <c r="A304" t="s">
        <v>128</v>
      </c>
      <c r="B304" s="2">
        <f>-'local propio'!D81</f>
        <v>0</v>
      </c>
      <c r="C304" s="2">
        <f>-'local propio'!E81</f>
        <v>0</v>
      </c>
      <c r="D304" s="2">
        <f>-'local propio'!F81</f>
        <v>0</v>
      </c>
      <c r="E304" s="2">
        <f>-'local propio'!G81</f>
        <v>-80085.507624000005</v>
      </c>
      <c r="F304" s="2">
        <f>-'local propio'!H81</f>
        <v>-827940.00390840019</v>
      </c>
      <c r="G304" s="2">
        <f>SUM(B304:F304)</f>
        <v>-908025.51153240015</v>
      </c>
    </row>
    <row r="305" spans="1:7">
      <c r="B305" s="1"/>
      <c r="C305" s="1"/>
      <c r="D305" s="1"/>
      <c r="E305" s="1"/>
      <c r="F305" s="1"/>
      <c r="G305" s="1"/>
    </row>
    <row r="306" spans="1:7">
      <c r="A306" s="50" t="s">
        <v>43</v>
      </c>
      <c r="B306" s="167">
        <f t="shared" ref="B306:G306" si="28">+B301+B303+B304</f>
        <v>0</v>
      </c>
      <c r="C306" s="167">
        <f t="shared" si="28"/>
        <v>0</v>
      </c>
      <c r="D306" s="167">
        <f t="shared" si="28"/>
        <v>0</v>
      </c>
      <c r="E306" s="167">
        <f t="shared" si="28"/>
        <v>9544132.1548759975</v>
      </c>
      <c r="F306" s="167">
        <f t="shared" si="28"/>
        <v>4507774.6317915991</v>
      </c>
      <c r="G306" s="167">
        <f t="shared" si="28"/>
        <v>14051906.786667597</v>
      </c>
    </row>
    <row r="307" spans="1:7">
      <c r="B307" s="1"/>
      <c r="C307" s="1"/>
      <c r="D307" s="1"/>
      <c r="E307" s="1"/>
      <c r="F307" s="1"/>
      <c r="G307" s="1"/>
    </row>
    <row r="308" spans="1:7">
      <c r="A308" t="s">
        <v>132</v>
      </c>
      <c r="B308" s="2">
        <f>-gastos!B94</f>
        <v>0</v>
      </c>
      <c r="C308" s="2">
        <f>-gastos!C94</f>
        <v>0</v>
      </c>
      <c r="D308" s="2">
        <f>-gastos!D94</f>
        <v>0</v>
      </c>
      <c r="E308" s="2">
        <f>-gastos!E94</f>
        <v>-1828680.0000000002</v>
      </c>
      <c r="F308" s="2">
        <f>-gastos!F94</f>
        <v>-869167.25</v>
      </c>
      <c r="G308" s="2">
        <f>SUM(B308:F308)</f>
        <v>-2697847.25</v>
      </c>
    </row>
    <row r="309" spans="1:7">
      <c r="B309" s="2"/>
      <c r="C309" s="2"/>
      <c r="D309" s="2"/>
      <c r="E309" s="2"/>
      <c r="F309" s="2"/>
      <c r="G309" s="2"/>
    </row>
    <row r="310" spans="1:7">
      <c r="A310" t="s">
        <v>130</v>
      </c>
      <c r="B310" s="1"/>
      <c r="C310" s="1"/>
      <c r="D310" s="1"/>
      <c r="E310" s="1"/>
      <c r="F310" s="1"/>
      <c r="G310" s="2">
        <f>SUM(B310:F310)</f>
        <v>0</v>
      </c>
    </row>
    <row r="311" spans="1:7">
      <c r="A311" t="s">
        <v>131</v>
      </c>
      <c r="B311" s="1"/>
      <c r="C311" s="1"/>
      <c r="D311" s="1"/>
      <c r="E311" s="1"/>
      <c r="F311" s="1"/>
      <c r="G311" s="2">
        <f>SUM(B311:F311)</f>
        <v>0</v>
      </c>
    </row>
    <row r="312" spans="1:7" ht="13.5" thickBot="1">
      <c r="B312" s="1"/>
      <c r="C312" s="1"/>
      <c r="D312" s="1"/>
      <c r="E312" s="1"/>
      <c r="F312" s="1"/>
      <c r="G312" s="1"/>
    </row>
    <row r="313" spans="1:7" ht="14.25" thickTop="1" thickBot="1">
      <c r="A313" s="127" t="s">
        <v>129</v>
      </c>
      <c r="B313" s="126">
        <f>+B306+B308</f>
        <v>0</v>
      </c>
      <c r="C313" s="126">
        <f>+C306+C308</f>
        <v>0</v>
      </c>
      <c r="D313" s="126">
        <f>+D306+D308</f>
        <v>0</v>
      </c>
      <c r="E313" s="126">
        <f>+E306+E308</f>
        <v>7715452.1548759975</v>
      </c>
      <c r="F313" s="126">
        <f>+F306+F308</f>
        <v>3638607.3817915991</v>
      </c>
      <c r="G313" s="126">
        <f>+G306+G308+G310+G311</f>
        <v>11354059.536667597</v>
      </c>
    </row>
    <row r="314" spans="1:7" ht="13.5" thickTop="1">
      <c r="B314" s="1"/>
      <c r="C314" s="1"/>
      <c r="D314" s="1"/>
      <c r="E314" s="1"/>
      <c r="F314" s="1"/>
    </row>
    <row r="315" spans="1:7" ht="13.5" thickBot="1">
      <c r="A315" s="37" t="s">
        <v>146</v>
      </c>
      <c r="B315" s="1"/>
      <c r="C315" s="1"/>
      <c r="D315" s="1"/>
      <c r="E315" s="1"/>
      <c r="F315" s="1"/>
    </row>
    <row r="316" spans="1:7" ht="13.5" thickBot="1">
      <c r="B316" s="103" t="s">
        <v>3</v>
      </c>
      <c r="C316" s="104" t="s">
        <v>7</v>
      </c>
      <c r="D316" s="104" t="s">
        <v>8</v>
      </c>
      <c r="E316" s="104" t="s">
        <v>9</v>
      </c>
      <c r="F316" s="141" t="s">
        <v>10</v>
      </c>
    </row>
    <row r="317" spans="1:7">
      <c r="A317" s="12" t="s">
        <v>60</v>
      </c>
      <c r="B317" s="142">
        <f>+B299/12</f>
        <v>0</v>
      </c>
      <c r="C317" s="142">
        <f>+C299/12</f>
        <v>0</v>
      </c>
      <c r="D317" s="142">
        <f>+D299/12</f>
        <v>0</v>
      </c>
      <c r="E317" s="142">
        <f>+E299/12</f>
        <v>76195.000000000015</v>
      </c>
      <c r="F317" s="143">
        <f>+F299/12</f>
        <v>41388.916666666664</v>
      </c>
    </row>
    <row r="318" spans="1:7" ht="13.5" thickBot="1">
      <c r="A318" s="106" t="s">
        <v>53</v>
      </c>
      <c r="B318" s="35">
        <f>+B301/12</f>
        <v>0</v>
      </c>
      <c r="C318" s="35">
        <f>+C301/12</f>
        <v>0</v>
      </c>
      <c r="D318" s="35">
        <f>+D301/12</f>
        <v>0</v>
      </c>
      <c r="E318" s="35">
        <f>+E301/12</f>
        <v>802817.40854166646</v>
      </c>
      <c r="F318" s="36">
        <f>+F301/12</f>
        <v>447970.58630833332</v>
      </c>
    </row>
    <row r="319" spans="1:7">
      <c r="B319" s="1"/>
      <c r="C319" s="1"/>
      <c r="D319" s="1"/>
      <c r="E319" s="1"/>
      <c r="F319" s="1"/>
    </row>
    <row r="320" spans="1:7">
      <c r="B320" s="1"/>
      <c r="C320" s="1"/>
      <c r="D320" s="1"/>
      <c r="E320" s="1"/>
      <c r="F320" s="1"/>
    </row>
    <row r="321" spans="1:7" ht="18">
      <c r="A321" s="60" t="s">
        <v>127</v>
      </c>
      <c r="B321" s="1"/>
      <c r="C321" s="1"/>
      <c r="D321" s="1"/>
      <c r="E321" s="1"/>
      <c r="F321" s="1"/>
    </row>
    <row r="322" spans="1:7" ht="20.25">
      <c r="A322" s="60" t="s">
        <v>781</v>
      </c>
      <c r="B322" s="1"/>
      <c r="C322" s="195" t="str">
        <f>+Conceptos!B16</f>
        <v>Austria</v>
      </c>
      <c r="D322" s="1"/>
      <c r="E322" s="1"/>
      <c r="F322" s="1"/>
    </row>
    <row r="323" spans="1:7" ht="16.5" thickBot="1">
      <c r="A323" s="45" t="s">
        <v>126</v>
      </c>
      <c r="B323" s="1"/>
      <c r="C323" s="1"/>
      <c r="D323" s="1"/>
      <c r="E323" s="1"/>
      <c r="F323" s="1"/>
    </row>
    <row r="324" spans="1:7" ht="13.5" thickBot="1">
      <c r="A324" s="75"/>
      <c r="B324" s="76" t="s">
        <v>3</v>
      </c>
      <c r="C324" s="77" t="s">
        <v>7</v>
      </c>
      <c r="D324" s="77" t="s">
        <v>8</v>
      </c>
      <c r="E324" s="77" t="s">
        <v>9</v>
      </c>
      <c r="F324" s="78" t="s">
        <v>10</v>
      </c>
      <c r="G324" s="206" t="s">
        <v>19</v>
      </c>
    </row>
    <row r="325" spans="1:7">
      <c r="A325" t="s">
        <v>60</v>
      </c>
      <c r="B325" s="49">
        <f>+' cifra negocios 1-24'!C443</f>
        <v>0</v>
      </c>
      <c r="C325" s="49">
        <f>+' cifra negocios 1-24'!D443</f>
        <v>0</v>
      </c>
      <c r="D325" s="49">
        <f>+' cifra negocios 1-24'!E443</f>
        <v>0</v>
      </c>
      <c r="E325" s="49">
        <f>+' cifra negocios 1-24'!F443</f>
        <v>80238</v>
      </c>
      <c r="F325" s="49">
        <f>+' cifra negocios 1-24'!G443</f>
        <v>371334.00000000006</v>
      </c>
      <c r="G325" s="49">
        <f>SUM(B325:F325)</f>
        <v>451572.00000000006</v>
      </c>
    </row>
    <row r="326" spans="1:7">
      <c r="B326" s="48"/>
      <c r="C326" s="48"/>
      <c r="D326" s="48"/>
      <c r="E326" s="48"/>
      <c r="F326" s="48"/>
      <c r="G326" s="48"/>
    </row>
    <row r="327" spans="1:7">
      <c r="A327" s="50" t="s">
        <v>53</v>
      </c>
      <c r="B327" s="167">
        <f>+' cifra negocios 1-24'!I443</f>
        <v>0</v>
      </c>
      <c r="C327" s="167">
        <f>+' cifra negocios 1-24'!J443</f>
        <v>0</v>
      </c>
      <c r="D327" s="167">
        <f>+' cifra negocios 1-24'!K443</f>
        <v>0</v>
      </c>
      <c r="E327" s="167">
        <f>+' cifra negocios 1-24'!L443</f>
        <v>1201377.2167500001</v>
      </c>
      <c r="F327" s="167">
        <f>+' cifra negocios 1-24'!M443</f>
        <v>5795370.0855</v>
      </c>
      <c r="G327" s="167">
        <f>SUM(B327:F327)</f>
        <v>6996747.3022499997</v>
      </c>
    </row>
    <row r="328" spans="1:7">
      <c r="B328" s="1"/>
      <c r="C328" s="1"/>
      <c r="D328" s="1"/>
      <c r="E328" s="1"/>
      <c r="F328" s="1"/>
      <c r="G328" s="1"/>
    </row>
    <row r="329" spans="1:7">
      <c r="A329" t="s">
        <v>42</v>
      </c>
      <c r="B329" s="32">
        <f>-' cifra negocios 1-24'!C463</f>
        <v>0</v>
      </c>
      <c r="C329" s="32">
        <f>-' cifra negocios 1-24'!D463</f>
        <v>0</v>
      </c>
      <c r="D329" s="32">
        <f>-' cifra negocios 1-24'!E463</f>
        <v>0</v>
      </c>
      <c r="E329" s="32">
        <f>-' cifra negocios 1-24'!F463</f>
        <v>-417731.93450000003</v>
      </c>
      <c r="F329" s="32">
        <f>-' cifra negocios 1-24'!G463</f>
        <v>-1936337.3150000002</v>
      </c>
      <c r="G329" s="32">
        <f>SUM(B329:F329)</f>
        <v>-2354069.2495000004</v>
      </c>
    </row>
    <row r="330" spans="1:7">
      <c r="A330" t="s">
        <v>128</v>
      </c>
      <c r="B330" s="2">
        <f>-'local propio'!D82</f>
        <v>0</v>
      </c>
      <c r="C330" s="2">
        <f>-'local propio'!E82</f>
        <v>0</v>
      </c>
      <c r="D330" s="2">
        <f>-'local propio'!F82</f>
        <v>0</v>
      </c>
      <c r="E330" s="2">
        <f>-'local propio'!G82</f>
        <v>-80085.507624000005</v>
      </c>
      <c r="F330" s="2">
        <f>-'local propio'!H82</f>
        <v>-827940.00390840019</v>
      </c>
      <c r="G330" s="2">
        <f>SUM(B330:F330)</f>
        <v>-908025.51153240015</v>
      </c>
    </row>
    <row r="331" spans="1:7">
      <c r="B331" s="1"/>
      <c r="C331" s="1"/>
      <c r="D331" s="1"/>
      <c r="E331" s="1"/>
      <c r="F331" s="1"/>
      <c r="G331" s="1"/>
    </row>
    <row r="332" spans="1:7">
      <c r="A332" s="50" t="s">
        <v>43</v>
      </c>
      <c r="B332" s="167">
        <f t="shared" ref="B332:G332" si="29">+B327+B329+B330</f>
        <v>0</v>
      </c>
      <c r="C332" s="167">
        <f t="shared" si="29"/>
        <v>0</v>
      </c>
      <c r="D332" s="167">
        <f t="shared" si="29"/>
        <v>0</v>
      </c>
      <c r="E332" s="167">
        <f t="shared" si="29"/>
        <v>703559.7746260002</v>
      </c>
      <c r="F332" s="167">
        <f t="shared" si="29"/>
        <v>3031092.7665915992</v>
      </c>
      <c r="G332" s="167">
        <f t="shared" si="29"/>
        <v>3734652.5412175986</v>
      </c>
    </row>
    <row r="333" spans="1:7">
      <c r="B333" s="1"/>
      <c r="C333" s="1"/>
      <c r="D333" s="1"/>
      <c r="E333" s="1"/>
      <c r="F333" s="1"/>
      <c r="G333" s="1"/>
    </row>
    <row r="334" spans="1:7">
      <c r="A334" t="s">
        <v>132</v>
      </c>
      <c r="B334" s="2">
        <f>-gastos!B95</f>
        <v>0</v>
      </c>
      <c r="C334" s="2">
        <f>-gastos!C95</f>
        <v>0</v>
      </c>
      <c r="D334" s="2">
        <f>-gastos!D95</f>
        <v>0</v>
      </c>
      <c r="E334" s="2">
        <f>-gastos!E95</f>
        <v>-160476</v>
      </c>
      <c r="F334" s="2">
        <f>-gastos!F95</f>
        <v>-649834.50000000012</v>
      </c>
      <c r="G334" s="2">
        <f>SUM(B334:F334)</f>
        <v>-810310.50000000012</v>
      </c>
    </row>
    <row r="335" spans="1:7">
      <c r="B335" s="2"/>
      <c r="C335" s="2"/>
      <c r="D335" s="2"/>
      <c r="E335" s="2"/>
      <c r="F335" s="2"/>
      <c r="G335" s="2"/>
    </row>
    <row r="336" spans="1:7">
      <c r="A336" t="s">
        <v>130</v>
      </c>
      <c r="B336" s="1"/>
      <c r="C336" s="1"/>
      <c r="D336" s="1"/>
      <c r="E336" s="1"/>
      <c r="F336" s="1"/>
      <c r="G336" s="2">
        <f>SUM(B336:F336)</f>
        <v>0</v>
      </c>
    </row>
    <row r="337" spans="1:7">
      <c r="A337" t="s">
        <v>131</v>
      </c>
      <c r="B337" s="1"/>
      <c r="C337" s="1"/>
      <c r="D337" s="1"/>
      <c r="E337" s="1"/>
      <c r="F337" s="1"/>
      <c r="G337" s="2">
        <f>SUM(B337:F337)</f>
        <v>0</v>
      </c>
    </row>
    <row r="338" spans="1:7" ht="13.5" thickBot="1">
      <c r="B338" s="1"/>
      <c r="C338" s="1"/>
      <c r="D338" s="1"/>
      <c r="E338" s="1"/>
      <c r="F338" s="1"/>
      <c r="G338" s="1"/>
    </row>
    <row r="339" spans="1:7" ht="14.25" thickTop="1" thickBot="1">
      <c r="A339" s="127" t="s">
        <v>129</v>
      </c>
      <c r="B339" s="126">
        <f>+B332+B334</f>
        <v>0</v>
      </c>
      <c r="C339" s="126">
        <f>+C332+C334</f>
        <v>0</v>
      </c>
      <c r="D339" s="126">
        <f>+D332+D334</f>
        <v>0</v>
      </c>
      <c r="E339" s="126">
        <f>+E332+E334</f>
        <v>543083.7746260002</v>
      </c>
      <c r="F339" s="126">
        <f>+F332+F334</f>
        <v>2381258.2665915992</v>
      </c>
      <c r="G339" s="126">
        <f>+G332+G334+G336+G337</f>
        <v>2924342.0412175986</v>
      </c>
    </row>
    <row r="340" spans="1:7" ht="13.5" thickTop="1">
      <c r="B340" s="1"/>
      <c r="C340" s="1"/>
      <c r="D340" s="1"/>
      <c r="E340" s="1"/>
      <c r="F340" s="1"/>
    </row>
    <row r="341" spans="1:7" ht="13.5" thickBot="1">
      <c r="A341" s="37" t="s">
        <v>146</v>
      </c>
      <c r="B341" s="1"/>
      <c r="C341" s="1"/>
      <c r="D341" s="1"/>
      <c r="E341" s="1"/>
      <c r="F341" s="1"/>
    </row>
    <row r="342" spans="1:7" ht="13.5" thickBot="1">
      <c r="B342" s="103" t="s">
        <v>3</v>
      </c>
      <c r="C342" s="104" t="s">
        <v>7</v>
      </c>
      <c r="D342" s="104" t="s">
        <v>8</v>
      </c>
      <c r="E342" s="104" t="s">
        <v>9</v>
      </c>
      <c r="F342" s="141" t="s">
        <v>10</v>
      </c>
    </row>
    <row r="343" spans="1:7">
      <c r="A343" s="12" t="s">
        <v>60</v>
      </c>
      <c r="B343" s="142">
        <f>+B325/12</f>
        <v>0</v>
      </c>
      <c r="C343" s="142">
        <f>+C325/12</f>
        <v>0</v>
      </c>
      <c r="D343" s="142">
        <f>+D325/12</f>
        <v>0</v>
      </c>
      <c r="E343" s="142">
        <f>+E325/12</f>
        <v>6686.5</v>
      </c>
      <c r="F343" s="143">
        <f>+F325/12</f>
        <v>30944.500000000004</v>
      </c>
    </row>
    <row r="344" spans="1:7" ht="13.5" thickBot="1">
      <c r="A344" s="106" t="s">
        <v>53</v>
      </c>
      <c r="B344" s="35">
        <f>+B327/12</f>
        <v>0</v>
      </c>
      <c r="C344" s="35">
        <f>+C327/12</f>
        <v>0</v>
      </c>
      <c r="D344" s="35">
        <f>+D327/12</f>
        <v>0</v>
      </c>
      <c r="E344" s="35">
        <f>+E327/12</f>
        <v>100114.76806250001</v>
      </c>
      <c r="F344" s="36">
        <f>+F327/12</f>
        <v>482947.507125</v>
      </c>
    </row>
    <row r="345" spans="1:7">
      <c r="B345" s="1"/>
      <c r="C345" s="1"/>
      <c r="D345" s="1"/>
      <c r="E345" s="1"/>
      <c r="F345" s="1"/>
    </row>
    <row r="346" spans="1:7">
      <c r="B346" s="1"/>
      <c r="C346" s="1"/>
      <c r="D346" s="1"/>
      <c r="E346" s="1"/>
      <c r="F346" s="1"/>
    </row>
    <row r="347" spans="1:7" ht="18">
      <c r="A347" s="60" t="s">
        <v>127</v>
      </c>
      <c r="B347" s="1"/>
      <c r="C347" s="1"/>
      <c r="D347" s="1"/>
      <c r="E347" s="1"/>
      <c r="F347" s="1"/>
    </row>
    <row r="348" spans="1:7" ht="20.25">
      <c r="A348" s="60" t="s">
        <v>782</v>
      </c>
      <c r="B348" s="1"/>
      <c r="C348" s="195" t="str">
        <f>+Conceptos!B17</f>
        <v>Bélgica</v>
      </c>
      <c r="D348" s="1"/>
      <c r="E348" s="1"/>
      <c r="F348" s="1"/>
    </row>
    <row r="349" spans="1:7" ht="16.5" thickBot="1">
      <c r="A349" s="45" t="s">
        <v>126</v>
      </c>
      <c r="B349" s="1"/>
      <c r="C349" s="1"/>
      <c r="D349" s="1"/>
      <c r="E349" s="1"/>
      <c r="F349" s="1"/>
    </row>
    <row r="350" spans="1:7" ht="13.5" thickBot="1">
      <c r="A350" s="75"/>
      <c r="B350" s="76" t="s">
        <v>3</v>
      </c>
      <c r="C350" s="77" t="s">
        <v>7</v>
      </c>
      <c r="D350" s="77" t="s">
        <v>8</v>
      </c>
      <c r="E350" s="77" t="s">
        <v>9</v>
      </c>
      <c r="F350" s="78" t="s">
        <v>10</v>
      </c>
      <c r="G350" s="206" t="s">
        <v>19</v>
      </c>
    </row>
    <row r="351" spans="1:7">
      <c r="A351" t="s">
        <v>60</v>
      </c>
      <c r="B351" s="49">
        <f>+' cifra negocios 1-24'!Y443</f>
        <v>0</v>
      </c>
      <c r="C351" s="49">
        <f>+' cifra negocios 1-24'!Z443</f>
        <v>0</v>
      </c>
      <c r="D351" s="49">
        <f>+' cifra negocios 1-24'!AA443</f>
        <v>0</v>
      </c>
      <c r="E351" s="49">
        <f>+' cifra negocios 1-24'!AB443</f>
        <v>80238</v>
      </c>
      <c r="F351" s="49">
        <f>+' cifra negocios 1-24'!AC443</f>
        <v>620134</v>
      </c>
      <c r="G351" s="49">
        <f>SUM(B351:F351)</f>
        <v>700372</v>
      </c>
    </row>
    <row r="352" spans="1:7">
      <c r="B352" s="48"/>
      <c r="C352" s="48"/>
      <c r="D352" s="48"/>
      <c r="E352" s="48"/>
      <c r="F352" s="48"/>
      <c r="G352" s="48"/>
    </row>
    <row r="353" spans="1:7">
      <c r="A353" s="50" t="s">
        <v>53</v>
      </c>
      <c r="B353" s="167">
        <f>+' cifra negocios 1-24'!AE443</f>
        <v>0</v>
      </c>
      <c r="C353" s="167">
        <f>+' cifra negocios 1-24'!AF443</f>
        <v>0</v>
      </c>
      <c r="D353" s="167">
        <f>+' cifra negocios 1-24'!AG443</f>
        <v>0</v>
      </c>
      <c r="E353" s="167">
        <f>+' cifra negocios 1-24'!AH443</f>
        <v>1217121.5917500001</v>
      </c>
      <c r="F353" s="167">
        <f>+' cifra negocios 1-24'!AI443</f>
        <v>8404305.5454999991</v>
      </c>
      <c r="G353" s="167">
        <f>SUM(B353:F353)</f>
        <v>9621427.1372499987</v>
      </c>
    </row>
    <row r="354" spans="1:7">
      <c r="B354" s="1"/>
      <c r="C354" s="1"/>
      <c r="D354" s="1"/>
      <c r="E354" s="1"/>
      <c r="F354" s="1"/>
      <c r="G354" s="1"/>
    </row>
    <row r="355" spans="1:7">
      <c r="A355" t="s">
        <v>42</v>
      </c>
      <c r="B355" s="32">
        <f>-' cifra negocios 1-24'!Y463</f>
        <v>0</v>
      </c>
      <c r="C355" s="32">
        <f>-' cifra negocios 1-24'!Z463</f>
        <v>0</v>
      </c>
      <c r="D355" s="32">
        <f>-' cifra negocios 1-24'!AA463</f>
        <v>0</v>
      </c>
      <c r="E355" s="32">
        <f>-' cifra negocios 1-24'!AB463</f>
        <v>-418571.6345000001</v>
      </c>
      <c r="F355" s="32">
        <f>-' cifra negocios 1-24'!AC463</f>
        <v>-3237063.7149999999</v>
      </c>
      <c r="G355" s="32">
        <f>SUM(B355:F355)</f>
        <v>-3655635.3495</v>
      </c>
    </row>
    <row r="356" spans="1:7">
      <c r="A356" t="s">
        <v>128</v>
      </c>
      <c r="B356" s="2">
        <f>-'local propio'!D83</f>
        <v>0</v>
      </c>
      <c r="C356" s="2">
        <f>-'local propio'!E83</f>
        <v>0</v>
      </c>
      <c r="D356" s="2">
        <f>-'local propio'!F83</f>
        <v>0</v>
      </c>
      <c r="E356" s="2">
        <f>-'local propio'!G83</f>
        <v>-80085.507624000005</v>
      </c>
      <c r="F356" s="2">
        <f>-'local propio'!H83</f>
        <v>-827940.00390840019</v>
      </c>
      <c r="G356" s="2">
        <f>SUM(B356:F356)</f>
        <v>-908025.51153240015</v>
      </c>
    </row>
    <row r="357" spans="1:7">
      <c r="B357" s="1"/>
      <c r="C357" s="1"/>
      <c r="D357" s="1"/>
      <c r="E357" s="1"/>
      <c r="F357" s="1"/>
      <c r="G357" s="1"/>
    </row>
    <row r="358" spans="1:7">
      <c r="A358" s="50" t="s">
        <v>43</v>
      </c>
      <c r="B358" s="167">
        <f t="shared" ref="B358:G358" si="30">+B353+B355+B356</f>
        <v>0</v>
      </c>
      <c r="C358" s="167">
        <f t="shared" si="30"/>
        <v>0</v>
      </c>
      <c r="D358" s="167">
        <f t="shared" si="30"/>
        <v>0</v>
      </c>
      <c r="E358" s="167">
        <f t="shared" si="30"/>
        <v>718464.44962600002</v>
      </c>
      <c r="F358" s="167">
        <f t="shared" si="30"/>
        <v>4339301.8265915988</v>
      </c>
      <c r="G358" s="167">
        <f t="shared" si="30"/>
        <v>5057766.2762175985</v>
      </c>
    </row>
    <row r="359" spans="1:7">
      <c r="B359" s="1"/>
      <c r="C359" s="1"/>
      <c r="D359" s="1"/>
      <c r="E359" s="1"/>
      <c r="F359" s="1"/>
      <c r="G359" s="1"/>
    </row>
    <row r="360" spans="1:7">
      <c r="A360" t="s">
        <v>132</v>
      </c>
      <c r="B360" s="2">
        <f>-gastos!B96</f>
        <v>0</v>
      </c>
      <c r="C360" s="2">
        <f>-gastos!C96</f>
        <v>0</v>
      </c>
      <c r="D360" s="2">
        <f>-gastos!D96</f>
        <v>0</v>
      </c>
      <c r="E360" s="2">
        <f>-gastos!E96</f>
        <v>-160476</v>
      </c>
      <c r="F360" s="2">
        <f>-gastos!F96</f>
        <v>-1085234.5</v>
      </c>
      <c r="G360" s="2">
        <f>SUM(B360:F360)</f>
        <v>-1245710.5</v>
      </c>
    </row>
    <row r="361" spans="1:7">
      <c r="B361" s="2"/>
      <c r="C361" s="2"/>
      <c r="D361" s="2"/>
      <c r="E361" s="2"/>
      <c r="F361" s="2"/>
      <c r="G361" s="2"/>
    </row>
    <row r="362" spans="1:7">
      <c r="A362" t="s">
        <v>130</v>
      </c>
      <c r="B362" s="1"/>
      <c r="C362" s="1"/>
      <c r="D362" s="1"/>
      <c r="E362" s="1"/>
      <c r="F362" s="1"/>
      <c r="G362" s="2">
        <f>SUM(B362:F362)</f>
        <v>0</v>
      </c>
    </row>
    <row r="363" spans="1:7">
      <c r="A363" t="s">
        <v>131</v>
      </c>
      <c r="B363" s="1"/>
      <c r="C363" s="1"/>
      <c r="D363" s="1"/>
      <c r="E363" s="1"/>
      <c r="F363" s="1"/>
      <c r="G363" s="2">
        <f>SUM(B363:F363)</f>
        <v>0</v>
      </c>
    </row>
    <row r="364" spans="1:7" ht="13.5" thickBot="1">
      <c r="B364" s="1"/>
      <c r="C364" s="1"/>
      <c r="D364" s="1"/>
      <c r="E364" s="1"/>
      <c r="F364" s="1"/>
      <c r="G364" s="1"/>
    </row>
    <row r="365" spans="1:7" ht="14.25" thickTop="1" thickBot="1">
      <c r="A365" s="127" t="s">
        <v>129</v>
      </c>
      <c r="B365" s="126">
        <f>+B358+B360</f>
        <v>0</v>
      </c>
      <c r="C365" s="126">
        <f>+C358+C360</f>
        <v>0</v>
      </c>
      <c r="D365" s="126">
        <f>+D358+D360</f>
        <v>0</v>
      </c>
      <c r="E365" s="126">
        <f>+E358+E360</f>
        <v>557988.44962600002</v>
      </c>
      <c r="F365" s="126">
        <f>+F358+F360</f>
        <v>3254067.3265915988</v>
      </c>
      <c r="G365" s="126">
        <f>+G358+G360+G362+G363</f>
        <v>3812055.7762175985</v>
      </c>
    </row>
    <row r="366" spans="1:7" ht="13.5" thickTop="1">
      <c r="B366" s="1"/>
      <c r="C366" s="1"/>
      <c r="D366" s="1"/>
      <c r="E366" s="1"/>
      <c r="F366" s="1"/>
    </row>
    <row r="367" spans="1:7" ht="13.5" thickBot="1">
      <c r="A367" s="37" t="s">
        <v>146</v>
      </c>
      <c r="B367" s="1"/>
      <c r="C367" s="1"/>
      <c r="D367" s="1"/>
      <c r="E367" s="1"/>
      <c r="F367" s="1"/>
    </row>
    <row r="368" spans="1:7" ht="13.5" thickBot="1">
      <c r="B368" s="103" t="s">
        <v>3</v>
      </c>
      <c r="C368" s="104" t="s">
        <v>7</v>
      </c>
      <c r="D368" s="104" t="s">
        <v>8</v>
      </c>
      <c r="E368" s="104" t="s">
        <v>9</v>
      </c>
      <c r="F368" s="141" t="s">
        <v>10</v>
      </c>
    </row>
    <row r="369" spans="1:7">
      <c r="A369" s="12" t="s">
        <v>60</v>
      </c>
      <c r="B369" s="142">
        <f>+B351/12</f>
        <v>0</v>
      </c>
      <c r="C369" s="142">
        <f>+C351/12</f>
        <v>0</v>
      </c>
      <c r="D369" s="142">
        <f>+D351/12</f>
        <v>0</v>
      </c>
      <c r="E369" s="142">
        <f>+E351/12</f>
        <v>6686.5</v>
      </c>
      <c r="F369" s="143">
        <f>+F351/12</f>
        <v>51677.833333333336</v>
      </c>
    </row>
    <row r="370" spans="1:7" ht="13.5" thickBot="1">
      <c r="A370" s="106" t="s">
        <v>53</v>
      </c>
      <c r="B370" s="35">
        <f>+B353/12</f>
        <v>0</v>
      </c>
      <c r="C370" s="35">
        <f>+C353/12</f>
        <v>0</v>
      </c>
      <c r="D370" s="35">
        <f>+D353/12</f>
        <v>0</v>
      </c>
      <c r="E370" s="35">
        <f>+E353/12</f>
        <v>101426.79931250001</v>
      </c>
      <c r="F370" s="36">
        <f>+F353/12</f>
        <v>700358.79545833322</v>
      </c>
    </row>
    <row r="371" spans="1:7">
      <c r="B371" s="1"/>
      <c r="C371" s="1"/>
      <c r="D371" s="1"/>
      <c r="E371" s="1"/>
      <c r="F371" s="1"/>
    </row>
    <row r="372" spans="1:7">
      <c r="B372" s="1"/>
      <c r="C372" s="1"/>
      <c r="D372" s="1"/>
      <c r="E372" s="1"/>
      <c r="F372" s="1"/>
    </row>
    <row r="373" spans="1:7" ht="18">
      <c r="A373" s="60" t="s">
        <v>127</v>
      </c>
      <c r="B373" s="1"/>
      <c r="C373" s="1"/>
      <c r="D373" s="1"/>
      <c r="E373" s="1"/>
      <c r="F373" s="1"/>
    </row>
    <row r="374" spans="1:7" ht="20.25">
      <c r="A374" s="60" t="s">
        <v>783</v>
      </c>
      <c r="B374" s="1"/>
      <c r="C374" s="195" t="str">
        <f>+Conceptos!B18</f>
        <v>Bulgaria</v>
      </c>
      <c r="D374" s="1"/>
      <c r="E374" s="1"/>
      <c r="F374" s="1"/>
    </row>
    <row r="375" spans="1:7" ht="16.5" thickBot="1">
      <c r="A375" s="45" t="s">
        <v>126</v>
      </c>
      <c r="B375" s="1"/>
      <c r="C375" s="1"/>
      <c r="D375" s="1"/>
      <c r="E375" s="1"/>
      <c r="F375" s="1"/>
    </row>
    <row r="376" spans="1:7" ht="13.5" thickBot="1">
      <c r="A376" s="75"/>
      <c r="B376" s="76" t="s">
        <v>3</v>
      </c>
      <c r="C376" s="77" t="s">
        <v>7</v>
      </c>
      <c r="D376" s="77" t="s">
        <v>8</v>
      </c>
      <c r="E376" s="77" t="s">
        <v>9</v>
      </c>
      <c r="F376" s="78" t="s">
        <v>10</v>
      </c>
      <c r="G376" s="206" t="s">
        <v>19</v>
      </c>
    </row>
    <row r="377" spans="1:7">
      <c r="A377" t="s">
        <v>60</v>
      </c>
      <c r="B377" s="49">
        <f>+' cifra negocios 1-24'!AU443</f>
        <v>0</v>
      </c>
      <c r="C377" s="49">
        <f>+' cifra negocios 1-24'!AV443</f>
        <v>0</v>
      </c>
      <c r="D377" s="49">
        <f>+' cifra negocios 1-24'!AW443</f>
        <v>0</v>
      </c>
      <c r="E377" s="49">
        <f>+' cifra negocios 1-24'!AX443</f>
        <v>80238</v>
      </c>
      <c r="F377" s="49">
        <f>+' cifra negocios 1-24'!AY443</f>
        <v>334014</v>
      </c>
      <c r="G377" s="49">
        <f>SUM(B377:F377)</f>
        <v>414252</v>
      </c>
    </row>
    <row r="378" spans="1:7">
      <c r="B378" s="48"/>
      <c r="C378" s="48"/>
      <c r="D378" s="48"/>
      <c r="E378" s="48"/>
      <c r="F378" s="48"/>
      <c r="G378" s="48"/>
    </row>
    <row r="379" spans="1:7">
      <c r="A379" s="50" t="s">
        <v>53</v>
      </c>
      <c r="B379" s="167">
        <f>+' cifra negocios 1-24'!BA443</f>
        <v>0</v>
      </c>
      <c r="C379" s="167">
        <f>+' cifra negocios 1-24'!BB443</f>
        <v>0</v>
      </c>
      <c r="D379" s="167">
        <f>+' cifra negocios 1-24'!BC443</f>
        <v>0</v>
      </c>
      <c r="E379" s="167">
        <f>+' cifra negocios 1-24'!BD443</f>
        <v>1217121.5917500001</v>
      </c>
      <c r="F379" s="167">
        <f>+' cifra negocios 1-24'!BE443</f>
        <v>5428171.1415000008</v>
      </c>
      <c r="G379" s="167">
        <f>SUM(B379:F379)</f>
        <v>6645292.7332500014</v>
      </c>
    </row>
    <row r="380" spans="1:7">
      <c r="B380" s="1"/>
      <c r="C380" s="1"/>
      <c r="D380" s="1"/>
      <c r="E380" s="1"/>
      <c r="F380" s="1"/>
      <c r="G380" s="1"/>
    </row>
    <row r="381" spans="1:7">
      <c r="A381" t="s">
        <v>42</v>
      </c>
      <c r="B381" s="32">
        <f>-' cifra negocios 1-24'!AU463</f>
        <v>0</v>
      </c>
      <c r="C381" s="32">
        <f>-' cifra negocios 1-24'!AV463</f>
        <v>0</v>
      </c>
      <c r="D381" s="32">
        <f>-' cifra negocios 1-24'!AW463</f>
        <v>0</v>
      </c>
      <c r="E381" s="32">
        <f>-' cifra negocios 1-24'!AX463</f>
        <v>-418571.6345000001</v>
      </c>
      <c r="F381" s="32">
        <f>-' cifra negocios 1-24'!AY463</f>
        <v>-1742515.8949999998</v>
      </c>
      <c r="G381" s="32">
        <f>SUM(B381:F381)</f>
        <v>-2161087.5294999997</v>
      </c>
    </row>
    <row r="382" spans="1:7">
      <c r="A382" t="s">
        <v>128</v>
      </c>
      <c r="B382" s="2">
        <f>-'local propio'!D84</f>
        <v>0</v>
      </c>
      <c r="C382" s="2">
        <f>-'local propio'!E84</f>
        <v>0</v>
      </c>
      <c r="D382" s="2">
        <f>-'local propio'!F84</f>
        <v>0</v>
      </c>
      <c r="E382" s="2">
        <f>-'local propio'!G84</f>
        <v>-80085.507624000005</v>
      </c>
      <c r="F382" s="2">
        <f>-'local propio'!H84</f>
        <v>-827940.00390840019</v>
      </c>
      <c r="G382" s="2">
        <f>SUM(B382:F382)</f>
        <v>-908025.51153240015</v>
      </c>
    </row>
    <row r="383" spans="1:7">
      <c r="B383" s="1"/>
      <c r="C383" s="1"/>
      <c r="D383" s="1"/>
      <c r="E383" s="1"/>
      <c r="F383" s="1"/>
      <c r="G383" s="1"/>
    </row>
    <row r="384" spans="1:7">
      <c r="A384" s="50" t="s">
        <v>43</v>
      </c>
      <c r="B384" s="167">
        <f t="shared" ref="B384:G384" si="31">+B379+B381+B382</f>
        <v>0</v>
      </c>
      <c r="C384" s="167">
        <f t="shared" si="31"/>
        <v>0</v>
      </c>
      <c r="D384" s="167">
        <f t="shared" si="31"/>
        <v>0</v>
      </c>
      <c r="E384" s="167">
        <f t="shared" si="31"/>
        <v>718464.44962600002</v>
      </c>
      <c r="F384" s="167">
        <f t="shared" si="31"/>
        <v>2857715.2425916009</v>
      </c>
      <c r="G384" s="167">
        <f t="shared" si="31"/>
        <v>3576179.692217601</v>
      </c>
    </row>
    <row r="385" spans="1:7">
      <c r="B385" s="1"/>
      <c r="C385" s="1"/>
      <c r="D385" s="1"/>
      <c r="E385" s="1"/>
      <c r="F385" s="1"/>
      <c r="G385" s="1"/>
    </row>
    <row r="386" spans="1:7">
      <c r="A386" t="s">
        <v>132</v>
      </c>
      <c r="B386" s="2">
        <f>-gastos!B97</f>
        <v>0</v>
      </c>
      <c r="C386" s="2">
        <f>-gastos!C97</f>
        <v>0</v>
      </c>
      <c r="D386" s="2">
        <f>-gastos!D97</f>
        <v>0</v>
      </c>
      <c r="E386" s="2">
        <f>-gastos!E97</f>
        <v>-160476</v>
      </c>
      <c r="F386" s="2">
        <f>-gastos!F97</f>
        <v>-584524.5</v>
      </c>
      <c r="G386" s="2">
        <f>SUM(B386:F386)</f>
        <v>-745000.5</v>
      </c>
    </row>
    <row r="387" spans="1:7">
      <c r="B387" s="2"/>
      <c r="C387" s="2"/>
      <c r="D387" s="2"/>
      <c r="E387" s="2"/>
      <c r="F387" s="2"/>
      <c r="G387" s="2"/>
    </row>
    <row r="388" spans="1:7">
      <c r="A388" t="s">
        <v>130</v>
      </c>
      <c r="B388" s="1"/>
      <c r="C388" s="1"/>
      <c r="D388" s="1"/>
      <c r="E388" s="1"/>
      <c r="F388" s="1"/>
      <c r="G388" s="2">
        <f>SUM(B388:F388)</f>
        <v>0</v>
      </c>
    </row>
    <row r="389" spans="1:7">
      <c r="A389" t="s">
        <v>131</v>
      </c>
      <c r="B389" s="1"/>
      <c r="C389" s="1"/>
      <c r="D389" s="1"/>
      <c r="E389" s="1"/>
      <c r="F389" s="1"/>
      <c r="G389" s="2">
        <f>SUM(B389:F389)</f>
        <v>0</v>
      </c>
    </row>
    <row r="390" spans="1:7" ht="13.5" thickBot="1">
      <c r="B390" s="1"/>
      <c r="C390" s="1"/>
      <c r="D390" s="1"/>
      <c r="E390" s="1"/>
      <c r="F390" s="1"/>
      <c r="G390" s="1"/>
    </row>
    <row r="391" spans="1:7" ht="14.25" thickTop="1" thickBot="1">
      <c r="A391" s="127" t="s">
        <v>129</v>
      </c>
      <c r="B391" s="126">
        <f>+B384+B386</f>
        <v>0</v>
      </c>
      <c r="C391" s="126">
        <f>+C384+C386</f>
        <v>0</v>
      </c>
      <c r="D391" s="126">
        <f>+D384+D386</f>
        <v>0</v>
      </c>
      <c r="E391" s="126">
        <f>+E384+E386</f>
        <v>557988.44962600002</v>
      </c>
      <c r="F391" s="126">
        <f>+F384+F386</f>
        <v>2273190.7425916009</v>
      </c>
      <c r="G391" s="126">
        <f>+G384+G386+G388+G389</f>
        <v>2831179.192217601</v>
      </c>
    </row>
    <row r="392" spans="1:7" ht="13.5" thickTop="1">
      <c r="B392" s="1"/>
      <c r="C392" s="1"/>
      <c r="D392" s="1"/>
      <c r="E392" s="1"/>
      <c r="F392" s="1"/>
    </row>
    <row r="393" spans="1:7" ht="13.5" thickBot="1">
      <c r="A393" s="37" t="s">
        <v>146</v>
      </c>
      <c r="B393" s="1"/>
      <c r="C393" s="1"/>
      <c r="D393" s="1"/>
      <c r="E393" s="1"/>
      <c r="F393" s="1"/>
    </row>
    <row r="394" spans="1:7" ht="13.5" thickBot="1">
      <c r="B394" s="103" t="s">
        <v>3</v>
      </c>
      <c r="C394" s="104" t="s">
        <v>7</v>
      </c>
      <c r="D394" s="104" t="s">
        <v>8</v>
      </c>
      <c r="E394" s="104" t="s">
        <v>9</v>
      </c>
      <c r="F394" s="141" t="s">
        <v>10</v>
      </c>
    </row>
    <row r="395" spans="1:7">
      <c r="A395" s="12" t="s">
        <v>60</v>
      </c>
      <c r="B395" s="142">
        <f>+B377/12</f>
        <v>0</v>
      </c>
      <c r="C395" s="142">
        <f>+C377/12</f>
        <v>0</v>
      </c>
      <c r="D395" s="142">
        <f>+D377/12</f>
        <v>0</v>
      </c>
      <c r="E395" s="142">
        <f>+E377/12</f>
        <v>6686.5</v>
      </c>
      <c r="F395" s="143">
        <f>+F377/12</f>
        <v>27834.5</v>
      </c>
    </row>
    <row r="396" spans="1:7" ht="13.5" thickBot="1">
      <c r="A396" s="106" t="s">
        <v>53</v>
      </c>
      <c r="B396" s="35">
        <f>+B379/12</f>
        <v>0</v>
      </c>
      <c r="C396" s="35">
        <f>+C379/12</f>
        <v>0</v>
      </c>
      <c r="D396" s="35">
        <f>+D379/12</f>
        <v>0</v>
      </c>
      <c r="E396" s="35">
        <f>+E379/12</f>
        <v>101426.79931250001</v>
      </c>
      <c r="F396" s="36">
        <f>+F379/12</f>
        <v>452347.59512500005</v>
      </c>
    </row>
    <row r="397" spans="1:7">
      <c r="B397" s="1"/>
      <c r="C397" s="1"/>
      <c r="D397" s="1"/>
      <c r="E397" s="1"/>
      <c r="F397" s="1"/>
    </row>
    <row r="398" spans="1:7">
      <c r="B398" s="1"/>
      <c r="C398" s="1"/>
      <c r="D398" s="1"/>
      <c r="E398" s="1"/>
      <c r="F398" s="1"/>
    </row>
    <row r="399" spans="1:7" ht="18">
      <c r="A399" s="60" t="s">
        <v>127</v>
      </c>
      <c r="B399" s="1"/>
      <c r="C399" s="1"/>
      <c r="D399" s="1"/>
      <c r="E399" s="1"/>
      <c r="F399" s="1"/>
    </row>
    <row r="400" spans="1:7" ht="20.25">
      <c r="A400" s="60" t="s">
        <v>784</v>
      </c>
      <c r="B400" s="1"/>
      <c r="C400" s="195" t="str">
        <f>+Conceptos!B19</f>
        <v>Canadá</v>
      </c>
      <c r="D400" s="1"/>
      <c r="E400" s="1"/>
      <c r="F400" s="1"/>
    </row>
    <row r="401" spans="1:7" ht="16.5" thickBot="1">
      <c r="A401" s="45" t="s">
        <v>126</v>
      </c>
      <c r="B401" s="1"/>
      <c r="C401" s="1"/>
      <c r="D401" s="1"/>
      <c r="E401" s="1"/>
      <c r="F401" s="1"/>
    </row>
    <row r="402" spans="1:7" ht="13.5" thickBot="1">
      <c r="A402" s="75"/>
      <c r="B402" s="76" t="s">
        <v>3</v>
      </c>
      <c r="C402" s="77" t="s">
        <v>7</v>
      </c>
      <c r="D402" s="77" t="s">
        <v>8</v>
      </c>
      <c r="E402" s="77" t="s">
        <v>9</v>
      </c>
      <c r="F402" s="78" t="s">
        <v>10</v>
      </c>
      <c r="G402" s="206" t="s">
        <v>19</v>
      </c>
    </row>
    <row r="403" spans="1:7">
      <c r="A403" t="s">
        <v>60</v>
      </c>
      <c r="B403" s="49">
        <f>+' cifra negocios 1-24'!BQ443</f>
        <v>0</v>
      </c>
      <c r="C403" s="49">
        <f>+' cifra negocios 1-24'!BR443</f>
        <v>0</v>
      </c>
      <c r="D403" s="49">
        <f>+' cifra negocios 1-24'!BS443</f>
        <v>0</v>
      </c>
      <c r="E403" s="49">
        <f>+' cifra negocios 1-24'!BT443</f>
        <v>80238</v>
      </c>
      <c r="F403" s="49">
        <f>+' cifra negocios 1-24'!BU443</f>
        <v>620134</v>
      </c>
      <c r="G403" s="49">
        <f>SUM(B403:F403)</f>
        <v>700372</v>
      </c>
    </row>
    <row r="404" spans="1:7">
      <c r="B404" s="48"/>
      <c r="C404" s="48"/>
      <c r="D404" s="48"/>
      <c r="E404" s="48"/>
      <c r="F404" s="48"/>
      <c r="G404" s="48"/>
    </row>
    <row r="405" spans="1:7">
      <c r="A405" s="50" t="s">
        <v>53</v>
      </c>
      <c r="B405" s="167">
        <f>+' cifra negocios 1-24'!BW443</f>
        <v>0</v>
      </c>
      <c r="C405" s="167">
        <f>+' cifra negocios 1-24'!BX443</f>
        <v>0</v>
      </c>
      <c r="D405" s="167">
        <f>+' cifra negocios 1-24'!BY443</f>
        <v>0</v>
      </c>
      <c r="E405" s="167">
        <f>+' cifra negocios 1-24'!BZ443</f>
        <v>1217121.5917500001</v>
      </c>
      <c r="F405" s="167">
        <f>+' cifra negocios 1-24'!CA443</f>
        <v>8404305.5454999991</v>
      </c>
      <c r="G405" s="167">
        <f>SUM(B405:F405)</f>
        <v>9621427.1372499987</v>
      </c>
    </row>
    <row r="406" spans="1:7">
      <c r="B406" s="1"/>
      <c r="C406" s="1"/>
      <c r="D406" s="1"/>
      <c r="E406" s="1"/>
      <c r="F406" s="1"/>
      <c r="G406" s="1"/>
    </row>
    <row r="407" spans="1:7">
      <c r="A407" t="s">
        <v>42</v>
      </c>
      <c r="B407" s="32">
        <f>-' cifra negocios 1-24'!BQ463</f>
        <v>0</v>
      </c>
      <c r="C407" s="32">
        <f>-' cifra negocios 1-24'!BR463</f>
        <v>0</v>
      </c>
      <c r="D407" s="32">
        <f>-' cifra negocios 1-24'!BS463</f>
        <v>0</v>
      </c>
      <c r="E407" s="32">
        <f>-' cifra negocios 1-24'!BT463</f>
        <v>-418571.6345000001</v>
      </c>
      <c r="F407" s="32">
        <f>-' cifra negocios 1-24'!BU463</f>
        <v>-3237063.7149999999</v>
      </c>
      <c r="G407" s="32">
        <f>SUM(B407:F407)</f>
        <v>-3655635.3495</v>
      </c>
    </row>
    <row r="408" spans="1:7">
      <c r="A408" t="s">
        <v>128</v>
      </c>
      <c r="B408" s="2">
        <f>-'local propio'!D85</f>
        <v>0</v>
      </c>
      <c r="C408" s="2">
        <f>-'local propio'!E85</f>
        <v>0</v>
      </c>
      <c r="D408" s="2">
        <f>-'local propio'!F85</f>
        <v>0</v>
      </c>
      <c r="E408" s="2">
        <f>-'local propio'!G85</f>
        <v>-80085.507624000005</v>
      </c>
      <c r="F408" s="2">
        <f>-'local propio'!H85</f>
        <v>-827940.00390840019</v>
      </c>
      <c r="G408" s="2">
        <f>SUM(B408:F408)</f>
        <v>-908025.51153240015</v>
      </c>
    </row>
    <row r="409" spans="1:7">
      <c r="B409" s="1"/>
      <c r="C409" s="1"/>
      <c r="D409" s="1"/>
      <c r="E409" s="1"/>
      <c r="F409" s="1"/>
      <c r="G409" s="1"/>
    </row>
    <row r="410" spans="1:7">
      <c r="A410" s="50" t="s">
        <v>43</v>
      </c>
      <c r="B410" s="167">
        <f t="shared" ref="B410:G410" si="32">+B405+B407+B408</f>
        <v>0</v>
      </c>
      <c r="C410" s="167">
        <f t="shared" si="32"/>
        <v>0</v>
      </c>
      <c r="D410" s="167">
        <f t="shared" si="32"/>
        <v>0</v>
      </c>
      <c r="E410" s="167">
        <f t="shared" si="32"/>
        <v>718464.44962600002</v>
      </c>
      <c r="F410" s="167">
        <f t="shared" si="32"/>
        <v>4339301.8265915988</v>
      </c>
      <c r="G410" s="167">
        <f t="shared" si="32"/>
        <v>5057766.2762175985</v>
      </c>
    </row>
    <row r="411" spans="1:7">
      <c r="B411" s="1"/>
      <c r="C411" s="1"/>
      <c r="D411" s="1"/>
      <c r="E411" s="1"/>
      <c r="F411" s="1"/>
      <c r="G411" s="1"/>
    </row>
    <row r="412" spans="1:7">
      <c r="A412" t="s">
        <v>132</v>
      </c>
      <c r="B412" s="2">
        <f>-gastos!B98</f>
        <v>0</v>
      </c>
      <c r="C412" s="2">
        <f>-gastos!C98</f>
        <v>0</v>
      </c>
      <c r="D412" s="2">
        <f>-gastos!D98</f>
        <v>0</v>
      </c>
      <c r="E412" s="2">
        <f>-gastos!E98</f>
        <v>-160476</v>
      </c>
      <c r="F412" s="2">
        <f>-gastos!F98</f>
        <v>-1085234.5</v>
      </c>
      <c r="G412" s="2">
        <f>SUM(B412:F412)</f>
        <v>-1245710.5</v>
      </c>
    </row>
    <row r="413" spans="1:7">
      <c r="B413" s="2"/>
      <c r="C413" s="2"/>
      <c r="D413" s="2"/>
      <c r="E413" s="2"/>
      <c r="F413" s="2"/>
      <c r="G413" s="2"/>
    </row>
    <row r="414" spans="1:7">
      <c r="A414" t="s">
        <v>130</v>
      </c>
      <c r="B414" s="1"/>
      <c r="C414" s="1"/>
      <c r="D414" s="1"/>
      <c r="E414" s="1"/>
      <c r="F414" s="1"/>
      <c r="G414" s="2">
        <f>SUM(B414:F414)</f>
        <v>0</v>
      </c>
    </row>
    <row r="415" spans="1:7">
      <c r="A415" t="s">
        <v>131</v>
      </c>
      <c r="B415" s="1"/>
      <c r="C415" s="1"/>
      <c r="D415" s="1"/>
      <c r="E415" s="1"/>
      <c r="F415" s="1"/>
      <c r="G415" s="2">
        <f>SUM(B415:F415)</f>
        <v>0</v>
      </c>
    </row>
    <row r="416" spans="1:7" ht="13.5" thickBot="1">
      <c r="B416" s="1"/>
      <c r="C416" s="1"/>
      <c r="D416" s="1"/>
      <c r="E416" s="1"/>
      <c r="F416" s="1"/>
      <c r="G416" s="1"/>
    </row>
    <row r="417" spans="1:7" ht="14.25" thickTop="1" thickBot="1">
      <c r="A417" s="127" t="s">
        <v>129</v>
      </c>
      <c r="B417" s="126">
        <f>+B410+B412</f>
        <v>0</v>
      </c>
      <c r="C417" s="126">
        <f>+C410+C412</f>
        <v>0</v>
      </c>
      <c r="D417" s="126">
        <f>+D410+D412</f>
        <v>0</v>
      </c>
      <c r="E417" s="126">
        <f>+E410+E412</f>
        <v>557988.44962600002</v>
      </c>
      <c r="F417" s="126">
        <f>+F410+F412</f>
        <v>3254067.3265915988</v>
      </c>
      <c r="G417" s="126">
        <f>+G410+G412+G414+G415</f>
        <v>3812055.7762175985</v>
      </c>
    </row>
    <row r="418" spans="1:7" ht="13.5" thickTop="1">
      <c r="B418" s="1"/>
      <c r="C418" s="1"/>
      <c r="D418" s="1"/>
      <c r="E418" s="1"/>
      <c r="F418" s="1"/>
    </row>
    <row r="419" spans="1:7" ht="13.5" thickBot="1">
      <c r="A419" s="37" t="s">
        <v>146</v>
      </c>
      <c r="B419" s="1"/>
      <c r="C419" s="1"/>
      <c r="D419" s="1"/>
      <c r="E419" s="1"/>
      <c r="F419" s="1"/>
    </row>
    <row r="420" spans="1:7" ht="13.5" thickBot="1">
      <c r="B420" s="103" t="s">
        <v>3</v>
      </c>
      <c r="C420" s="104" t="s">
        <v>7</v>
      </c>
      <c r="D420" s="104" t="s">
        <v>8</v>
      </c>
      <c r="E420" s="104" t="s">
        <v>9</v>
      </c>
      <c r="F420" s="141" t="s">
        <v>10</v>
      </c>
    </row>
    <row r="421" spans="1:7">
      <c r="A421" s="12" t="s">
        <v>60</v>
      </c>
      <c r="B421" s="142">
        <f>+B403/12</f>
        <v>0</v>
      </c>
      <c r="C421" s="142">
        <f>+C403/12</f>
        <v>0</v>
      </c>
      <c r="D421" s="142">
        <f>+D403/12</f>
        <v>0</v>
      </c>
      <c r="E421" s="142">
        <f>+E403/12</f>
        <v>6686.5</v>
      </c>
      <c r="F421" s="143">
        <f>+F403/12</f>
        <v>51677.833333333336</v>
      </c>
    </row>
    <row r="422" spans="1:7" ht="13.5" thickBot="1">
      <c r="A422" s="106" t="s">
        <v>53</v>
      </c>
      <c r="B422" s="35">
        <f>+B405/12</f>
        <v>0</v>
      </c>
      <c r="C422" s="35">
        <f>+C405/12</f>
        <v>0</v>
      </c>
      <c r="D422" s="35">
        <f>+D405/12</f>
        <v>0</v>
      </c>
      <c r="E422" s="35">
        <f>+E405/12</f>
        <v>101426.79931250001</v>
      </c>
      <c r="F422" s="36">
        <f>+F405/12</f>
        <v>700358.79545833322</v>
      </c>
    </row>
    <row r="423" spans="1:7">
      <c r="B423" s="1"/>
      <c r="C423" s="1"/>
      <c r="D423" s="1"/>
      <c r="E423" s="1"/>
      <c r="F423" s="1"/>
    </row>
    <row r="424" spans="1:7">
      <c r="B424" s="1"/>
      <c r="C424" s="1"/>
      <c r="D424" s="1"/>
      <c r="E424" s="1"/>
      <c r="F424" s="1"/>
    </row>
    <row r="425" spans="1:7" ht="18">
      <c r="A425" s="60" t="s">
        <v>127</v>
      </c>
      <c r="B425" s="1"/>
      <c r="C425" s="1"/>
      <c r="D425" s="1"/>
      <c r="E425" s="1"/>
      <c r="F425" s="1"/>
    </row>
    <row r="426" spans="1:7" ht="20.25">
      <c r="A426" s="60" t="s">
        <v>785</v>
      </c>
      <c r="B426" s="1"/>
      <c r="C426" s="195" t="str">
        <f>+Conceptos!B20</f>
        <v>Dinamarca</v>
      </c>
      <c r="D426" s="1"/>
      <c r="E426" s="1"/>
      <c r="F426" s="1"/>
    </row>
    <row r="427" spans="1:7" ht="16.5" thickBot="1">
      <c r="A427" s="45" t="s">
        <v>126</v>
      </c>
      <c r="B427" s="1"/>
      <c r="C427" s="1"/>
      <c r="D427" s="1"/>
      <c r="E427" s="1"/>
      <c r="F427" s="1"/>
    </row>
    <row r="428" spans="1:7" ht="13.5" thickBot="1">
      <c r="A428" s="75"/>
      <c r="B428" s="76" t="s">
        <v>3</v>
      </c>
      <c r="C428" s="77" t="s">
        <v>7</v>
      </c>
      <c r="D428" s="77" t="s">
        <v>8</v>
      </c>
      <c r="E428" s="77" t="s">
        <v>9</v>
      </c>
      <c r="F428" s="78" t="s">
        <v>10</v>
      </c>
      <c r="G428" s="206" t="s">
        <v>19</v>
      </c>
    </row>
    <row r="429" spans="1:7">
      <c r="A429" t="s">
        <v>60</v>
      </c>
      <c r="B429" s="49">
        <f>+' cifra negocios 1-24'!CM443</f>
        <v>0</v>
      </c>
      <c r="C429" s="49">
        <f>+' cifra negocios 1-24'!CN443</f>
        <v>0</v>
      </c>
      <c r="D429" s="49">
        <f>+' cifra negocios 1-24'!CO443</f>
        <v>0</v>
      </c>
      <c r="E429" s="49">
        <f>+' cifra negocios 1-24'!CP443</f>
        <v>80238</v>
      </c>
      <c r="F429" s="49">
        <f>+' cifra negocios 1-24'!CQ443</f>
        <v>257819</v>
      </c>
      <c r="G429" s="49">
        <f>SUM(B429:F429)</f>
        <v>338057</v>
      </c>
    </row>
    <row r="430" spans="1:7">
      <c r="B430" s="48"/>
      <c r="C430" s="48"/>
      <c r="D430" s="48"/>
      <c r="E430" s="48"/>
      <c r="F430" s="48"/>
      <c r="G430" s="48"/>
    </row>
    <row r="431" spans="1:7">
      <c r="A431" s="50" t="s">
        <v>53</v>
      </c>
      <c r="B431" s="167">
        <f>+' cifra negocios 1-24'!CS443</f>
        <v>0</v>
      </c>
      <c r="C431" s="167">
        <f>+' cifra negocios 1-24'!CT443</f>
        <v>0</v>
      </c>
      <c r="D431" s="167">
        <f>+' cifra negocios 1-24'!CU443</f>
        <v>0</v>
      </c>
      <c r="E431" s="167">
        <f>+' cifra negocios 1-24'!CV443</f>
        <v>1217121.5917500001</v>
      </c>
      <c r="F431" s="167">
        <f>+' cifra negocios 1-24'!CW443</f>
        <v>3906013.4412500006</v>
      </c>
      <c r="G431" s="167">
        <f>SUM(B431:F431)</f>
        <v>5123135.0330000008</v>
      </c>
    </row>
    <row r="432" spans="1:7">
      <c r="B432" s="1"/>
      <c r="C432" s="1"/>
      <c r="D432" s="1"/>
      <c r="E432" s="1"/>
      <c r="F432" s="1"/>
      <c r="G432" s="1"/>
    </row>
    <row r="433" spans="1:7">
      <c r="A433" t="s">
        <v>42</v>
      </c>
      <c r="B433" s="32">
        <f>-' cifra negocios 1-24'!CM463</f>
        <v>0</v>
      </c>
      <c r="C433" s="32">
        <f>-' cifra negocios 1-24'!CN463</f>
        <v>0</v>
      </c>
      <c r="D433" s="32">
        <f>-' cifra negocios 1-24'!CO463</f>
        <v>0</v>
      </c>
      <c r="E433" s="32">
        <f>-' cifra negocios 1-24'!CP463</f>
        <v>-418571.6345000001</v>
      </c>
      <c r="F433" s="32">
        <f>-' cifra negocios 1-24'!CQ463</f>
        <v>-1344511.3125000002</v>
      </c>
      <c r="G433" s="32">
        <f>SUM(B433:F433)</f>
        <v>-1763082.9470000004</v>
      </c>
    </row>
    <row r="434" spans="1:7">
      <c r="A434" t="s">
        <v>128</v>
      </c>
      <c r="B434" s="2">
        <f>-'local propio'!D86</f>
        <v>0</v>
      </c>
      <c r="C434" s="2">
        <f>-'local propio'!E86</f>
        <v>0</v>
      </c>
      <c r="D434" s="2">
        <f>-'local propio'!F86</f>
        <v>0</v>
      </c>
      <c r="E434" s="2">
        <f>-'local propio'!G86</f>
        <v>-80085.507624000005</v>
      </c>
      <c r="F434" s="2">
        <f>-'local propio'!H86</f>
        <v>-827940.00390840019</v>
      </c>
      <c r="G434" s="2">
        <f>SUM(B434:F434)</f>
        <v>-908025.51153240015</v>
      </c>
    </row>
    <row r="435" spans="1:7">
      <c r="B435" s="1"/>
      <c r="C435" s="1"/>
      <c r="D435" s="1"/>
      <c r="E435" s="1"/>
      <c r="F435" s="1"/>
      <c r="G435" s="1"/>
    </row>
    <row r="436" spans="1:7">
      <c r="A436" s="50" t="s">
        <v>43</v>
      </c>
      <c r="B436" s="167">
        <f t="shared" ref="B436:G436" si="33">+B431+B433+B434</f>
        <v>0</v>
      </c>
      <c r="C436" s="167">
        <f t="shared" si="33"/>
        <v>0</v>
      </c>
      <c r="D436" s="167">
        <f t="shared" si="33"/>
        <v>0</v>
      </c>
      <c r="E436" s="167">
        <f t="shared" si="33"/>
        <v>718464.44962600002</v>
      </c>
      <c r="F436" s="167">
        <f t="shared" si="33"/>
        <v>1733562.1248416</v>
      </c>
      <c r="G436" s="167">
        <f t="shared" si="33"/>
        <v>2452026.5744675999</v>
      </c>
    </row>
    <row r="437" spans="1:7">
      <c r="B437" s="1"/>
      <c r="C437" s="1"/>
      <c r="D437" s="1"/>
      <c r="E437" s="1"/>
      <c r="F437" s="1"/>
      <c r="G437" s="1"/>
    </row>
    <row r="438" spans="1:7">
      <c r="A438" t="s">
        <v>132</v>
      </c>
      <c r="B438" s="2">
        <f>-gastos!B99</f>
        <v>0</v>
      </c>
      <c r="C438" s="2">
        <f>-gastos!C99</f>
        <v>0</v>
      </c>
      <c r="D438" s="2">
        <f>-gastos!D99</f>
        <v>0</v>
      </c>
      <c r="E438" s="2">
        <f>-gastos!E99</f>
        <v>-160476</v>
      </c>
      <c r="F438" s="2">
        <f>-gastos!F99</f>
        <v>-451183.25</v>
      </c>
      <c r="G438" s="2">
        <f>SUM(B438:F438)</f>
        <v>-611659.25</v>
      </c>
    </row>
    <row r="439" spans="1:7">
      <c r="B439" s="2"/>
      <c r="C439" s="2"/>
      <c r="D439" s="2"/>
      <c r="E439" s="2"/>
      <c r="F439" s="2"/>
      <c r="G439" s="2"/>
    </row>
    <row r="440" spans="1:7">
      <c r="A440" t="s">
        <v>130</v>
      </c>
      <c r="B440" s="1"/>
      <c r="C440" s="1"/>
      <c r="D440" s="1"/>
      <c r="E440" s="1"/>
      <c r="F440" s="1"/>
      <c r="G440" s="2">
        <f>SUM(B440:F440)</f>
        <v>0</v>
      </c>
    </row>
    <row r="441" spans="1:7">
      <c r="A441" t="s">
        <v>131</v>
      </c>
      <c r="B441" s="1"/>
      <c r="C441" s="1"/>
      <c r="D441" s="1"/>
      <c r="E441" s="1"/>
      <c r="F441" s="1"/>
      <c r="G441" s="2">
        <f>SUM(B441:F441)</f>
        <v>0</v>
      </c>
    </row>
    <row r="442" spans="1:7" ht="13.5" thickBot="1">
      <c r="B442" s="1"/>
      <c r="C442" s="1"/>
      <c r="D442" s="1"/>
      <c r="E442" s="1"/>
      <c r="F442" s="1"/>
      <c r="G442" s="1"/>
    </row>
    <row r="443" spans="1:7" ht="14.25" thickTop="1" thickBot="1">
      <c r="A443" s="127" t="s">
        <v>129</v>
      </c>
      <c r="B443" s="126">
        <f>+B436+B438</f>
        <v>0</v>
      </c>
      <c r="C443" s="126">
        <f>+C436+C438</f>
        <v>0</v>
      </c>
      <c r="D443" s="126">
        <f>+D436+D438</f>
        <v>0</v>
      </c>
      <c r="E443" s="126">
        <f>+E436+E438</f>
        <v>557988.44962600002</v>
      </c>
      <c r="F443" s="126">
        <f>+F436+F438</f>
        <v>1282378.8748416</v>
      </c>
      <c r="G443" s="126">
        <f>+G436+G438+G440+G441</f>
        <v>1840367.3244675999</v>
      </c>
    </row>
    <row r="444" spans="1:7" ht="13.5" thickTop="1">
      <c r="B444" s="1"/>
      <c r="C444" s="1"/>
      <c r="D444" s="1"/>
      <c r="E444" s="1"/>
      <c r="F444" s="1"/>
    </row>
    <row r="445" spans="1:7" ht="13.5" thickBot="1">
      <c r="A445" s="37" t="s">
        <v>146</v>
      </c>
      <c r="B445" s="1"/>
      <c r="C445" s="1"/>
      <c r="D445" s="1"/>
      <c r="E445" s="1"/>
      <c r="F445" s="1"/>
    </row>
    <row r="446" spans="1:7" ht="13.5" thickBot="1">
      <c r="B446" s="103" t="s">
        <v>3</v>
      </c>
      <c r="C446" s="104" t="s">
        <v>7</v>
      </c>
      <c r="D446" s="104" t="s">
        <v>8</v>
      </c>
      <c r="E446" s="104" t="s">
        <v>9</v>
      </c>
      <c r="F446" s="141" t="s">
        <v>10</v>
      </c>
    </row>
    <row r="447" spans="1:7">
      <c r="A447" s="12" t="s">
        <v>60</v>
      </c>
      <c r="B447" s="142">
        <f>+B429/12</f>
        <v>0</v>
      </c>
      <c r="C447" s="142">
        <f>+C429/12</f>
        <v>0</v>
      </c>
      <c r="D447" s="142">
        <f>+D429/12</f>
        <v>0</v>
      </c>
      <c r="E447" s="142">
        <f>+E429/12</f>
        <v>6686.5</v>
      </c>
      <c r="F447" s="143">
        <f>+F429/12</f>
        <v>21484.916666666668</v>
      </c>
    </row>
    <row r="448" spans="1:7" ht="13.5" thickBot="1">
      <c r="A448" s="106" t="s">
        <v>53</v>
      </c>
      <c r="B448" s="35">
        <f>+B431/12</f>
        <v>0</v>
      </c>
      <c r="C448" s="35">
        <f>+C431/12</f>
        <v>0</v>
      </c>
      <c r="D448" s="35">
        <f>+D431/12</f>
        <v>0</v>
      </c>
      <c r="E448" s="35">
        <f>+E431/12</f>
        <v>101426.79931250001</v>
      </c>
      <c r="F448" s="36">
        <f>+F431/12</f>
        <v>325501.12010416674</v>
      </c>
    </row>
    <row r="451" spans="1:7" ht="18">
      <c r="A451" s="60" t="s">
        <v>127</v>
      </c>
      <c r="B451" s="1"/>
      <c r="C451" s="1"/>
      <c r="D451" s="1"/>
      <c r="E451" s="1"/>
      <c r="F451" s="1"/>
    </row>
    <row r="452" spans="1:7" ht="20.25">
      <c r="A452" s="60" t="s">
        <v>786</v>
      </c>
      <c r="B452" s="1"/>
      <c r="C452" s="195" t="str">
        <f>+Conceptos!B21</f>
        <v>Finlandia</v>
      </c>
      <c r="D452" s="1"/>
      <c r="E452" s="1"/>
      <c r="F452" s="1"/>
    </row>
    <row r="453" spans="1:7" ht="16.5" thickBot="1">
      <c r="A453" s="45" t="s">
        <v>126</v>
      </c>
      <c r="B453" s="1"/>
      <c r="C453" s="1"/>
      <c r="D453" s="1"/>
      <c r="E453" s="1"/>
      <c r="F453" s="1"/>
    </row>
    <row r="454" spans="1:7" ht="13.5" thickBot="1">
      <c r="A454" s="75"/>
      <c r="B454" s="76" t="s">
        <v>3</v>
      </c>
      <c r="C454" s="77" t="s">
        <v>7</v>
      </c>
      <c r="D454" s="77" t="s">
        <v>8</v>
      </c>
      <c r="E454" s="77" t="s">
        <v>9</v>
      </c>
      <c r="F454" s="78" t="s">
        <v>10</v>
      </c>
      <c r="G454" s="206" t="s">
        <v>19</v>
      </c>
    </row>
    <row r="455" spans="1:7">
      <c r="A455" t="s">
        <v>60</v>
      </c>
      <c r="B455" s="49">
        <f>+' cifra negocios 1-24'!DI443</f>
        <v>0</v>
      </c>
      <c r="C455" s="49">
        <f>+' cifra negocios 1-24'!DJ443</f>
        <v>0</v>
      </c>
      <c r="D455" s="49">
        <f>+' cifra negocios 1-24'!DK443</f>
        <v>0</v>
      </c>
      <c r="E455" s="49">
        <f>+' cifra negocios 1-24'!DL443</f>
        <v>64688</v>
      </c>
      <c r="F455" s="49">
        <f>+' cifra negocios 1-24'!DM443</f>
        <v>257819</v>
      </c>
      <c r="G455" s="49">
        <f>SUM(B455:F455)</f>
        <v>322507</v>
      </c>
    </row>
    <row r="456" spans="1:7">
      <c r="B456" s="48"/>
      <c r="C456" s="48"/>
      <c r="D456" s="48"/>
      <c r="E456" s="48"/>
      <c r="F456" s="48"/>
      <c r="G456" s="48"/>
    </row>
    <row r="457" spans="1:7">
      <c r="A457" s="50" t="s">
        <v>53</v>
      </c>
      <c r="B457" s="167">
        <f>+' cifra negocios 1-24'!DO443</f>
        <v>0</v>
      </c>
      <c r="C457" s="167">
        <f>+' cifra negocios 1-24'!DP443</f>
        <v>0</v>
      </c>
      <c r="D457" s="167">
        <f>+' cifra negocios 1-24'!DQ443</f>
        <v>0</v>
      </c>
      <c r="E457" s="167">
        <f>+' cifra negocios 1-24'!DR443</f>
        <v>1012383.2942499999</v>
      </c>
      <c r="F457" s="167">
        <f>+' cifra negocios 1-24'!DS443</f>
        <v>3906013.4412500006</v>
      </c>
      <c r="G457" s="167">
        <f>SUM(B457:F457)</f>
        <v>4918396.7355000004</v>
      </c>
    </row>
    <row r="458" spans="1:7">
      <c r="B458" s="1"/>
      <c r="C458" s="1"/>
      <c r="D458" s="1"/>
      <c r="E458" s="1"/>
      <c r="F458" s="1"/>
      <c r="G458" s="1"/>
    </row>
    <row r="459" spans="1:7">
      <c r="A459" t="s">
        <v>42</v>
      </c>
      <c r="B459" s="32">
        <f>-' cifra negocios 1-24'!DI463</f>
        <v>0</v>
      </c>
      <c r="C459" s="32">
        <f>-' cifra negocios 1-24'!DJ463</f>
        <v>0</v>
      </c>
      <c r="D459" s="32">
        <f>-' cifra negocios 1-24'!DK463</f>
        <v>0</v>
      </c>
      <c r="E459" s="32">
        <f>-' cifra negocios 1-24'!DL463</f>
        <v>-337346.2095</v>
      </c>
      <c r="F459" s="32">
        <f>-' cifra negocios 1-24'!DM463</f>
        <v>-1344511.3125000002</v>
      </c>
      <c r="G459" s="32">
        <f>SUM(B459:F459)</f>
        <v>-1681857.5220000003</v>
      </c>
    </row>
    <row r="460" spans="1:7">
      <c r="A460" t="s">
        <v>128</v>
      </c>
      <c r="B460" s="2">
        <f>-'local propio'!D87</f>
        <v>0</v>
      </c>
      <c r="C460" s="2">
        <f>-'local propio'!E87</f>
        <v>0</v>
      </c>
      <c r="D460" s="2">
        <f>-'local propio'!F87</f>
        <v>0</v>
      </c>
      <c r="E460" s="2">
        <f>-'local propio'!G87</f>
        <v>-80085.507624000005</v>
      </c>
      <c r="F460" s="2">
        <f>-'local propio'!H87</f>
        <v>-827940.00390840019</v>
      </c>
      <c r="G460" s="2">
        <f>SUM(B460:F460)</f>
        <v>-908025.51153240015</v>
      </c>
    </row>
    <row r="461" spans="1:7">
      <c r="B461" s="1"/>
      <c r="C461" s="1"/>
      <c r="D461" s="1"/>
      <c r="E461" s="1"/>
      <c r="F461" s="1"/>
      <c r="G461" s="1"/>
    </row>
    <row r="462" spans="1:7">
      <c r="A462" s="50" t="s">
        <v>43</v>
      </c>
      <c r="B462" s="167">
        <f t="shared" ref="B462:G462" si="34">+B457+B459+B460</f>
        <v>0</v>
      </c>
      <c r="C462" s="167">
        <f t="shared" si="34"/>
        <v>0</v>
      </c>
      <c r="D462" s="167">
        <f t="shared" si="34"/>
        <v>0</v>
      </c>
      <c r="E462" s="167">
        <f t="shared" si="34"/>
        <v>594951.57712599996</v>
      </c>
      <c r="F462" s="167">
        <f t="shared" si="34"/>
        <v>1733562.1248416</v>
      </c>
      <c r="G462" s="167">
        <f t="shared" si="34"/>
        <v>2328513.7019675998</v>
      </c>
    </row>
    <row r="463" spans="1:7">
      <c r="B463" s="1"/>
      <c r="C463" s="1"/>
      <c r="D463" s="1"/>
      <c r="E463" s="1"/>
      <c r="F463" s="1"/>
      <c r="G463" s="1"/>
    </row>
    <row r="464" spans="1:7">
      <c r="A464" t="s">
        <v>132</v>
      </c>
      <c r="B464" s="2">
        <f>-gastos!B100</f>
        <v>0</v>
      </c>
      <c r="C464" s="2">
        <f>-gastos!C100</f>
        <v>0</v>
      </c>
      <c r="D464" s="2">
        <f>-gastos!D100</f>
        <v>0</v>
      </c>
      <c r="E464" s="2">
        <f>-gastos!E100</f>
        <v>-129376</v>
      </c>
      <c r="F464" s="2">
        <f>-gastos!F100</f>
        <v>-451183.25</v>
      </c>
      <c r="G464" s="2">
        <f>SUM(B464:F464)</f>
        <v>-580559.25</v>
      </c>
    </row>
    <row r="465" spans="1:7">
      <c r="B465" s="2"/>
      <c r="C465" s="2"/>
      <c r="D465" s="2"/>
      <c r="E465" s="2"/>
      <c r="F465" s="2"/>
      <c r="G465" s="2"/>
    </row>
    <row r="466" spans="1:7">
      <c r="A466" t="s">
        <v>130</v>
      </c>
      <c r="B466" s="1"/>
      <c r="C466" s="1"/>
      <c r="D466" s="1"/>
      <c r="E466" s="1"/>
      <c r="F466" s="1"/>
      <c r="G466" s="2">
        <f>SUM(B466:F466)</f>
        <v>0</v>
      </c>
    </row>
    <row r="467" spans="1:7">
      <c r="A467" t="s">
        <v>131</v>
      </c>
      <c r="B467" s="1"/>
      <c r="C467" s="1"/>
      <c r="D467" s="1"/>
      <c r="E467" s="1"/>
      <c r="F467" s="1"/>
      <c r="G467" s="2">
        <f>SUM(B467:F467)</f>
        <v>0</v>
      </c>
    </row>
    <row r="468" spans="1:7" ht="13.5" thickBot="1">
      <c r="B468" s="1"/>
      <c r="C468" s="1"/>
      <c r="D468" s="1"/>
      <c r="E468" s="1"/>
      <c r="F468" s="1"/>
      <c r="G468" s="1"/>
    </row>
    <row r="469" spans="1:7" ht="14.25" thickTop="1" thickBot="1">
      <c r="A469" s="127" t="s">
        <v>129</v>
      </c>
      <c r="B469" s="126">
        <f>+B462+B464</f>
        <v>0</v>
      </c>
      <c r="C469" s="126">
        <f>+C462+C464</f>
        <v>0</v>
      </c>
      <c r="D469" s="126">
        <f>+D462+D464</f>
        <v>0</v>
      </c>
      <c r="E469" s="126">
        <f>+E462+E464</f>
        <v>465575.57712599996</v>
      </c>
      <c r="F469" s="126">
        <f>+F462+F464</f>
        <v>1282378.8748416</v>
      </c>
      <c r="G469" s="126">
        <f>+G462+G464+G466+G467</f>
        <v>1747954.4519675998</v>
      </c>
    </row>
    <row r="470" spans="1:7" ht="13.5" thickTop="1">
      <c r="B470" s="1"/>
      <c r="C470" s="1"/>
      <c r="D470" s="1"/>
      <c r="E470" s="1"/>
      <c r="F470" s="1"/>
    </row>
    <row r="471" spans="1:7" ht="13.5" thickBot="1">
      <c r="A471" s="37" t="s">
        <v>146</v>
      </c>
      <c r="B471" s="1"/>
      <c r="C471" s="1"/>
      <c r="D471" s="1"/>
      <c r="E471" s="1"/>
      <c r="F471" s="1"/>
    </row>
    <row r="472" spans="1:7" ht="13.5" thickBot="1">
      <c r="B472" s="103" t="s">
        <v>3</v>
      </c>
      <c r="C472" s="104" t="s">
        <v>7</v>
      </c>
      <c r="D472" s="104" t="s">
        <v>8</v>
      </c>
      <c r="E472" s="104" t="s">
        <v>9</v>
      </c>
      <c r="F472" s="141" t="s">
        <v>10</v>
      </c>
    </row>
    <row r="473" spans="1:7">
      <c r="A473" s="12" t="s">
        <v>60</v>
      </c>
      <c r="B473" s="142">
        <f>+B455/12</f>
        <v>0</v>
      </c>
      <c r="C473" s="142">
        <f>+C455/12</f>
        <v>0</v>
      </c>
      <c r="D473" s="142">
        <f>+D455/12</f>
        <v>0</v>
      </c>
      <c r="E473" s="142">
        <f>+E455/12</f>
        <v>5390.666666666667</v>
      </c>
      <c r="F473" s="143">
        <f>+F455/12</f>
        <v>21484.916666666668</v>
      </c>
    </row>
    <row r="474" spans="1:7" ht="13.5" thickBot="1">
      <c r="A474" s="106" t="s">
        <v>53</v>
      </c>
      <c r="B474" s="35">
        <f>+B457/12</f>
        <v>0</v>
      </c>
      <c r="C474" s="35">
        <f>+C457/12</f>
        <v>0</v>
      </c>
      <c r="D474" s="35">
        <f>+D457/12</f>
        <v>0</v>
      </c>
      <c r="E474" s="35">
        <f>+E457/12</f>
        <v>84365.274520833322</v>
      </c>
      <c r="F474" s="36">
        <f>+F457/12</f>
        <v>325501.12010416674</v>
      </c>
    </row>
    <row r="475" spans="1:7">
      <c r="B475" s="1"/>
      <c r="C475" s="1"/>
      <c r="D475" s="1"/>
      <c r="E475" s="1"/>
      <c r="F475" s="1"/>
    </row>
    <row r="476" spans="1:7">
      <c r="B476" s="1"/>
      <c r="C476" s="1"/>
      <c r="D476" s="1"/>
      <c r="E476" s="1"/>
      <c r="F476" s="1"/>
    </row>
    <row r="477" spans="1:7" ht="18">
      <c r="A477" s="60" t="s">
        <v>127</v>
      </c>
      <c r="B477" s="1"/>
      <c r="C477" s="1"/>
      <c r="D477" s="1"/>
      <c r="E477" s="1"/>
      <c r="F477" s="1"/>
    </row>
    <row r="478" spans="1:7" ht="20.25">
      <c r="A478" s="60" t="s">
        <v>787</v>
      </c>
      <c r="B478" s="1"/>
      <c r="C478" s="195" t="str">
        <f>+Conceptos!B22</f>
        <v>Holanda</v>
      </c>
      <c r="D478" s="1"/>
      <c r="E478" s="1"/>
      <c r="F478" s="1"/>
    </row>
    <row r="479" spans="1:7" ht="16.5" thickBot="1">
      <c r="A479" s="45" t="s">
        <v>126</v>
      </c>
      <c r="B479" s="1"/>
      <c r="C479" s="1"/>
      <c r="D479" s="1"/>
      <c r="E479" s="1"/>
      <c r="F479" s="1"/>
    </row>
    <row r="480" spans="1:7" ht="13.5" thickBot="1">
      <c r="A480" s="75"/>
      <c r="B480" s="76" t="s">
        <v>3</v>
      </c>
      <c r="C480" s="77" t="s">
        <v>7</v>
      </c>
      <c r="D480" s="77" t="s">
        <v>8</v>
      </c>
      <c r="E480" s="77" t="s">
        <v>9</v>
      </c>
      <c r="F480" s="78" t="s">
        <v>10</v>
      </c>
      <c r="G480" s="206" t="s">
        <v>19</v>
      </c>
    </row>
    <row r="481" spans="1:7">
      <c r="A481" t="s">
        <v>60</v>
      </c>
      <c r="B481" s="49">
        <f>+' cifra negocios 1-24'!EE443</f>
        <v>0</v>
      </c>
      <c r="C481" s="49">
        <f>+' cifra negocios 1-24'!EF443</f>
        <v>0</v>
      </c>
      <c r="D481" s="49">
        <f>+' cifra negocios 1-24'!EG443</f>
        <v>0</v>
      </c>
      <c r="E481" s="49">
        <f>+' cifra negocios 1-24'!EH443</f>
        <v>80238</v>
      </c>
      <c r="F481" s="49">
        <f>+' cifra negocios 1-24'!EI443</f>
        <v>620134</v>
      </c>
      <c r="G481" s="49">
        <f>SUM(B481:F481)</f>
        <v>700372</v>
      </c>
    </row>
    <row r="482" spans="1:7">
      <c r="B482" s="48"/>
      <c r="C482" s="48"/>
      <c r="D482" s="48"/>
      <c r="E482" s="48"/>
      <c r="F482" s="48"/>
      <c r="G482" s="48"/>
    </row>
    <row r="483" spans="1:7">
      <c r="A483" s="50" t="s">
        <v>53</v>
      </c>
      <c r="B483" s="167">
        <f>+' cifra negocios 1-24'!EK443</f>
        <v>0</v>
      </c>
      <c r="C483" s="167">
        <f>+' cifra negocios 1-24'!EL443</f>
        <v>0</v>
      </c>
      <c r="D483" s="167">
        <f>+' cifra negocios 1-24'!EM443</f>
        <v>0</v>
      </c>
      <c r="E483" s="167">
        <f>+' cifra negocios 1-24'!EN443</f>
        <v>1217121.5917500001</v>
      </c>
      <c r="F483" s="167">
        <f>+' cifra negocios 1-24'!EO443</f>
        <v>8404305.5454999991</v>
      </c>
      <c r="G483" s="167">
        <f>SUM(B483:F483)</f>
        <v>9621427.1372499987</v>
      </c>
    </row>
    <row r="484" spans="1:7">
      <c r="B484" s="1"/>
      <c r="C484" s="1"/>
      <c r="D484" s="1"/>
      <c r="E484" s="1"/>
      <c r="F484" s="1"/>
      <c r="G484" s="1"/>
    </row>
    <row r="485" spans="1:7">
      <c r="A485" t="s">
        <v>42</v>
      </c>
      <c r="B485" s="32">
        <f>-' cifra negocios 1-24'!EE463</f>
        <v>0</v>
      </c>
      <c r="C485" s="32">
        <f>-' cifra negocios 1-24'!EF463</f>
        <v>0</v>
      </c>
      <c r="D485" s="32">
        <f>-' cifra negocios 1-24'!EG463</f>
        <v>0</v>
      </c>
      <c r="E485" s="32">
        <f>-' cifra negocios 1-24'!EH463</f>
        <v>-418571.6345000001</v>
      </c>
      <c r="F485" s="32">
        <f>-' cifra negocios 1-24'!EI463</f>
        <v>-3237063.7149999999</v>
      </c>
      <c r="G485" s="32">
        <f>SUM(B485:F485)</f>
        <v>-3655635.3495</v>
      </c>
    </row>
    <row r="486" spans="1:7">
      <c r="A486" t="s">
        <v>128</v>
      </c>
      <c r="B486" s="2">
        <f>-'local propio'!D88</f>
        <v>0</v>
      </c>
      <c r="C486" s="2">
        <f>-'local propio'!E88</f>
        <v>0</v>
      </c>
      <c r="D486" s="2">
        <f>-'local propio'!F88</f>
        <v>0</v>
      </c>
      <c r="E486" s="2">
        <f>-'local propio'!G88</f>
        <v>-80085.507624000005</v>
      </c>
      <c r="F486" s="2">
        <f>-'local propio'!H88</f>
        <v>-827940.00390840019</v>
      </c>
      <c r="G486" s="2">
        <f>SUM(B486:F486)</f>
        <v>-908025.51153240015</v>
      </c>
    </row>
    <row r="487" spans="1:7">
      <c r="B487" s="1"/>
      <c r="C487" s="1"/>
      <c r="D487" s="1"/>
      <c r="E487" s="1"/>
      <c r="F487" s="1"/>
      <c r="G487" s="1"/>
    </row>
    <row r="488" spans="1:7">
      <c r="A488" s="50" t="s">
        <v>43</v>
      </c>
      <c r="B488" s="167">
        <f t="shared" ref="B488:G488" si="35">+B483+B485+B486</f>
        <v>0</v>
      </c>
      <c r="C488" s="167">
        <f t="shared" si="35"/>
        <v>0</v>
      </c>
      <c r="D488" s="167">
        <f t="shared" si="35"/>
        <v>0</v>
      </c>
      <c r="E488" s="167">
        <f t="shared" si="35"/>
        <v>718464.44962600002</v>
      </c>
      <c r="F488" s="167">
        <f t="shared" si="35"/>
        <v>4339301.8265915988</v>
      </c>
      <c r="G488" s="167">
        <f t="shared" si="35"/>
        <v>5057766.2762175985</v>
      </c>
    </row>
    <row r="489" spans="1:7">
      <c r="B489" s="1"/>
      <c r="C489" s="1"/>
      <c r="D489" s="1"/>
      <c r="E489" s="1"/>
      <c r="F489" s="1"/>
      <c r="G489" s="1"/>
    </row>
    <row r="490" spans="1:7">
      <c r="A490" t="s">
        <v>132</v>
      </c>
      <c r="B490" s="2">
        <f>-gastos!B101</f>
        <v>0</v>
      </c>
      <c r="C490" s="2">
        <f>-gastos!C101</f>
        <v>0</v>
      </c>
      <c r="D490" s="2">
        <f>-gastos!D101</f>
        <v>0</v>
      </c>
      <c r="E490" s="2">
        <f>-gastos!E101</f>
        <v>-160476</v>
      </c>
      <c r="F490" s="2">
        <f>-gastos!F101</f>
        <v>-1085234.5</v>
      </c>
      <c r="G490" s="2">
        <f>SUM(B490:F490)</f>
        <v>-1245710.5</v>
      </c>
    </row>
    <row r="491" spans="1:7">
      <c r="B491" s="2"/>
      <c r="C491" s="2"/>
      <c r="D491" s="2"/>
      <c r="E491" s="2"/>
      <c r="F491" s="2"/>
      <c r="G491" s="2"/>
    </row>
    <row r="492" spans="1:7">
      <c r="A492" t="s">
        <v>130</v>
      </c>
      <c r="B492" s="1"/>
      <c r="C492" s="1"/>
      <c r="D492" s="1"/>
      <c r="E492" s="1"/>
      <c r="F492" s="1"/>
      <c r="G492" s="2">
        <f>SUM(B492:F492)</f>
        <v>0</v>
      </c>
    </row>
    <row r="493" spans="1:7">
      <c r="A493" t="s">
        <v>131</v>
      </c>
      <c r="B493" s="1"/>
      <c r="C493" s="1"/>
      <c r="D493" s="1"/>
      <c r="E493" s="1"/>
      <c r="F493" s="1"/>
      <c r="G493" s="2">
        <f>SUM(B493:F493)</f>
        <v>0</v>
      </c>
    </row>
    <row r="494" spans="1:7" ht="13.5" thickBot="1">
      <c r="B494" s="1"/>
      <c r="C494" s="1"/>
      <c r="D494" s="1"/>
      <c r="E494" s="1"/>
      <c r="F494" s="1"/>
      <c r="G494" s="1"/>
    </row>
    <row r="495" spans="1:7" ht="14.25" thickTop="1" thickBot="1">
      <c r="A495" s="127" t="s">
        <v>129</v>
      </c>
      <c r="B495" s="126">
        <f>+B488+B490</f>
        <v>0</v>
      </c>
      <c r="C495" s="126">
        <f>+C488+C490</f>
        <v>0</v>
      </c>
      <c r="D495" s="126">
        <f>+D488+D490</f>
        <v>0</v>
      </c>
      <c r="E495" s="126">
        <f>+E488+E490</f>
        <v>557988.44962600002</v>
      </c>
      <c r="F495" s="126">
        <f>+F488+F490</f>
        <v>3254067.3265915988</v>
      </c>
      <c r="G495" s="126">
        <f>+G488+G490+G492+G493</f>
        <v>3812055.7762175985</v>
      </c>
    </row>
    <row r="496" spans="1:7" ht="13.5" thickTop="1">
      <c r="B496" s="1"/>
      <c r="C496" s="1"/>
      <c r="D496" s="1"/>
      <c r="E496" s="1"/>
      <c r="F496" s="1"/>
    </row>
    <row r="497" spans="1:7" ht="13.5" thickBot="1">
      <c r="A497" s="37" t="s">
        <v>146</v>
      </c>
      <c r="B497" s="1"/>
      <c r="C497" s="1"/>
      <c r="D497" s="1"/>
      <c r="E497" s="1"/>
      <c r="F497" s="1"/>
    </row>
    <row r="498" spans="1:7" ht="13.5" thickBot="1">
      <c r="B498" s="103" t="s">
        <v>3</v>
      </c>
      <c r="C498" s="104" t="s">
        <v>7</v>
      </c>
      <c r="D498" s="104" t="s">
        <v>8</v>
      </c>
      <c r="E498" s="104" t="s">
        <v>9</v>
      </c>
      <c r="F498" s="141" t="s">
        <v>10</v>
      </c>
    </row>
    <row r="499" spans="1:7">
      <c r="A499" s="12" t="s">
        <v>60</v>
      </c>
      <c r="B499" s="142">
        <f>+B481/12</f>
        <v>0</v>
      </c>
      <c r="C499" s="142">
        <f>+C481/12</f>
        <v>0</v>
      </c>
      <c r="D499" s="142">
        <f>+D481/12</f>
        <v>0</v>
      </c>
      <c r="E499" s="142">
        <f>+E481/12</f>
        <v>6686.5</v>
      </c>
      <c r="F499" s="143">
        <f>+F481/12</f>
        <v>51677.833333333336</v>
      </c>
    </row>
    <row r="500" spans="1:7" ht="13.5" thickBot="1">
      <c r="A500" s="106" t="s">
        <v>53</v>
      </c>
      <c r="B500" s="35">
        <f>+B483/12</f>
        <v>0</v>
      </c>
      <c r="C500" s="35">
        <f>+C483/12</f>
        <v>0</v>
      </c>
      <c r="D500" s="35">
        <f>+D483/12</f>
        <v>0</v>
      </c>
      <c r="E500" s="35">
        <f>+E483/12</f>
        <v>101426.79931250001</v>
      </c>
      <c r="F500" s="36">
        <f>+F483/12</f>
        <v>700358.79545833322</v>
      </c>
    </row>
    <row r="501" spans="1:7">
      <c r="B501" s="1"/>
      <c r="C501" s="1"/>
      <c r="D501" s="1"/>
      <c r="E501" s="1"/>
      <c r="F501" s="1"/>
    </row>
    <row r="502" spans="1:7">
      <c r="B502" s="1"/>
      <c r="C502" s="1"/>
      <c r="D502" s="1"/>
      <c r="E502" s="1"/>
      <c r="F502" s="1"/>
    </row>
    <row r="503" spans="1:7" ht="18">
      <c r="A503" s="60" t="s">
        <v>127</v>
      </c>
      <c r="B503" s="1"/>
      <c r="C503" s="1"/>
      <c r="D503" s="1"/>
      <c r="E503" s="1"/>
      <c r="F503" s="1"/>
    </row>
    <row r="504" spans="1:7" ht="20.25">
      <c r="A504" s="60" t="s">
        <v>788</v>
      </c>
      <c r="B504" s="1"/>
      <c r="C504" s="195" t="str">
        <f>+Conceptos!B23</f>
        <v>Hungría</v>
      </c>
      <c r="D504" s="1"/>
      <c r="E504" s="1"/>
      <c r="F504" s="1"/>
    </row>
    <row r="505" spans="1:7" ht="16.5" thickBot="1">
      <c r="A505" s="45" t="s">
        <v>126</v>
      </c>
      <c r="B505" s="1"/>
      <c r="C505" s="1"/>
      <c r="D505" s="1"/>
      <c r="E505" s="1"/>
      <c r="F505" s="1"/>
    </row>
    <row r="506" spans="1:7" ht="13.5" thickBot="1">
      <c r="A506" s="75"/>
      <c r="B506" s="76" t="s">
        <v>3</v>
      </c>
      <c r="C506" s="77" t="s">
        <v>7</v>
      </c>
      <c r="D506" s="77" t="s">
        <v>8</v>
      </c>
      <c r="E506" s="77" t="s">
        <v>9</v>
      </c>
      <c r="F506" s="78" t="s">
        <v>10</v>
      </c>
      <c r="G506" s="206" t="s">
        <v>19</v>
      </c>
    </row>
    <row r="507" spans="1:7">
      <c r="A507" t="s">
        <v>60</v>
      </c>
      <c r="B507" s="49">
        <f>+' cifra negocios 1-24'!FA443</f>
        <v>0</v>
      </c>
      <c r="C507" s="49">
        <f>+' cifra negocios 1-24'!FB443</f>
        <v>0</v>
      </c>
      <c r="D507" s="49">
        <f>+' cifra negocios 1-24'!FC443</f>
        <v>0</v>
      </c>
      <c r="E507" s="49">
        <f>+' cifra negocios 1-24'!FD443</f>
        <v>80238</v>
      </c>
      <c r="F507" s="49">
        <f>+' cifra negocios 1-24'!FE443</f>
        <v>620134</v>
      </c>
      <c r="G507" s="49">
        <f>SUM(B507:F507)</f>
        <v>700372</v>
      </c>
    </row>
    <row r="508" spans="1:7">
      <c r="B508" s="48"/>
      <c r="C508" s="48"/>
      <c r="D508" s="48"/>
      <c r="E508" s="48"/>
      <c r="F508" s="48"/>
      <c r="G508" s="48"/>
    </row>
    <row r="509" spans="1:7">
      <c r="A509" s="50" t="s">
        <v>53</v>
      </c>
      <c r="B509" s="167">
        <f>+' cifra negocios 1-24'!FG443</f>
        <v>0</v>
      </c>
      <c r="C509" s="167">
        <f>+' cifra negocios 1-24'!FH443</f>
        <v>0</v>
      </c>
      <c r="D509" s="167">
        <f>+' cifra negocios 1-24'!FI443</f>
        <v>0</v>
      </c>
      <c r="E509" s="167">
        <f>+' cifra negocios 1-24'!FJ443</f>
        <v>1217121.5917500001</v>
      </c>
      <c r="F509" s="167">
        <f>+' cifra negocios 1-24'!FK443</f>
        <v>8404305.5454999991</v>
      </c>
      <c r="G509" s="167">
        <f>SUM(B509:F509)</f>
        <v>9621427.1372499987</v>
      </c>
    </row>
    <row r="510" spans="1:7">
      <c r="B510" s="1"/>
      <c r="C510" s="1"/>
      <c r="D510" s="1"/>
      <c r="E510" s="1"/>
      <c r="F510" s="1"/>
      <c r="G510" s="1"/>
    </row>
    <row r="511" spans="1:7">
      <c r="A511" t="s">
        <v>42</v>
      </c>
      <c r="B511" s="32">
        <f>-' cifra negocios 1-24'!FA463</f>
        <v>0</v>
      </c>
      <c r="C511" s="32">
        <f>-' cifra negocios 1-24'!FB463</f>
        <v>0</v>
      </c>
      <c r="D511" s="32">
        <f>-' cifra negocios 1-24'!FC463</f>
        <v>0</v>
      </c>
      <c r="E511" s="32">
        <f>-' cifra negocios 1-24'!FD463</f>
        <v>-418571.6345000001</v>
      </c>
      <c r="F511" s="32">
        <f>-' cifra negocios 1-24'!FE463</f>
        <v>-3237063.7149999999</v>
      </c>
      <c r="G511" s="32">
        <f>SUM(B511:F511)</f>
        <v>-3655635.3495</v>
      </c>
    </row>
    <row r="512" spans="1:7">
      <c r="A512" t="s">
        <v>128</v>
      </c>
      <c r="B512" s="2">
        <f>-'local propio'!D89</f>
        <v>0</v>
      </c>
      <c r="C512" s="2">
        <f>-'local propio'!E89</f>
        <v>0</v>
      </c>
      <c r="D512" s="2">
        <f>-'local propio'!F89</f>
        <v>0</v>
      </c>
      <c r="E512" s="2">
        <f>-'local propio'!G89</f>
        <v>-80085.507624000005</v>
      </c>
      <c r="F512" s="2">
        <f>-'local propio'!H89</f>
        <v>-827940.00390840019</v>
      </c>
      <c r="G512" s="2">
        <f>SUM(B512:F512)</f>
        <v>-908025.51153240015</v>
      </c>
    </row>
    <row r="513" spans="1:7">
      <c r="B513" s="1"/>
      <c r="C513" s="1"/>
      <c r="D513" s="1"/>
      <c r="E513" s="1"/>
      <c r="F513" s="1"/>
      <c r="G513" s="1"/>
    </row>
    <row r="514" spans="1:7">
      <c r="A514" s="50" t="s">
        <v>43</v>
      </c>
      <c r="B514" s="167">
        <f t="shared" ref="B514:G514" si="36">+B509+B511+B512</f>
        <v>0</v>
      </c>
      <c r="C514" s="167">
        <f t="shared" si="36"/>
        <v>0</v>
      </c>
      <c r="D514" s="167">
        <f t="shared" si="36"/>
        <v>0</v>
      </c>
      <c r="E514" s="167">
        <f t="shared" si="36"/>
        <v>718464.44962600002</v>
      </c>
      <c r="F514" s="167">
        <f t="shared" si="36"/>
        <v>4339301.8265915988</v>
      </c>
      <c r="G514" s="167">
        <f t="shared" si="36"/>
        <v>5057766.2762175985</v>
      </c>
    </row>
    <row r="515" spans="1:7">
      <c r="B515" s="1"/>
      <c r="C515" s="1"/>
      <c r="D515" s="1"/>
      <c r="E515" s="1"/>
      <c r="F515" s="1"/>
      <c r="G515" s="1"/>
    </row>
    <row r="516" spans="1:7">
      <c r="A516" t="s">
        <v>132</v>
      </c>
      <c r="B516" s="2">
        <f>-gastos!B102</f>
        <v>0</v>
      </c>
      <c r="C516" s="2">
        <f>-gastos!C102</f>
        <v>0</v>
      </c>
      <c r="D516" s="2">
        <f>-gastos!D102</f>
        <v>0</v>
      </c>
      <c r="E516" s="2">
        <f>-gastos!E102</f>
        <v>-160476</v>
      </c>
      <c r="F516" s="2">
        <f>-gastos!F102</f>
        <v>-1085234.5</v>
      </c>
      <c r="G516" s="2">
        <f>SUM(B516:F516)</f>
        <v>-1245710.5</v>
      </c>
    </row>
    <row r="517" spans="1:7">
      <c r="B517" s="2"/>
      <c r="C517" s="2"/>
      <c r="D517" s="2"/>
      <c r="E517" s="2"/>
      <c r="F517" s="2"/>
      <c r="G517" s="2"/>
    </row>
    <row r="518" spans="1:7">
      <c r="A518" t="s">
        <v>130</v>
      </c>
      <c r="B518" s="1"/>
      <c r="C518" s="1"/>
      <c r="D518" s="1"/>
      <c r="E518" s="1"/>
      <c r="F518" s="1"/>
      <c r="G518" s="2">
        <f>SUM(B518:F518)</f>
        <v>0</v>
      </c>
    </row>
    <row r="519" spans="1:7">
      <c r="A519" t="s">
        <v>131</v>
      </c>
      <c r="B519" s="1"/>
      <c r="C519" s="1"/>
      <c r="D519" s="1"/>
      <c r="E519" s="1"/>
      <c r="F519" s="1"/>
      <c r="G519" s="2">
        <f>SUM(B519:F519)</f>
        <v>0</v>
      </c>
    </row>
    <row r="520" spans="1:7" ht="13.5" thickBot="1">
      <c r="B520" s="1"/>
      <c r="C520" s="1"/>
      <c r="D520" s="1"/>
      <c r="E520" s="1"/>
      <c r="F520" s="1"/>
      <c r="G520" s="1"/>
    </row>
    <row r="521" spans="1:7" ht="14.25" thickTop="1" thickBot="1">
      <c r="A521" s="127" t="s">
        <v>129</v>
      </c>
      <c r="B521" s="126">
        <f>+B514+B516</f>
        <v>0</v>
      </c>
      <c r="C521" s="126">
        <f>+C514+C516</f>
        <v>0</v>
      </c>
      <c r="D521" s="126">
        <f>+D514+D516</f>
        <v>0</v>
      </c>
      <c r="E521" s="126">
        <f>+E514+E516</f>
        <v>557988.44962600002</v>
      </c>
      <c r="F521" s="126">
        <f>+F514+F516</f>
        <v>3254067.3265915988</v>
      </c>
      <c r="G521" s="126">
        <f>+G514+G516+G518+G519</f>
        <v>3812055.7762175985</v>
      </c>
    </row>
    <row r="522" spans="1:7" ht="13.5" thickTop="1">
      <c r="B522" s="1"/>
      <c r="C522" s="1"/>
      <c r="D522" s="1"/>
      <c r="E522" s="1"/>
      <c r="F522" s="1"/>
    </row>
    <row r="523" spans="1:7" ht="13.5" thickBot="1">
      <c r="A523" s="37" t="s">
        <v>146</v>
      </c>
      <c r="B523" s="1"/>
      <c r="C523" s="1"/>
      <c r="D523" s="1"/>
      <c r="E523" s="1"/>
      <c r="F523" s="1"/>
    </row>
    <row r="524" spans="1:7" ht="13.5" thickBot="1">
      <c r="B524" s="103" t="s">
        <v>3</v>
      </c>
      <c r="C524" s="104" t="s">
        <v>7</v>
      </c>
      <c r="D524" s="104" t="s">
        <v>8</v>
      </c>
      <c r="E524" s="104" t="s">
        <v>9</v>
      </c>
      <c r="F524" s="141" t="s">
        <v>10</v>
      </c>
    </row>
    <row r="525" spans="1:7">
      <c r="A525" s="12" t="s">
        <v>60</v>
      </c>
      <c r="B525" s="142">
        <f>+B507/12</f>
        <v>0</v>
      </c>
      <c r="C525" s="142">
        <f>+C507/12</f>
        <v>0</v>
      </c>
      <c r="D525" s="142">
        <f>+D507/12</f>
        <v>0</v>
      </c>
      <c r="E525" s="142">
        <f>+E507/12</f>
        <v>6686.5</v>
      </c>
      <c r="F525" s="143">
        <f>+F507/12</f>
        <v>51677.833333333336</v>
      </c>
    </row>
    <row r="526" spans="1:7" ht="13.5" thickBot="1">
      <c r="A526" s="106" t="s">
        <v>53</v>
      </c>
      <c r="B526" s="35">
        <f>+B509/12</f>
        <v>0</v>
      </c>
      <c r="C526" s="35">
        <f>+C509/12</f>
        <v>0</v>
      </c>
      <c r="D526" s="35">
        <f>+D509/12</f>
        <v>0</v>
      </c>
      <c r="E526" s="35">
        <f>+E509/12</f>
        <v>101426.79931250001</v>
      </c>
      <c r="F526" s="36">
        <f>+F509/12</f>
        <v>700358.79545833322</v>
      </c>
    </row>
    <row r="527" spans="1:7">
      <c r="B527" s="1"/>
      <c r="C527" s="1"/>
      <c r="D527" s="1"/>
      <c r="E527" s="1"/>
      <c r="F527" s="1"/>
    </row>
    <row r="528" spans="1:7">
      <c r="B528" s="1"/>
      <c r="C528" s="1"/>
      <c r="D528" s="1"/>
      <c r="E528" s="1"/>
      <c r="F528" s="1"/>
    </row>
    <row r="529" spans="1:7" ht="18">
      <c r="A529" s="60" t="s">
        <v>127</v>
      </c>
      <c r="B529" s="1"/>
      <c r="C529" s="1"/>
      <c r="D529" s="1"/>
      <c r="E529" s="1"/>
      <c r="F529" s="1"/>
    </row>
    <row r="530" spans="1:7" ht="20.25">
      <c r="A530" s="60" t="s">
        <v>789</v>
      </c>
      <c r="B530" s="1"/>
      <c r="C530" s="195" t="str">
        <f>+Conceptos!B24</f>
        <v>Israel</v>
      </c>
      <c r="D530" s="1"/>
      <c r="E530" s="1"/>
      <c r="F530" s="1"/>
    </row>
    <row r="531" spans="1:7" ht="16.5" thickBot="1">
      <c r="A531" s="45" t="s">
        <v>126</v>
      </c>
      <c r="B531" s="1"/>
      <c r="C531" s="1"/>
      <c r="D531" s="1"/>
      <c r="E531" s="1"/>
      <c r="F531" s="1"/>
    </row>
    <row r="532" spans="1:7" ht="13.5" thickBot="1">
      <c r="A532" s="75"/>
      <c r="B532" s="76" t="s">
        <v>3</v>
      </c>
      <c r="C532" s="77" t="s">
        <v>7</v>
      </c>
      <c r="D532" s="77" t="s">
        <v>8</v>
      </c>
      <c r="E532" s="77" t="s">
        <v>9</v>
      </c>
      <c r="F532" s="78" t="s">
        <v>10</v>
      </c>
      <c r="G532" s="206" t="s">
        <v>19</v>
      </c>
    </row>
    <row r="533" spans="1:7">
      <c r="A533" t="s">
        <v>60</v>
      </c>
      <c r="B533" s="49">
        <f>+' cifra negocios 1-24'!FW443</f>
        <v>0</v>
      </c>
      <c r="C533" s="49">
        <f>+' cifra negocios 1-24'!FX443</f>
        <v>0</v>
      </c>
      <c r="D533" s="49">
        <f>+' cifra negocios 1-24'!FY443</f>
        <v>0</v>
      </c>
      <c r="E533" s="49">
        <f>+' cifra negocios 1-24'!FZ443</f>
        <v>80238</v>
      </c>
      <c r="F533" s="49">
        <f>+' cifra negocios 1-24'!GA443</f>
        <v>349564</v>
      </c>
      <c r="G533" s="49">
        <f>SUM(B533:F533)</f>
        <v>429802</v>
      </c>
    </row>
    <row r="534" spans="1:7">
      <c r="B534" s="48"/>
      <c r="C534" s="48"/>
      <c r="D534" s="48"/>
      <c r="E534" s="48"/>
      <c r="F534" s="48"/>
      <c r="G534" s="48"/>
    </row>
    <row r="535" spans="1:7">
      <c r="A535" s="50" t="s">
        <v>53</v>
      </c>
      <c r="B535" s="167">
        <f>+' cifra negocios 1-24'!GC443</f>
        <v>0</v>
      </c>
      <c r="C535" s="167">
        <f>+' cifra negocios 1-24'!GD443</f>
        <v>0</v>
      </c>
      <c r="D535" s="167">
        <f>+' cifra negocios 1-24'!GE443</f>
        <v>0</v>
      </c>
      <c r="E535" s="167">
        <f>+' cifra negocios 1-24'!GF443</f>
        <v>1217121.5917500001</v>
      </c>
      <c r="F535" s="167">
        <f>+' cifra negocios 1-24'!GG443</f>
        <v>4714397.3739999998</v>
      </c>
      <c r="G535" s="167">
        <f>SUM(B535:F535)</f>
        <v>5931518.9657499995</v>
      </c>
    </row>
    <row r="536" spans="1:7">
      <c r="B536" s="1"/>
      <c r="C536" s="1"/>
      <c r="D536" s="1"/>
      <c r="E536" s="1"/>
      <c r="F536" s="1"/>
      <c r="G536" s="1"/>
    </row>
    <row r="537" spans="1:7">
      <c r="A537" t="s">
        <v>42</v>
      </c>
      <c r="B537" s="32">
        <f>-' cifra negocios 1-24'!FW463</f>
        <v>0</v>
      </c>
      <c r="C537" s="32">
        <f>-' cifra negocios 1-24'!FX463</f>
        <v>0</v>
      </c>
      <c r="D537" s="32">
        <f>-' cifra negocios 1-24'!FY463</f>
        <v>0</v>
      </c>
      <c r="E537" s="32">
        <f>-' cifra negocios 1-24'!FZ463</f>
        <v>-418571.6345000001</v>
      </c>
      <c r="F537" s="32">
        <f>-' cifra negocios 1-24'!GA463</f>
        <v>-1823741.32</v>
      </c>
      <c r="G537" s="32">
        <f>SUM(B537:F537)</f>
        <v>-2242312.9545</v>
      </c>
    </row>
    <row r="538" spans="1:7">
      <c r="A538" t="s">
        <v>128</v>
      </c>
      <c r="B538" s="2">
        <f>-'local propio'!D90</f>
        <v>0</v>
      </c>
      <c r="C538" s="2">
        <f>-'local propio'!E90</f>
        <v>0</v>
      </c>
      <c r="D538" s="2">
        <f>-'local propio'!F90</f>
        <v>0</v>
      </c>
      <c r="E538" s="2">
        <f>-'local propio'!G90</f>
        <v>-80085.507624000005</v>
      </c>
      <c r="F538" s="2">
        <f>-'local propio'!H90</f>
        <v>-827940.00390840019</v>
      </c>
      <c r="G538" s="2">
        <f>SUM(B538:F538)</f>
        <v>-908025.51153240015</v>
      </c>
    </row>
    <row r="539" spans="1:7">
      <c r="B539" s="1"/>
      <c r="C539" s="1"/>
      <c r="D539" s="1"/>
      <c r="E539" s="1"/>
      <c r="F539" s="1"/>
      <c r="G539" s="1"/>
    </row>
    <row r="540" spans="1:7">
      <c r="A540" s="50" t="s">
        <v>43</v>
      </c>
      <c r="B540" s="167">
        <f t="shared" ref="B540:G540" si="37">+B535+B537+B538</f>
        <v>0</v>
      </c>
      <c r="C540" s="167">
        <f t="shared" si="37"/>
        <v>0</v>
      </c>
      <c r="D540" s="167">
        <f t="shared" si="37"/>
        <v>0</v>
      </c>
      <c r="E540" s="167">
        <f t="shared" si="37"/>
        <v>718464.44962600002</v>
      </c>
      <c r="F540" s="167">
        <f t="shared" si="37"/>
        <v>2062716.0500915993</v>
      </c>
      <c r="G540" s="167">
        <f t="shared" si="37"/>
        <v>2781180.4997175992</v>
      </c>
    </row>
    <row r="541" spans="1:7">
      <c r="B541" s="1"/>
      <c r="C541" s="1"/>
      <c r="D541" s="1"/>
      <c r="E541" s="1"/>
      <c r="F541" s="1"/>
      <c r="G541" s="1"/>
    </row>
    <row r="542" spans="1:7">
      <c r="A542" t="s">
        <v>132</v>
      </c>
      <c r="B542" s="2">
        <f>-gastos!B103</f>
        <v>0</v>
      </c>
      <c r="C542" s="2">
        <f>-gastos!C103</f>
        <v>0</v>
      </c>
      <c r="D542" s="2">
        <f>-gastos!D103</f>
        <v>0</v>
      </c>
      <c r="E542" s="2">
        <f>-gastos!E103</f>
        <v>-160476</v>
      </c>
      <c r="F542" s="2">
        <f>-gastos!F103</f>
        <v>-611737</v>
      </c>
      <c r="G542" s="2">
        <f>SUM(B542:F542)</f>
        <v>-772213</v>
      </c>
    </row>
    <row r="543" spans="1:7">
      <c r="B543" s="2"/>
      <c r="C543" s="2"/>
      <c r="D543" s="2"/>
      <c r="E543" s="2"/>
      <c r="F543" s="2"/>
      <c r="G543" s="2"/>
    </row>
    <row r="544" spans="1:7">
      <c r="A544" t="s">
        <v>130</v>
      </c>
      <c r="B544" s="1"/>
      <c r="C544" s="1"/>
      <c r="D544" s="1"/>
      <c r="E544" s="1"/>
      <c r="F544" s="1"/>
      <c r="G544" s="2">
        <f>SUM(B544:F544)</f>
        <v>0</v>
      </c>
    </row>
    <row r="545" spans="1:7">
      <c r="A545" t="s">
        <v>131</v>
      </c>
      <c r="B545" s="1"/>
      <c r="C545" s="1"/>
      <c r="D545" s="1"/>
      <c r="E545" s="1"/>
      <c r="F545" s="1"/>
      <c r="G545" s="2">
        <f>SUM(B545:F545)</f>
        <v>0</v>
      </c>
    </row>
    <row r="546" spans="1:7" ht="13.5" thickBot="1">
      <c r="B546" s="1"/>
      <c r="C546" s="1"/>
      <c r="D546" s="1"/>
      <c r="E546" s="1"/>
      <c r="F546" s="1"/>
      <c r="G546" s="1"/>
    </row>
    <row r="547" spans="1:7" ht="14.25" thickTop="1" thickBot="1">
      <c r="A547" s="127" t="s">
        <v>129</v>
      </c>
      <c r="B547" s="126">
        <f>+B540+B542</f>
        <v>0</v>
      </c>
      <c r="C547" s="126">
        <f>+C540+C542</f>
        <v>0</v>
      </c>
      <c r="D547" s="126">
        <f>+D540+D542</f>
        <v>0</v>
      </c>
      <c r="E547" s="126">
        <f>+E540+E542</f>
        <v>557988.44962600002</v>
      </c>
      <c r="F547" s="126">
        <f>+F540+F542</f>
        <v>1450979.0500915993</v>
      </c>
      <c r="G547" s="126">
        <f>+G540+G542+G544+G545</f>
        <v>2008967.4997175992</v>
      </c>
    </row>
    <row r="548" spans="1:7" ht="13.5" thickTop="1">
      <c r="B548" s="1"/>
      <c r="C548" s="1"/>
      <c r="D548" s="1"/>
      <c r="E548" s="1"/>
      <c r="F548" s="1"/>
    </row>
    <row r="549" spans="1:7" ht="13.5" thickBot="1">
      <c r="A549" s="37" t="s">
        <v>146</v>
      </c>
      <c r="B549" s="1"/>
      <c r="C549" s="1"/>
      <c r="D549" s="1"/>
      <c r="E549" s="1"/>
      <c r="F549" s="1"/>
    </row>
    <row r="550" spans="1:7" ht="13.5" thickBot="1">
      <c r="B550" s="103" t="s">
        <v>3</v>
      </c>
      <c r="C550" s="104" t="s">
        <v>7</v>
      </c>
      <c r="D550" s="104" t="s">
        <v>8</v>
      </c>
      <c r="E550" s="104" t="s">
        <v>9</v>
      </c>
      <c r="F550" s="141" t="s">
        <v>10</v>
      </c>
    </row>
    <row r="551" spans="1:7">
      <c r="A551" s="12" t="s">
        <v>60</v>
      </c>
      <c r="B551" s="142">
        <f>+B533/12</f>
        <v>0</v>
      </c>
      <c r="C551" s="142">
        <f>+C533/12</f>
        <v>0</v>
      </c>
      <c r="D551" s="142">
        <f>+D533/12</f>
        <v>0</v>
      </c>
      <c r="E551" s="142">
        <f>+E533/12</f>
        <v>6686.5</v>
      </c>
      <c r="F551" s="143">
        <f>+F533/12</f>
        <v>29130.333333333332</v>
      </c>
    </row>
    <row r="552" spans="1:7" ht="13.5" thickBot="1">
      <c r="A552" s="106" t="s">
        <v>53</v>
      </c>
      <c r="B552" s="35">
        <f>+B535/12</f>
        <v>0</v>
      </c>
      <c r="C552" s="35">
        <f>+C535/12</f>
        <v>0</v>
      </c>
      <c r="D552" s="35">
        <f>+D535/12</f>
        <v>0</v>
      </c>
      <c r="E552" s="35">
        <f>+E535/12</f>
        <v>101426.79931250001</v>
      </c>
      <c r="F552" s="36">
        <f>+F535/12</f>
        <v>392866.44783333334</v>
      </c>
    </row>
    <row r="553" spans="1:7">
      <c r="B553" s="1"/>
      <c r="C553" s="1"/>
      <c r="D553" s="1"/>
      <c r="E553" s="1"/>
      <c r="F553" s="1"/>
    </row>
    <row r="554" spans="1:7">
      <c r="B554" s="1"/>
      <c r="C554" s="1"/>
      <c r="D554" s="1"/>
      <c r="E554" s="1"/>
      <c r="F554" s="1"/>
    </row>
    <row r="555" spans="1:7" ht="18">
      <c r="A555" s="60" t="s">
        <v>127</v>
      </c>
      <c r="B555" s="1"/>
      <c r="C555" s="1"/>
      <c r="D555" s="1"/>
      <c r="E555" s="1"/>
      <c r="F555" s="1"/>
    </row>
    <row r="556" spans="1:7" ht="20.25">
      <c r="A556" s="60" t="s">
        <v>790</v>
      </c>
      <c r="B556" s="1"/>
      <c r="C556" s="195" t="str">
        <f>+Conceptos!B25</f>
        <v>Italia</v>
      </c>
      <c r="D556" s="1"/>
      <c r="E556" s="1"/>
      <c r="F556" s="1"/>
    </row>
    <row r="557" spans="1:7" ht="16.5" thickBot="1">
      <c r="A557" s="45" t="s">
        <v>126</v>
      </c>
      <c r="B557" s="1"/>
      <c r="C557" s="1"/>
      <c r="D557" s="1"/>
      <c r="E557" s="1"/>
      <c r="F557" s="1"/>
    </row>
    <row r="558" spans="1:7" ht="13.5" thickBot="1">
      <c r="A558" s="75"/>
      <c r="B558" s="76" t="s">
        <v>3</v>
      </c>
      <c r="C558" s="77" t="s">
        <v>7</v>
      </c>
      <c r="D558" s="77" t="s">
        <v>8</v>
      </c>
      <c r="E558" s="77" t="s">
        <v>9</v>
      </c>
      <c r="F558" s="78" t="s">
        <v>10</v>
      </c>
      <c r="G558" s="206" t="s">
        <v>19</v>
      </c>
    </row>
    <row r="559" spans="1:7">
      <c r="A559" t="s">
        <v>60</v>
      </c>
      <c r="B559" s="49">
        <f>+' cifra negocios 1-24'!GS443</f>
        <v>0</v>
      </c>
      <c r="C559" s="49">
        <f>+' cifra negocios 1-24'!GT443</f>
        <v>0</v>
      </c>
      <c r="D559" s="49">
        <f>+' cifra negocios 1-24'!GU443</f>
        <v>0</v>
      </c>
      <c r="E559" s="49">
        <f>+' cifra negocios 1-24'!GV443</f>
        <v>80238</v>
      </c>
      <c r="F559" s="49">
        <f>+' cifra negocios 1-24'!GW443</f>
        <v>620134</v>
      </c>
      <c r="G559" s="49">
        <f>SUM(B559:F559)</f>
        <v>700372</v>
      </c>
    </row>
    <row r="560" spans="1:7">
      <c r="B560" s="48"/>
      <c r="C560" s="48"/>
      <c r="D560" s="48"/>
      <c r="E560" s="48"/>
      <c r="F560" s="48"/>
      <c r="G560" s="48"/>
    </row>
    <row r="561" spans="1:7">
      <c r="A561" s="50" t="s">
        <v>53</v>
      </c>
      <c r="B561" s="167">
        <f>+' cifra negocios 1-24'!GY443</f>
        <v>0</v>
      </c>
      <c r="C561" s="167">
        <f>+' cifra negocios 1-24'!GZ443</f>
        <v>0</v>
      </c>
      <c r="D561" s="167">
        <f>+' cifra negocios 1-24'!HA443</f>
        <v>0</v>
      </c>
      <c r="E561" s="167">
        <f>+' cifra negocios 1-24'!HB443</f>
        <v>1217121.5917500001</v>
      </c>
      <c r="F561" s="167">
        <f>+' cifra negocios 1-24'!HC443</f>
        <v>8404305.5454999991</v>
      </c>
      <c r="G561" s="167">
        <f>SUM(B561:F561)</f>
        <v>9621427.1372499987</v>
      </c>
    </row>
    <row r="562" spans="1:7">
      <c r="B562" s="1"/>
      <c r="C562" s="1"/>
      <c r="D562" s="1"/>
      <c r="E562" s="1"/>
      <c r="F562" s="1"/>
      <c r="G562" s="1"/>
    </row>
    <row r="563" spans="1:7">
      <c r="A563" t="s">
        <v>42</v>
      </c>
      <c r="B563" s="32">
        <f>-' cifra negocios 1-24'!GS463</f>
        <v>0</v>
      </c>
      <c r="C563" s="32">
        <f>-' cifra negocios 1-24'!GT463</f>
        <v>0</v>
      </c>
      <c r="D563" s="32">
        <f>-' cifra negocios 1-24'!GU463</f>
        <v>0</v>
      </c>
      <c r="E563" s="32">
        <f>-' cifra negocios 1-24'!GV463</f>
        <v>-418571.6345000001</v>
      </c>
      <c r="F563" s="32">
        <f>-' cifra negocios 1-24'!GW463</f>
        <v>-3237063.7149999999</v>
      </c>
      <c r="G563" s="32">
        <f>SUM(B563:F563)</f>
        <v>-3655635.3495</v>
      </c>
    </row>
    <row r="564" spans="1:7">
      <c r="A564" t="s">
        <v>128</v>
      </c>
      <c r="B564" s="2">
        <f>-'local propio'!D91</f>
        <v>0</v>
      </c>
      <c r="C564" s="2">
        <f>-'local propio'!E91</f>
        <v>0</v>
      </c>
      <c r="D564" s="2">
        <f>-'local propio'!F91</f>
        <v>0</v>
      </c>
      <c r="E564" s="2">
        <f>-'local propio'!G91</f>
        <v>-80085.507624000005</v>
      </c>
      <c r="F564" s="2">
        <f>-'local propio'!H91</f>
        <v>-827940.00390840019</v>
      </c>
      <c r="G564" s="2">
        <f>SUM(B564:F564)</f>
        <v>-908025.51153240015</v>
      </c>
    </row>
    <row r="565" spans="1:7">
      <c r="B565" s="1"/>
      <c r="C565" s="1"/>
      <c r="D565" s="1"/>
      <c r="E565" s="1"/>
      <c r="F565" s="1"/>
      <c r="G565" s="1"/>
    </row>
    <row r="566" spans="1:7">
      <c r="A566" s="50" t="s">
        <v>43</v>
      </c>
      <c r="B566" s="167">
        <f t="shared" ref="B566:G566" si="38">+B561+B563+B564</f>
        <v>0</v>
      </c>
      <c r="C566" s="167">
        <f t="shared" si="38"/>
        <v>0</v>
      </c>
      <c r="D566" s="167">
        <f t="shared" si="38"/>
        <v>0</v>
      </c>
      <c r="E566" s="167">
        <f t="shared" si="38"/>
        <v>718464.44962600002</v>
      </c>
      <c r="F566" s="167">
        <f t="shared" si="38"/>
        <v>4339301.8265915988</v>
      </c>
      <c r="G566" s="167">
        <f t="shared" si="38"/>
        <v>5057766.2762175985</v>
      </c>
    </row>
    <row r="567" spans="1:7">
      <c r="B567" s="1"/>
      <c r="C567" s="1"/>
      <c r="D567" s="1"/>
      <c r="E567" s="1"/>
      <c r="F567" s="1"/>
      <c r="G567" s="1"/>
    </row>
    <row r="568" spans="1:7">
      <c r="A568" t="s">
        <v>132</v>
      </c>
      <c r="B568" s="2">
        <f>-gastos!B104</f>
        <v>0</v>
      </c>
      <c r="C568" s="2">
        <f>-gastos!C104</f>
        <v>0</v>
      </c>
      <c r="D568" s="2">
        <f>-gastos!D104</f>
        <v>0</v>
      </c>
      <c r="E568" s="2">
        <f>-gastos!E104</f>
        <v>-160476</v>
      </c>
      <c r="F568" s="2">
        <f>-gastos!F104</f>
        <v>-1085234.5</v>
      </c>
      <c r="G568" s="2">
        <f>SUM(B568:F568)</f>
        <v>-1245710.5</v>
      </c>
    </row>
    <row r="569" spans="1:7">
      <c r="B569" s="2"/>
      <c r="C569" s="2"/>
      <c r="D569" s="2"/>
      <c r="E569" s="2"/>
      <c r="F569" s="2"/>
      <c r="G569" s="2"/>
    </row>
    <row r="570" spans="1:7">
      <c r="A570" t="s">
        <v>130</v>
      </c>
      <c r="B570" s="1"/>
      <c r="C570" s="1"/>
      <c r="D570" s="1"/>
      <c r="E570" s="1"/>
      <c r="F570" s="1"/>
      <c r="G570" s="2">
        <f>SUM(B570:F570)</f>
        <v>0</v>
      </c>
    </row>
    <row r="571" spans="1:7">
      <c r="A571" t="s">
        <v>131</v>
      </c>
      <c r="B571" s="1"/>
      <c r="C571" s="1"/>
      <c r="D571" s="1"/>
      <c r="E571" s="1"/>
      <c r="F571" s="1"/>
      <c r="G571" s="2">
        <f>SUM(B571:F571)</f>
        <v>0</v>
      </c>
    </row>
    <row r="572" spans="1:7" ht="13.5" thickBot="1">
      <c r="B572" s="1"/>
      <c r="C572" s="1"/>
      <c r="D572" s="1"/>
      <c r="E572" s="1"/>
      <c r="F572" s="1"/>
      <c r="G572" s="1"/>
    </row>
    <row r="573" spans="1:7" ht="14.25" thickTop="1" thickBot="1">
      <c r="A573" s="127" t="s">
        <v>129</v>
      </c>
      <c r="B573" s="126">
        <f>+B566+B568</f>
        <v>0</v>
      </c>
      <c r="C573" s="126">
        <f>+C566+C568</f>
        <v>0</v>
      </c>
      <c r="D573" s="126">
        <f>+D566+D568</f>
        <v>0</v>
      </c>
      <c r="E573" s="126">
        <f>+E566+E568</f>
        <v>557988.44962600002</v>
      </c>
      <c r="F573" s="126">
        <f>+F566+F568</f>
        <v>3254067.3265915988</v>
      </c>
      <c r="G573" s="126">
        <f>+G566+G568+G570+G571</f>
        <v>3812055.7762175985</v>
      </c>
    </row>
    <row r="574" spans="1:7" ht="13.5" thickTop="1">
      <c r="B574" s="1"/>
      <c r="C574" s="1"/>
      <c r="D574" s="1"/>
      <c r="E574" s="1"/>
      <c r="F574" s="1"/>
    </row>
    <row r="575" spans="1:7" ht="13.5" thickBot="1">
      <c r="A575" s="37" t="s">
        <v>146</v>
      </c>
      <c r="B575" s="1"/>
      <c r="C575" s="1"/>
      <c r="D575" s="1"/>
      <c r="E575" s="1"/>
      <c r="F575" s="1"/>
    </row>
    <row r="576" spans="1:7" ht="13.5" thickBot="1">
      <c r="B576" s="103" t="s">
        <v>3</v>
      </c>
      <c r="C576" s="104" t="s">
        <v>7</v>
      </c>
      <c r="D576" s="104" t="s">
        <v>8</v>
      </c>
      <c r="E576" s="104" t="s">
        <v>9</v>
      </c>
      <c r="F576" s="141" t="s">
        <v>10</v>
      </c>
    </row>
    <row r="577" spans="1:7">
      <c r="A577" s="12" t="s">
        <v>60</v>
      </c>
      <c r="B577" s="142">
        <f>+B559/12</f>
        <v>0</v>
      </c>
      <c r="C577" s="142">
        <f>+C559/12</f>
        <v>0</v>
      </c>
      <c r="D577" s="142">
        <f>+D559/12</f>
        <v>0</v>
      </c>
      <c r="E577" s="142">
        <f>+E559/12</f>
        <v>6686.5</v>
      </c>
      <c r="F577" s="143">
        <f>+F559/12</f>
        <v>51677.833333333336</v>
      </c>
    </row>
    <row r="578" spans="1:7" ht="13.5" thickBot="1">
      <c r="A578" s="106" t="s">
        <v>53</v>
      </c>
      <c r="B578" s="35">
        <f>+B561/12</f>
        <v>0</v>
      </c>
      <c r="C578" s="35">
        <f>+C561/12</f>
        <v>0</v>
      </c>
      <c r="D578" s="35">
        <f>+D561/12</f>
        <v>0</v>
      </c>
      <c r="E578" s="35">
        <f>+E561/12</f>
        <v>101426.79931250001</v>
      </c>
      <c r="F578" s="36">
        <f>+F561/12</f>
        <v>700358.79545833322</v>
      </c>
    </row>
    <row r="579" spans="1:7">
      <c r="B579" s="1"/>
      <c r="C579" s="1"/>
      <c r="D579" s="1"/>
      <c r="E579" s="1"/>
      <c r="F579" s="1"/>
    </row>
    <row r="580" spans="1:7">
      <c r="B580" s="1"/>
      <c r="C580" s="1"/>
      <c r="D580" s="1"/>
      <c r="E580" s="1"/>
      <c r="F580" s="1"/>
    </row>
    <row r="581" spans="1:7" ht="18">
      <c r="A581" s="60" t="s">
        <v>127</v>
      </c>
      <c r="B581" s="1"/>
      <c r="C581" s="1"/>
      <c r="D581" s="1"/>
      <c r="E581" s="1"/>
      <c r="F581" s="1"/>
    </row>
    <row r="582" spans="1:7" ht="20.25">
      <c r="A582" s="60" t="s">
        <v>791</v>
      </c>
      <c r="B582" s="1"/>
      <c r="C582" s="195" t="str">
        <f>+Conceptos!B26</f>
        <v>Noruega</v>
      </c>
      <c r="D582" s="1"/>
      <c r="E582" s="1"/>
      <c r="F582" s="1"/>
    </row>
    <row r="583" spans="1:7" ht="16.5" thickBot="1">
      <c r="A583" s="45" t="s">
        <v>126</v>
      </c>
      <c r="B583" s="1"/>
      <c r="C583" s="1"/>
      <c r="D583" s="1"/>
      <c r="E583" s="1"/>
      <c r="F583" s="1"/>
    </row>
    <row r="584" spans="1:7" ht="13.5" thickBot="1">
      <c r="A584" s="75"/>
      <c r="B584" s="76" t="s">
        <v>3</v>
      </c>
      <c r="C584" s="77" t="s">
        <v>7</v>
      </c>
      <c r="D584" s="77" t="s">
        <v>8</v>
      </c>
      <c r="E584" s="77" t="s">
        <v>9</v>
      </c>
      <c r="F584" s="78" t="s">
        <v>10</v>
      </c>
      <c r="G584" s="206" t="s">
        <v>19</v>
      </c>
    </row>
    <row r="585" spans="1:7">
      <c r="A585" t="s">
        <v>60</v>
      </c>
      <c r="B585" s="49">
        <f>+' cifra negocios 1-24'!HO443</f>
        <v>0</v>
      </c>
      <c r="C585" s="49">
        <f>+' cifra negocios 1-24'!HP443</f>
        <v>0</v>
      </c>
      <c r="D585" s="49">
        <f>+' cifra negocios 1-24'!HQ443</f>
        <v>0</v>
      </c>
      <c r="E585" s="49">
        <f>+' cifra negocios 1-24'!HR443</f>
        <v>80238</v>
      </c>
      <c r="F585" s="49">
        <f>+' cifra negocios 1-24'!HS443</f>
        <v>257819</v>
      </c>
      <c r="G585" s="49">
        <f>SUM(B585:F585)</f>
        <v>338057</v>
      </c>
    </row>
    <row r="586" spans="1:7">
      <c r="B586" s="48"/>
      <c r="C586" s="48"/>
      <c r="D586" s="48"/>
      <c r="E586" s="48"/>
      <c r="F586" s="48"/>
      <c r="G586" s="48"/>
    </row>
    <row r="587" spans="1:7">
      <c r="A587" s="50" t="s">
        <v>53</v>
      </c>
      <c r="B587" s="167">
        <f>+' cifra negocios 1-24'!HU443</f>
        <v>0</v>
      </c>
      <c r="C587" s="167">
        <f>+' cifra negocios 1-24'!HV443</f>
        <v>0</v>
      </c>
      <c r="D587" s="167">
        <f>+' cifra negocios 1-24'!HW443</f>
        <v>0</v>
      </c>
      <c r="E587" s="167">
        <f>+' cifra negocios 1-24'!HX443</f>
        <v>1217121.5917500001</v>
      </c>
      <c r="F587" s="167">
        <f>+' cifra negocios 1-24'!HY443</f>
        <v>3906013.4412500006</v>
      </c>
      <c r="G587" s="167">
        <f>SUM(B587:F587)</f>
        <v>5123135.0330000008</v>
      </c>
    </row>
    <row r="588" spans="1:7">
      <c r="B588" s="1"/>
      <c r="C588" s="1"/>
      <c r="D588" s="1"/>
      <c r="E588" s="1"/>
      <c r="F588" s="1"/>
      <c r="G588" s="1"/>
    </row>
    <row r="589" spans="1:7">
      <c r="A589" t="s">
        <v>42</v>
      </c>
      <c r="B589" s="32">
        <f>-' cifra negocios 1-24'!HO463</f>
        <v>0</v>
      </c>
      <c r="C589" s="32">
        <f>-' cifra negocios 1-24'!HP463</f>
        <v>0</v>
      </c>
      <c r="D589" s="32">
        <f>-' cifra negocios 1-24'!HQ463</f>
        <v>0</v>
      </c>
      <c r="E589" s="32">
        <f>-' cifra negocios 1-24'!HR463</f>
        <v>-418571.6345000001</v>
      </c>
      <c r="F589" s="32">
        <f>-' cifra negocios 1-24'!HS463</f>
        <v>-1344511.3125000002</v>
      </c>
      <c r="G589" s="32">
        <f>SUM(B589:F589)</f>
        <v>-1763082.9470000004</v>
      </c>
    </row>
    <row r="590" spans="1:7">
      <c r="A590" t="s">
        <v>128</v>
      </c>
      <c r="B590" s="2">
        <f>-'local propio'!D92</f>
        <v>0</v>
      </c>
      <c r="C590" s="2">
        <f>-'local propio'!E92</f>
        <v>0</v>
      </c>
      <c r="D590" s="2">
        <f>-'local propio'!F92</f>
        <v>0</v>
      </c>
      <c r="E590" s="2">
        <f>-'local propio'!G92</f>
        <v>-80085.507624000005</v>
      </c>
      <c r="F590" s="2">
        <f>-'local propio'!H92</f>
        <v>-827940.00390840019</v>
      </c>
      <c r="G590" s="2">
        <f>SUM(B590:F590)</f>
        <v>-908025.51153240015</v>
      </c>
    </row>
    <row r="591" spans="1:7">
      <c r="B591" s="1"/>
      <c r="C591" s="1"/>
      <c r="D591" s="1"/>
      <c r="E591" s="1"/>
      <c r="F591" s="1"/>
      <c r="G591" s="1"/>
    </row>
    <row r="592" spans="1:7">
      <c r="A592" s="50" t="s">
        <v>43</v>
      </c>
      <c r="B592" s="167">
        <f t="shared" ref="B592:G592" si="39">+B587+B589+B590</f>
        <v>0</v>
      </c>
      <c r="C592" s="167">
        <f t="shared" si="39"/>
        <v>0</v>
      </c>
      <c r="D592" s="167">
        <f t="shared" si="39"/>
        <v>0</v>
      </c>
      <c r="E592" s="167">
        <f t="shared" si="39"/>
        <v>718464.44962600002</v>
      </c>
      <c r="F592" s="167">
        <f t="shared" si="39"/>
        <v>1733562.1248416</v>
      </c>
      <c r="G592" s="167">
        <f t="shared" si="39"/>
        <v>2452026.5744675999</v>
      </c>
    </row>
    <row r="593" spans="1:7">
      <c r="B593" s="1"/>
      <c r="C593" s="1"/>
      <c r="D593" s="1"/>
      <c r="E593" s="1"/>
      <c r="F593" s="1"/>
      <c r="G593" s="1"/>
    </row>
    <row r="594" spans="1:7">
      <c r="A594" t="s">
        <v>132</v>
      </c>
      <c r="B594" s="2">
        <f>-gastos!B105</f>
        <v>0</v>
      </c>
      <c r="C594" s="2">
        <f>-gastos!C105</f>
        <v>0</v>
      </c>
      <c r="D594" s="2">
        <f>-gastos!D105</f>
        <v>0</v>
      </c>
      <c r="E594" s="2">
        <f>-gastos!E105</f>
        <v>-160476</v>
      </c>
      <c r="F594" s="2">
        <f>-gastos!F105</f>
        <v>-451183.25</v>
      </c>
      <c r="G594" s="2">
        <f>SUM(B594:F594)</f>
        <v>-611659.25</v>
      </c>
    </row>
    <row r="595" spans="1:7">
      <c r="B595" s="2"/>
      <c r="C595" s="2"/>
      <c r="D595" s="2"/>
      <c r="E595" s="2"/>
      <c r="F595" s="2"/>
      <c r="G595" s="2"/>
    </row>
    <row r="596" spans="1:7">
      <c r="A596" t="s">
        <v>130</v>
      </c>
      <c r="B596" s="1"/>
      <c r="C596" s="1"/>
      <c r="D596" s="1"/>
      <c r="E596" s="1"/>
      <c r="F596" s="1"/>
      <c r="G596" s="2">
        <f>SUM(B596:F596)</f>
        <v>0</v>
      </c>
    </row>
    <row r="597" spans="1:7">
      <c r="A597" t="s">
        <v>131</v>
      </c>
      <c r="B597" s="1"/>
      <c r="C597" s="1"/>
      <c r="D597" s="1"/>
      <c r="E597" s="1"/>
      <c r="F597" s="1"/>
      <c r="G597" s="2">
        <f>SUM(B597:F597)</f>
        <v>0</v>
      </c>
    </row>
    <row r="598" spans="1:7" ht="13.5" thickBot="1">
      <c r="B598" s="1"/>
      <c r="C598" s="1"/>
      <c r="D598" s="1"/>
      <c r="E598" s="1"/>
      <c r="F598" s="1"/>
      <c r="G598" s="1"/>
    </row>
    <row r="599" spans="1:7" ht="14.25" thickTop="1" thickBot="1">
      <c r="A599" s="127" t="s">
        <v>129</v>
      </c>
      <c r="B599" s="126">
        <f>+B592+B594</f>
        <v>0</v>
      </c>
      <c r="C599" s="126">
        <f>+C592+C594</f>
        <v>0</v>
      </c>
      <c r="D599" s="126">
        <f>+D592+D594</f>
        <v>0</v>
      </c>
      <c r="E599" s="126">
        <f>+E592+E594</f>
        <v>557988.44962600002</v>
      </c>
      <c r="F599" s="126">
        <f>+F592+F594</f>
        <v>1282378.8748416</v>
      </c>
      <c r="G599" s="126">
        <f>+G592+G594+G596+G597</f>
        <v>1840367.3244675999</v>
      </c>
    </row>
    <row r="600" spans="1:7" ht="13.5" thickTop="1">
      <c r="B600" s="1"/>
      <c r="C600" s="1"/>
      <c r="D600" s="1"/>
      <c r="E600" s="1"/>
      <c r="F600" s="1"/>
    </row>
    <row r="601" spans="1:7" ht="13.5" thickBot="1">
      <c r="A601" s="37" t="s">
        <v>146</v>
      </c>
      <c r="B601" s="1"/>
      <c r="C601" s="1"/>
      <c r="D601" s="1"/>
      <c r="E601" s="1"/>
      <c r="F601" s="1"/>
    </row>
    <row r="602" spans="1:7" ht="13.5" thickBot="1">
      <c r="B602" s="103" t="s">
        <v>3</v>
      </c>
      <c r="C602" s="104" t="s">
        <v>7</v>
      </c>
      <c r="D602" s="104" t="s">
        <v>8</v>
      </c>
      <c r="E602" s="104" t="s">
        <v>9</v>
      </c>
      <c r="F602" s="141" t="s">
        <v>10</v>
      </c>
    </row>
    <row r="603" spans="1:7">
      <c r="A603" s="12" t="s">
        <v>60</v>
      </c>
      <c r="B603" s="142">
        <f>+B585/12</f>
        <v>0</v>
      </c>
      <c r="C603" s="142">
        <f>+C585/12</f>
        <v>0</v>
      </c>
      <c r="D603" s="142">
        <f>+D585/12</f>
        <v>0</v>
      </c>
      <c r="E603" s="142">
        <f>+E585/12</f>
        <v>6686.5</v>
      </c>
      <c r="F603" s="143">
        <f>+F585/12</f>
        <v>21484.916666666668</v>
      </c>
    </row>
    <row r="604" spans="1:7" ht="13.5" thickBot="1">
      <c r="A604" s="106" t="s">
        <v>53</v>
      </c>
      <c r="B604" s="35">
        <f>+B587/12</f>
        <v>0</v>
      </c>
      <c r="C604" s="35">
        <f>+C587/12</f>
        <v>0</v>
      </c>
      <c r="D604" s="35">
        <f>+D587/12</f>
        <v>0</v>
      </c>
      <c r="E604" s="35">
        <f>+E587/12</f>
        <v>101426.79931250001</v>
      </c>
      <c r="F604" s="36">
        <f>+F587/12</f>
        <v>325501.12010416674</v>
      </c>
    </row>
    <row r="605" spans="1:7">
      <c r="B605" s="1"/>
      <c r="C605" s="1"/>
      <c r="D605" s="1"/>
      <c r="E605" s="1"/>
      <c r="F605" s="1"/>
    </row>
    <row r="606" spans="1:7">
      <c r="B606" s="1"/>
      <c r="C606" s="1"/>
      <c r="D606" s="1"/>
      <c r="E606" s="1"/>
      <c r="F606" s="1"/>
    </row>
    <row r="607" spans="1:7" ht="18">
      <c r="A607" s="60" t="s">
        <v>127</v>
      </c>
      <c r="B607" s="1"/>
      <c r="C607" s="1"/>
      <c r="D607" s="1"/>
      <c r="E607" s="1"/>
      <c r="F607" s="1"/>
    </row>
    <row r="608" spans="1:7" ht="20.25">
      <c r="A608" s="60" t="s">
        <v>792</v>
      </c>
      <c r="B608" s="1"/>
      <c r="C608" s="195" t="str">
        <f>+Conceptos!B27</f>
        <v>Polonia</v>
      </c>
      <c r="D608" s="1"/>
      <c r="E608" s="1"/>
      <c r="F608" s="1"/>
    </row>
    <row r="609" spans="1:7" ht="16.5" thickBot="1">
      <c r="A609" s="45" t="s">
        <v>126</v>
      </c>
      <c r="B609" s="1"/>
      <c r="C609" s="1"/>
      <c r="D609" s="1"/>
      <c r="E609" s="1"/>
      <c r="F609" s="1"/>
    </row>
    <row r="610" spans="1:7" ht="13.5" thickBot="1">
      <c r="A610" s="75"/>
      <c r="B610" s="76" t="s">
        <v>3</v>
      </c>
      <c r="C610" s="77" t="s">
        <v>7</v>
      </c>
      <c r="D610" s="77" t="s">
        <v>8</v>
      </c>
      <c r="E610" s="77" t="s">
        <v>9</v>
      </c>
      <c r="F610" s="78" t="s">
        <v>10</v>
      </c>
      <c r="G610" s="206" t="s">
        <v>19</v>
      </c>
    </row>
    <row r="611" spans="1:7">
      <c r="A611" t="s">
        <v>60</v>
      </c>
      <c r="B611" s="49">
        <f>+' cifra negocios 1-24'!C674</f>
        <v>0</v>
      </c>
      <c r="C611" s="49">
        <f>+' cifra negocios 1-24'!D674</f>
        <v>0</v>
      </c>
      <c r="D611" s="49">
        <f>+' cifra negocios 1-24'!E674</f>
        <v>0</v>
      </c>
      <c r="E611" s="49">
        <f>+' cifra negocios 1-24'!F674</f>
        <v>80238</v>
      </c>
      <c r="F611" s="49">
        <f>+' cifra negocios 1-24'!G674</f>
        <v>408653.99999999994</v>
      </c>
      <c r="G611" s="49">
        <f>SUM(B611:F611)</f>
        <v>488891.99999999994</v>
      </c>
    </row>
    <row r="612" spans="1:7">
      <c r="B612" s="48"/>
      <c r="C612" s="48"/>
      <c r="D612" s="48"/>
      <c r="E612" s="48"/>
      <c r="F612" s="48"/>
      <c r="G612" s="48"/>
    </row>
    <row r="613" spans="1:7">
      <c r="A613" s="50" t="s">
        <v>53</v>
      </c>
      <c r="B613" s="167">
        <f>+' cifra negocios 1-24'!I674</f>
        <v>0</v>
      </c>
      <c r="C613" s="167">
        <f>+' cifra negocios 1-24'!J674</f>
        <v>0</v>
      </c>
      <c r="D613" s="167">
        <f>+' cifra negocios 1-24'!K674</f>
        <v>0</v>
      </c>
      <c r="E613" s="167">
        <f>+' cifra negocios 1-24'!L674</f>
        <v>1217121.5917500001</v>
      </c>
      <c r="F613" s="167">
        <f>+' cifra negocios 1-24'!M674</f>
        <v>6204554.0295000011</v>
      </c>
      <c r="G613" s="167">
        <f>SUM(B613:F613)</f>
        <v>7421675.6212500017</v>
      </c>
    </row>
    <row r="614" spans="1:7">
      <c r="B614" s="1"/>
      <c r="C614" s="1"/>
      <c r="D614" s="1"/>
      <c r="E614" s="1"/>
      <c r="F614" s="1"/>
      <c r="G614" s="1"/>
    </row>
    <row r="615" spans="1:7">
      <c r="A615" t="s">
        <v>42</v>
      </c>
      <c r="B615" s="32">
        <f>-' cifra negocios 1-24'!C694</f>
        <v>0</v>
      </c>
      <c r="C615" s="32">
        <f>-' cifra negocios 1-24'!D694</f>
        <v>0</v>
      </c>
      <c r="D615" s="32">
        <f>-' cifra negocios 1-24'!E694</f>
        <v>0</v>
      </c>
      <c r="E615" s="32">
        <f>-' cifra negocios 1-24'!F694</f>
        <v>-418571.6345000001</v>
      </c>
      <c r="F615" s="32">
        <f>-' cifra negocios 1-24'!G694</f>
        <v>-2132397.9349999996</v>
      </c>
      <c r="G615" s="32">
        <f>SUM(B615:F615)</f>
        <v>-2550969.5694999998</v>
      </c>
    </row>
    <row r="616" spans="1:7">
      <c r="A616" t="s">
        <v>128</v>
      </c>
      <c r="B616" s="2">
        <f>-'local propio'!D93</f>
        <v>0</v>
      </c>
      <c r="C616" s="2">
        <f>-'local propio'!E93</f>
        <v>0</v>
      </c>
      <c r="D616" s="2">
        <f>-'local propio'!F93</f>
        <v>0</v>
      </c>
      <c r="E616" s="2">
        <f>-'local propio'!G93</f>
        <v>-80085.507624000005</v>
      </c>
      <c r="F616" s="2">
        <f>-'local propio'!H93</f>
        <v>-827940.00390840019</v>
      </c>
      <c r="G616" s="2">
        <f>SUM(B616:F616)</f>
        <v>-908025.51153240015</v>
      </c>
    </row>
    <row r="617" spans="1:7">
      <c r="B617" s="1"/>
      <c r="C617" s="1"/>
      <c r="D617" s="1"/>
      <c r="E617" s="1"/>
      <c r="F617" s="1"/>
      <c r="G617" s="1"/>
    </row>
    <row r="618" spans="1:7">
      <c r="A618" s="50" t="s">
        <v>43</v>
      </c>
      <c r="B618" s="167">
        <f t="shared" ref="B618:G618" si="40">+B613+B615+B616</f>
        <v>0</v>
      </c>
      <c r="C618" s="167">
        <f t="shared" si="40"/>
        <v>0</v>
      </c>
      <c r="D618" s="167">
        <f t="shared" si="40"/>
        <v>0</v>
      </c>
      <c r="E618" s="167">
        <f t="shared" si="40"/>
        <v>718464.44962600002</v>
      </c>
      <c r="F618" s="167">
        <f t="shared" si="40"/>
        <v>3244216.0905916011</v>
      </c>
      <c r="G618" s="167">
        <f t="shared" si="40"/>
        <v>3962680.5402176022</v>
      </c>
    </row>
    <row r="619" spans="1:7">
      <c r="B619" s="1"/>
      <c r="C619" s="1"/>
      <c r="D619" s="1"/>
      <c r="E619" s="1"/>
      <c r="F619" s="1"/>
      <c r="G619" s="1"/>
    </row>
    <row r="620" spans="1:7">
      <c r="A620" t="s">
        <v>132</v>
      </c>
      <c r="B620" s="2">
        <f>-gastos!B106</f>
        <v>0</v>
      </c>
      <c r="C620" s="2">
        <f>-gastos!C106</f>
        <v>0</v>
      </c>
      <c r="D620" s="2">
        <f>-gastos!D106</f>
        <v>0</v>
      </c>
      <c r="E620" s="2">
        <f>-gastos!E106</f>
        <v>-160476</v>
      </c>
      <c r="F620" s="2">
        <f>-gastos!F106</f>
        <v>-715144.49999999988</v>
      </c>
      <c r="G620" s="2">
        <f>SUM(B620:F620)</f>
        <v>-875620.49999999988</v>
      </c>
    </row>
    <row r="621" spans="1:7">
      <c r="B621" s="2"/>
      <c r="C621" s="2"/>
      <c r="D621" s="2"/>
      <c r="E621" s="2"/>
      <c r="F621" s="2"/>
      <c r="G621" s="2"/>
    </row>
    <row r="622" spans="1:7">
      <c r="A622" t="s">
        <v>130</v>
      </c>
      <c r="B622" s="1"/>
      <c r="C622" s="1"/>
      <c r="D622" s="1"/>
      <c r="E622" s="1"/>
      <c r="F622" s="1"/>
      <c r="G622" s="2">
        <f>SUM(B622:F622)</f>
        <v>0</v>
      </c>
    </row>
    <row r="623" spans="1:7">
      <c r="A623" t="s">
        <v>131</v>
      </c>
      <c r="B623" s="1"/>
      <c r="C623" s="1"/>
      <c r="D623" s="1"/>
      <c r="E623" s="1"/>
      <c r="F623" s="1"/>
      <c r="G623" s="2">
        <f>SUM(B623:F623)</f>
        <v>0</v>
      </c>
    </row>
    <row r="624" spans="1:7" ht="13.5" thickBot="1">
      <c r="B624" s="1"/>
      <c r="C624" s="1"/>
      <c r="D624" s="1"/>
      <c r="E624" s="1"/>
      <c r="F624" s="1"/>
      <c r="G624" s="1"/>
    </row>
    <row r="625" spans="1:7" ht="14.25" thickTop="1" thickBot="1">
      <c r="A625" s="127" t="s">
        <v>129</v>
      </c>
      <c r="B625" s="126">
        <f>+B618+B620</f>
        <v>0</v>
      </c>
      <c r="C625" s="126">
        <f>+C618+C620</f>
        <v>0</v>
      </c>
      <c r="D625" s="126">
        <f>+D618+D620</f>
        <v>0</v>
      </c>
      <c r="E625" s="126">
        <f>+E618+E620</f>
        <v>557988.44962600002</v>
      </c>
      <c r="F625" s="126">
        <f>+F618+F620</f>
        <v>2529071.5905916011</v>
      </c>
      <c r="G625" s="126">
        <f>+G618+G620+G622+G623</f>
        <v>3087060.0402176022</v>
      </c>
    </row>
    <row r="626" spans="1:7" ht="13.5" thickTop="1">
      <c r="B626" s="1"/>
      <c r="C626" s="1"/>
      <c r="D626" s="1"/>
      <c r="E626" s="1"/>
      <c r="F626" s="1"/>
    </row>
    <row r="627" spans="1:7" ht="13.5" thickBot="1">
      <c r="A627" s="37" t="s">
        <v>146</v>
      </c>
      <c r="B627" s="1"/>
      <c r="C627" s="1"/>
      <c r="D627" s="1"/>
      <c r="E627" s="1"/>
      <c r="F627" s="1"/>
    </row>
    <row r="628" spans="1:7" ht="13.5" thickBot="1">
      <c r="B628" s="103" t="s">
        <v>3</v>
      </c>
      <c r="C628" s="104" t="s">
        <v>7</v>
      </c>
      <c r="D628" s="104" t="s">
        <v>8</v>
      </c>
      <c r="E628" s="104" t="s">
        <v>9</v>
      </c>
      <c r="F628" s="141" t="s">
        <v>10</v>
      </c>
    </row>
    <row r="629" spans="1:7">
      <c r="A629" s="12" t="s">
        <v>60</v>
      </c>
      <c r="B629" s="142">
        <f>+B611/12</f>
        <v>0</v>
      </c>
      <c r="C629" s="142">
        <f>+C611/12</f>
        <v>0</v>
      </c>
      <c r="D629" s="142">
        <f>+D611/12</f>
        <v>0</v>
      </c>
      <c r="E629" s="142">
        <f>+E611/12</f>
        <v>6686.5</v>
      </c>
      <c r="F629" s="143">
        <f>+F611/12</f>
        <v>34054.499999999993</v>
      </c>
    </row>
    <row r="630" spans="1:7" ht="13.5" thickBot="1">
      <c r="A630" s="106" t="s">
        <v>53</v>
      </c>
      <c r="B630" s="35">
        <f>+B613/12</f>
        <v>0</v>
      </c>
      <c r="C630" s="35">
        <f>+C613/12</f>
        <v>0</v>
      </c>
      <c r="D630" s="35">
        <f>+D613/12</f>
        <v>0</v>
      </c>
      <c r="E630" s="35">
        <f>+E613/12</f>
        <v>101426.79931250001</v>
      </c>
      <c r="F630" s="36">
        <f>+F613/12</f>
        <v>517046.16912500007</v>
      </c>
    </row>
    <row r="631" spans="1:7">
      <c r="B631" s="1"/>
      <c r="C631" s="1"/>
      <c r="D631" s="1"/>
      <c r="E631" s="1"/>
      <c r="F631" s="1"/>
    </row>
    <row r="632" spans="1:7">
      <c r="B632" s="1"/>
      <c r="C632" s="1"/>
      <c r="D632" s="1"/>
      <c r="E632" s="1"/>
      <c r="F632" s="1"/>
    </row>
    <row r="633" spans="1:7" ht="18">
      <c r="A633" s="60" t="s">
        <v>127</v>
      </c>
      <c r="B633" s="1"/>
      <c r="C633" s="1"/>
      <c r="D633" s="1"/>
      <c r="E633" s="1"/>
      <c r="F633" s="1"/>
    </row>
    <row r="634" spans="1:7" ht="20.25">
      <c r="A634" s="60" t="s">
        <v>793</v>
      </c>
      <c r="B634" s="1"/>
      <c r="C634" s="195" t="str">
        <f>+Conceptos!B28</f>
        <v>Suecia</v>
      </c>
      <c r="D634" s="1"/>
      <c r="E634" s="1"/>
      <c r="F634" s="1"/>
    </row>
    <row r="635" spans="1:7" ht="16.5" thickBot="1">
      <c r="A635" s="45" t="s">
        <v>126</v>
      </c>
      <c r="B635" s="1"/>
      <c r="C635" s="1"/>
      <c r="D635" s="1"/>
      <c r="E635" s="1"/>
      <c r="F635" s="1"/>
    </row>
    <row r="636" spans="1:7" ht="13.5" thickBot="1">
      <c r="A636" s="75"/>
      <c r="B636" s="76" t="s">
        <v>3</v>
      </c>
      <c r="C636" s="77" t="s">
        <v>7</v>
      </c>
      <c r="D636" s="77" t="s">
        <v>8</v>
      </c>
      <c r="E636" s="77" t="s">
        <v>9</v>
      </c>
      <c r="F636" s="78" t="s">
        <v>10</v>
      </c>
      <c r="G636" s="206" t="s">
        <v>19</v>
      </c>
    </row>
    <row r="637" spans="1:7">
      <c r="A637" t="s">
        <v>60</v>
      </c>
      <c r="B637" s="49">
        <f>+' cifra negocios 1-24'!Y674</f>
        <v>0</v>
      </c>
      <c r="C637" s="49">
        <f>+' cifra negocios 1-24'!Z674</f>
        <v>0</v>
      </c>
      <c r="D637" s="49">
        <f>+' cifra negocios 1-24'!AA674</f>
        <v>0</v>
      </c>
      <c r="E637" s="49">
        <f>+' cifra negocios 1-24'!AB674</f>
        <v>80238</v>
      </c>
      <c r="F637" s="49">
        <f>+' cifra negocios 1-24'!AC674</f>
        <v>408653.99999999994</v>
      </c>
      <c r="G637" s="49">
        <f>SUM(B637:F637)</f>
        <v>488891.99999999994</v>
      </c>
    </row>
    <row r="638" spans="1:7">
      <c r="B638" s="48"/>
      <c r="C638" s="48"/>
      <c r="D638" s="48"/>
      <c r="E638" s="48"/>
      <c r="F638" s="48"/>
      <c r="G638" s="48"/>
    </row>
    <row r="639" spans="1:7">
      <c r="A639" s="50" t="s">
        <v>53</v>
      </c>
      <c r="B639" s="167">
        <f>+' cifra negocios 1-24'!AE674</f>
        <v>0</v>
      </c>
      <c r="C639" s="167">
        <f>+' cifra negocios 1-24'!AF674</f>
        <v>0</v>
      </c>
      <c r="D639" s="167">
        <f>+' cifra negocios 1-24'!AG674</f>
        <v>0</v>
      </c>
      <c r="E639" s="167">
        <f>+' cifra negocios 1-24'!AH674</f>
        <v>1217121.5917500001</v>
      </c>
      <c r="F639" s="167">
        <f>+' cifra negocios 1-24'!AI674</f>
        <v>6204554.0295000011</v>
      </c>
      <c r="G639" s="167">
        <f>SUM(B639:F639)</f>
        <v>7421675.6212500017</v>
      </c>
    </row>
    <row r="640" spans="1:7">
      <c r="B640" s="1"/>
      <c r="C640" s="1"/>
      <c r="D640" s="1"/>
      <c r="E640" s="1"/>
      <c r="F640" s="1"/>
      <c r="G640" s="1"/>
    </row>
    <row r="641" spans="1:7">
      <c r="A641" t="s">
        <v>42</v>
      </c>
      <c r="B641" s="32">
        <f>-' cifra negocios 1-24'!Y694</f>
        <v>0</v>
      </c>
      <c r="C641" s="32">
        <f>-' cifra negocios 1-24'!Z694</f>
        <v>0</v>
      </c>
      <c r="D641" s="32">
        <f>-' cifra negocios 1-24'!AA694</f>
        <v>0</v>
      </c>
      <c r="E641" s="32">
        <f>-' cifra negocios 1-24'!AB694</f>
        <v>-418571.6345000001</v>
      </c>
      <c r="F641" s="32">
        <f>-' cifra negocios 1-24'!AC694</f>
        <v>-2132397.9349999996</v>
      </c>
      <c r="G641" s="32">
        <f>SUM(B641:F641)</f>
        <v>-2550969.5694999998</v>
      </c>
    </row>
    <row r="642" spans="1:7">
      <c r="A642" t="s">
        <v>128</v>
      </c>
      <c r="B642" s="2">
        <f>-'local propio'!D94</f>
        <v>0</v>
      </c>
      <c r="C642" s="2">
        <f>-'local propio'!E94</f>
        <v>0</v>
      </c>
      <c r="D642" s="2">
        <f>-'local propio'!F94</f>
        <v>0</v>
      </c>
      <c r="E642" s="2">
        <f>-'local propio'!G94</f>
        <v>-80085.507624000005</v>
      </c>
      <c r="F642" s="2">
        <f>-'local propio'!H94</f>
        <v>-827940.00390840019</v>
      </c>
      <c r="G642" s="2">
        <f>SUM(B642:F642)</f>
        <v>-908025.51153240015</v>
      </c>
    </row>
    <row r="643" spans="1:7">
      <c r="B643" s="1"/>
      <c r="C643" s="1"/>
      <c r="D643" s="1"/>
      <c r="E643" s="1"/>
      <c r="F643" s="1"/>
      <c r="G643" s="1"/>
    </row>
    <row r="644" spans="1:7">
      <c r="A644" s="50" t="s">
        <v>43</v>
      </c>
      <c r="B644" s="167">
        <f t="shared" ref="B644:G644" si="41">+B639+B641+B642</f>
        <v>0</v>
      </c>
      <c r="C644" s="167">
        <f t="shared" si="41"/>
        <v>0</v>
      </c>
      <c r="D644" s="167">
        <f t="shared" si="41"/>
        <v>0</v>
      </c>
      <c r="E644" s="167">
        <f t="shared" si="41"/>
        <v>718464.44962600002</v>
      </c>
      <c r="F644" s="167">
        <f t="shared" si="41"/>
        <v>3244216.0905916011</v>
      </c>
      <c r="G644" s="167">
        <f t="shared" si="41"/>
        <v>3962680.5402176022</v>
      </c>
    </row>
    <row r="645" spans="1:7">
      <c r="B645" s="1"/>
      <c r="C645" s="1"/>
      <c r="D645" s="1"/>
      <c r="E645" s="1"/>
      <c r="F645" s="1"/>
      <c r="G645" s="1"/>
    </row>
    <row r="646" spans="1:7">
      <c r="A646" t="s">
        <v>132</v>
      </c>
      <c r="B646" s="2">
        <f>-gastos!B107</f>
        <v>0</v>
      </c>
      <c r="C646" s="2">
        <f>-gastos!C107</f>
        <v>0</v>
      </c>
      <c r="D646" s="2">
        <f>-gastos!D107</f>
        <v>0</v>
      </c>
      <c r="E646" s="2">
        <f>-gastos!E107</f>
        <v>-160476</v>
      </c>
      <c r="F646" s="2">
        <f>-gastos!F107</f>
        <v>-715144.49999999988</v>
      </c>
      <c r="G646" s="2">
        <f>SUM(B646:F646)</f>
        <v>-875620.49999999988</v>
      </c>
    </row>
    <row r="647" spans="1:7">
      <c r="B647" s="2"/>
      <c r="C647" s="2"/>
      <c r="D647" s="2"/>
      <c r="E647" s="2"/>
      <c r="F647" s="2"/>
      <c r="G647" s="2"/>
    </row>
    <row r="648" spans="1:7">
      <c r="A648" t="s">
        <v>130</v>
      </c>
      <c r="B648" s="1"/>
      <c r="C648" s="1"/>
      <c r="D648" s="1"/>
      <c r="E648" s="1"/>
      <c r="F648" s="1"/>
      <c r="G648" s="2">
        <f>SUM(B648:F648)</f>
        <v>0</v>
      </c>
    </row>
    <row r="649" spans="1:7">
      <c r="A649" t="s">
        <v>131</v>
      </c>
      <c r="B649" s="1"/>
      <c r="C649" s="1"/>
      <c r="D649" s="1"/>
      <c r="E649" s="1"/>
      <c r="F649" s="1"/>
      <c r="G649" s="2">
        <f>SUM(B649:F649)</f>
        <v>0</v>
      </c>
    </row>
    <row r="650" spans="1:7" ht="13.5" thickBot="1">
      <c r="B650" s="1"/>
      <c r="C650" s="1"/>
      <c r="D650" s="1"/>
      <c r="E650" s="1"/>
      <c r="F650" s="1"/>
      <c r="G650" s="1"/>
    </row>
    <row r="651" spans="1:7" ht="14.25" thickTop="1" thickBot="1">
      <c r="A651" s="127" t="s">
        <v>129</v>
      </c>
      <c r="B651" s="126">
        <f>+B644+B646</f>
        <v>0</v>
      </c>
      <c r="C651" s="126">
        <f>+C644+C646</f>
        <v>0</v>
      </c>
      <c r="D651" s="126">
        <f>+D644+D646</f>
        <v>0</v>
      </c>
      <c r="E651" s="126">
        <f>+E644+E646</f>
        <v>557988.44962600002</v>
      </c>
      <c r="F651" s="126">
        <f>+F644+F646</f>
        <v>2529071.5905916011</v>
      </c>
      <c r="G651" s="126">
        <f>+G644+G646+G648+G649</f>
        <v>3087060.0402176022</v>
      </c>
    </row>
    <row r="652" spans="1:7" ht="13.5" thickTop="1">
      <c r="B652" s="1"/>
      <c r="C652" s="1"/>
      <c r="D652" s="1"/>
      <c r="E652" s="1"/>
      <c r="F652" s="1"/>
    </row>
    <row r="653" spans="1:7" ht="13.5" thickBot="1">
      <c r="A653" s="37" t="s">
        <v>146</v>
      </c>
      <c r="B653" s="1"/>
      <c r="C653" s="1"/>
      <c r="D653" s="1"/>
      <c r="E653" s="1"/>
      <c r="F653" s="1"/>
    </row>
    <row r="654" spans="1:7" ht="13.5" thickBot="1">
      <c r="B654" s="103" t="s">
        <v>3</v>
      </c>
      <c r="C654" s="104" t="s">
        <v>7</v>
      </c>
      <c r="D654" s="104" t="s">
        <v>8</v>
      </c>
      <c r="E654" s="104" t="s">
        <v>9</v>
      </c>
      <c r="F654" s="141" t="s">
        <v>10</v>
      </c>
    </row>
    <row r="655" spans="1:7">
      <c r="A655" s="12" t="s">
        <v>60</v>
      </c>
      <c r="B655" s="142">
        <f>+B637/12</f>
        <v>0</v>
      </c>
      <c r="C655" s="142">
        <f>+C637/12</f>
        <v>0</v>
      </c>
      <c r="D655" s="142">
        <f>+D637/12</f>
        <v>0</v>
      </c>
      <c r="E655" s="142">
        <f>+E637/12</f>
        <v>6686.5</v>
      </c>
      <c r="F655" s="143">
        <f>+F637/12</f>
        <v>34054.499999999993</v>
      </c>
    </row>
    <row r="656" spans="1:7" ht="13.5" thickBot="1">
      <c r="A656" s="106" t="s">
        <v>53</v>
      </c>
      <c r="B656" s="35">
        <f>+B639/12</f>
        <v>0</v>
      </c>
      <c r="C656" s="35">
        <f>+C639/12</f>
        <v>0</v>
      </c>
      <c r="D656" s="35">
        <f>+D639/12</f>
        <v>0</v>
      </c>
      <c r="E656" s="35">
        <f>+E639/12</f>
        <v>101426.79931250001</v>
      </c>
      <c r="F656" s="36">
        <f>+F639/12</f>
        <v>517046.16912500007</v>
      </c>
    </row>
    <row r="659" spans="1:7" ht="18">
      <c r="A659" s="60" t="s">
        <v>127</v>
      </c>
      <c r="B659" s="1"/>
      <c r="C659" s="1"/>
      <c r="D659" s="1"/>
      <c r="E659" s="1"/>
      <c r="F659" s="1"/>
    </row>
    <row r="660" spans="1:7" ht="20.25">
      <c r="A660" s="60" t="s">
        <v>794</v>
      </c>
      <c r="B660" s="1"/>
      <c r="C660" s="195" t="str">
        <f>+Conceptos!B29</f>
        <v>Turquía</v>
      </c>
      <c r="D660" s="1"/>
      <c r="E660" s="1"/>
      <c r="F660" s="1"/>
    </row>
    <row r="661" spans="1:7" ht="16.5" thickBot="1">
      <c r="A661" s="45" t="s">
        <v>126</v>
      </c>
      <c r="B661" s="1"/>
      <c r="C661" s="1"/>
      <c r="D661" s="1"/>
      <c r="E661" s="1"/>
      <c r="F661" s="1"/>
    </row>
    <row r="662" spans="1:7" ht="13.5" thickBot="1">
      <c r="A662" s="75"/>
      <c r="B662" s="76" t="s">
        <v>3</v>
      </c>
      <c r="C662" s="77" t="s">
        <v>7</v>
      </c>
      <c r="D662" s="77" t="s">
        <v>8</v>
      </c>
      <c r="E662" s="77" t="s">
        <v>9</v>
      </c>
      <c r="F662" s="78" t="s">
        <v>10</v>
      </c>
      <c r="G662" s="206" t="s">
        <v>19</v>
      </c>
    </row>
    <row r="663" spans="1:7">
      <c r="A663" t="s">
        <v>60</v>
      </c>
      <c r="B663" s="49">
        <f>+' cifra negocios 1-24'!AU674</f>
        <v>0</v>
      </c>
      <c r="C663" s="49">
        <f>+' cifra negocios 1-24'!AV674</f>
        <v>0</v>
      </c>
      <c r="D663" s="49">
        <f>+' cifra negocios 1-24'!AW674</f>
        <v>0</v>
      </c>
      <c r="E663" s="49">
        <f>+' cifra negocios 1-24'!AX674</f>
        <v>80238</v>
      </c>
      <c r="F663" s="49">
        <f>+' cifra negocios 1-24'!AY674</f>
        <v>408653.99999999994</v>
      </c>
      <c r="G663" s="49">
        <f>SUM(B663:F663)</f>
        <v>488891.99999999994</v>
      </c>
    </row>
    <row r="664" spans="1:7">
      <c r="B664" s="48"/>
      <c r="C664" s="48"/>
      <c r="D664" s="48"/>
      <c r="E664" s="48"/>
      <c r="F664" s="48"/>
      <c r="G664" s="48"/>
    </row>
    <row r="665" spans="1:7">
      <c r="A665" s="50" t="s">
        <v>53</v>
      </c>
      <c r="B665" s="167">
        <f>+' cifra negocios 1-24'!BA674</f>
        <v>0</v>
      </c>
      <c r="C665" s="167">
        <f>+' cifra negocios 1-24'!BB674</f>
        <v>0</v>
      </c>
      <c r="D665" s="167">
        <f>+' cifra negocios 1-24'!BC674</f>
        <v>0</v>
      </c>
      <c r="E665" s="167">
        <f>+' cifra negocios 1-24'!BD674</f>
        <v>1217121.5917500001</v>
      </c>
      <c r="F665" s="167">
        <f>+' cifra negocios 1-24'!BE674</f>
        <v>6204554.0295000011</v>
      </c>
      <c r="G665" s="167">
        <f>SUM(B665:F665)</f>
        <v>7421675.6212500017</v>
      </c>
    </row>
    <row r="666" spans="1:7">
      <c r="B666" s="1"/>
      <c r="C666" s="1"/>
      <c r="D666" s="1"/>
      <c r="E666" s="1"/>
      <c r="F666" s="1"/>
      <c r="G666" s="1"/>
    </row>
    <row r="667" spans="1:7">
      <c r="A667" t="s">
        <v>42</v>
      </c>
      <c r="B667" s="32">
        <f>-' cifra negocios 1-24'!AU694</f>
        <v>0</v>
      </c>
      <c r="C667" s="32">
        <f>-' cifra negocios 1-24'!AV694</f>
        <v>0</v>
      </c>
      <c r="D667" s="32">
        <f>-' cifra negocios 1-24'!AW694</f>
        <v>0</v>
      </c>
      <c r="E667" s="32">
        <f>-' cifra negocios 1-24'!AX694</f>
        <v>-418571.6345000001</v>
      </c>
      <c r="F667" s="32">
        <f>-' cifra negocios 1-24'!AY694</f>
        <v>-2132397.9349999996</v>
      </c>
      <c r="G667" s="32">
        <f>SUM(B667:F667)</f>
        <v>-2550969.5694999998</v>
      </c>
    </row>
    <row r="668" spans="1:7">
      <c r="A668" t="s">
        <v>128</v>
      </c>
      <c r="B668" s="2">
        <f>-'local propio'!D95</f>
        <v>0</v>
      </c>
      <c r="C668" s="2">
        <f>-'local propio'!E95</f>
        <v>0</v>
      </c>
      <c r="D668" s="2">
        <f>-'local propio'!F95</f>
        <v>0</v>
      </c>
      <c r="E668" s="2">
        <f>-'local propio'!G95</f>
        <v>-80085.507624000005</v>
      </c>
      <c r="F668" s="2">
        <f>-'local propio'!H95</f>
        <v>-827940.00390840019</v>
      </c>
      <c r="G668" s="2">
        <f>SUM(B668:F668)</f>
        <v>-908025.51153240015</v>
      </c>
    </row>
    <row r="669" spans="1:7">
      <c r="B669" s="1"/>
      <c r="C669" s="1"/>
      <c r="D669" s="1"/>
      <c r="E669" s="1"/>
      <c r="F669" s="1"/>
      <c r="G669" s="1"/>
    </row>
    <row r="670" spans="1:7">
      <c r="A670" s="50" t="s">
        <v>43</v>
      </c>
      <c r="B670" s="167">
        <f t="shared" ref="B670:G670" si="42">+B665+B667+B668</f>
        <v>0</v>
      </c>
      <c r="C670" s="167">
        <f t="shared" si="42"/>
        <v>0</v>
      </c>
      <c r="D670" s="167">
        <f t="shared" si="42"/>
        <v>0</v>
      </c>
      <c r="E670" s="167">
        <f t="shared" si="42"/>
        <v>718464.44962600002</v>
      </c>
      <c r="F670" s="167">
        <f t="shared" si="42"/>
        <v>3244216.0905916011</v>
      </c>
      <c r="G670" s="167">
        <f t="shared" si="42"/>
        <v>3962680.5402176022</v>
      </c>
    </row>
    <row r="671" spans="1:7">
      <c r="B671" s="1"/>
      <c r="C671" s="1"/>
      <c r="D671" s="1"/>
      <c r="E671" s="1"/>
      <c r="F671" s="1"/>
      <c r="G671" s="1"/>
    </row>
    <row r="672" spans="1:7">
      <c r="A672" t="s">
        <v>132</v>
      </c>
      <c r="B672" s="2">
        <f>-gastos!B108</f>
        <v>0</v>
      </c>
      <c r="C672" s="2">
        <f>-gastos!C108</f>
        <v>0</v>
      </c>
      <c r="D672" s="2">
        <f>-gastos!D108</f>
        <v>0</v>
      </c>
      <c r="E672" s="2">
        <f>-gastos!E108</f>
        <v>-160476</v>
      </c>
      <c r="F672" s="2">
        <f>-gastos!F108</f>
        <v>-715144.49999999988</v>
      </c>
      <c r="G672" s="2">
        <f>SUM(B672:F672)</f>
        <v>-875620.49999999988</v>
      </c>
    </row>
    <row r="673" spans="1:7">
      <c r="B673" s="2"/>
      <c r="C673" s="2"/>
      <c r="D673" s="2"/>
      <c r="E673" s="2"/>
      <c r="F673" s="2"/>
      <c r="G673" s="2"/>
    </row>
    <row r="674" spans="1:7">
      <c r="A674" t="s">
        <v>130</v>
      </c>
      <c r="B674" s="1"/>
      <c r="C674" s="1"/>
      <c r="D674" s="1"/>
      <c r="E674" s="1"/>
      <c r="F674" s="1"/>
      <c r="G674" s="2">
        <f>SUM(B674:F674)</f>
        <v>0</v>
      </c>
    </row>
    <row r="675" spans="1:7">
      <c r="A675" t="s">
        <v>131</v>
      </c>
      <c r="B675" s="1"/>
      <c r="C675" s="1"/>
      <c r="D675" s="1"/>
      <c r="E675" s="1"/>
      <c r="F675" s="1"/>
      <c r="G675" s="2">
        <f>SUM(B675:F675)</f>
        <v>0</v>
      </c>
    </row>
    <row r="676" spans="1:7" ht="13.5" thickBot="1">
      <c r="B676" s="1"/>
      <c r="C676" s="1"/>
      <c r="D676" s="1"/>
      <c r="E676" s="1"/>
      <c r="F676" s="1"/>
      <c r="G676" s="1"/>
    </row>
    <row r="677" spans="1:7" ht="14.25" thickTop="1" thickBot="1">
      <c r="A677" s="127" t="s">
        <v>129</v>
      </c>
      <c r="B677" s="126">
        <f>+B670+B672</f>
        <v>0</v>
      </c>
      <c r="C677" s="126">
        <f>+C670+C672</f>
        <v>0</v>
      </c>
      <c r="D677" s="126">
        <f>+D670+D672</f>
        <v>0</v>
      </c>
      <c r="E677" s="126">
        <f>+E670+E672</f>
        <v>557988.44962600002</v>
      </c>
      <c r="F677" s="126">
        <f>+F670+F672</f>
        <v>2529071.5905916011</v>
      </c>
      <c r="G677" s="126">
        <f>+G670+G672+G674+G675</f>
        <v>3087060.0402176022</v>
      </c>
    </row>
    <row r="678" spans="1:7" ht="13.5" thickTop="1">
      <c r="B678" s="1"/>
      <c r="C678" s="1"/>
      <c r="D678" s="1"/>
      <c r="E678" s="1"/>
      <c r="F678" s="1"/>
    </row>
    <row r="679" spans="1:7" ht="13.5" thickBot="1">
      <c r="A679" s="37" t="s">
        <v>146</v>
      </c>
      <c r="B679" s="1"/>
      <c r="C679" s="1"/>
      <c r="D679" s="1"/>
      <c r="E679" s="1"/>
      <c r="F679" s="1"/>
    </row>
    <row r="680" spans="1:7" ht="13.5" thickBot="1">
      <c r="B680" s="103" t="s">
        <v>3</v>
      </c>
      <c r="C680" s="104" t="s">
        <v>7</v>
      </c>
      <c r="D680" s="104" t="s">
        <v>8</v>
      </c>
      <c r="E680" s="104" t="s">
        <v>9</v>
      </c>
      <c r="F680" s="141" t="s">
        <v>10</v>
      </c>
    </row>
    <row r="681" spans="1:7">
      <c r="A681" s="12" t="s">
        <v>60</v>
      </c>
      <c r="B681" s="142">
        <f>+B663/12</f>
        <v>0</v>
      </c>
      <c r="C681" s="142">
        <f>+C663/12</f>
        <v>0</v>
      </c>
      <c r="D681" s="142">
        <f>+D663/12</f>
        <v>0</v>
      </c>
      <c r="E681" s="142">
        <f>+E663/12</f>
        <v>6686.5</v>
      </c>
      <c r="F681" s="143">
        <f>+F663/12</f>
        <v>34054.499999999993</v>
      </c>
    </row>
    <row r="682" spans="1:7" ht="13.5" thickBot="1">
      <c r="A682" s="106" t="s">
        <v>53</v>
      </c>
      <c r="B682" s="35">
        <f>+B665/12</f>
        <v>0</v>
      </c>
      <c r="C682" s="35">
        <f>+C665/12</f>
        <v>0</v>
      </c>
      <c r="D682" s="35">
        <f>+D665/12</f>
        <v>0</v>
      </c>
      <c r="E682" s="35">
        <f>+E665/12</f>
        <v>101426.79931250001</v>
      </c>
      <c r="F682" s="36">
        <f>+F665/12</f>
        <v>517046.16912500007</v>
      </c>
    </row>
    <row r="683" spans="1:7">
      <c r="B683" s="1"/>
      <c r="C683" s="1"/>
      <c r="D683" s="1"/>
      <c r="E683" s="1"/>
      <c r="F683" s="1"/>
    </row>
    <row r="684" spans="1:7">
      <c r="B684" s="1"/>
      <c r="C684" s="1"/>
      <c r="D684" s="1"/>
      <c r="E684" s="1"/>
      <c r="F684" s="1"/>
    </row>
    <row r="685" spans="1:7" ht="18">
      <c r="A685" s="60" t="s">
        <v>127</v>
      </c>
      <c r="B685" s="1"/>
      <c r="C685" s="1"/>
      <c r="D685" s="1"/>
      <c r="E685" s="1"/>
      <c r="F685" s="1"/>
    </row>
    <row r="686" spans="1:7" ht="20.25">
      <c r="A686" s="60" t="s">
        <v>795</v>
      </c>
      <c r="B686" s="1"/>
      <c r="C686" s="195" t="str">
        <f>+Conceptos!B30</f>
        <v>Resto Mundo</v>
      </c>
      <c r="D686" s="1"/>
      <c r="E686" s="1"/>
      <c r="F686" s="1"/>
    </row>
    <row r="687" spans="1:7" ht="16.5" thickBot="1">
      <c r="A687" s="45" t="s">
        <v>126</v>
      </c>
      <c r="B687" s="1"/>
      <c r="C687" s="1"/>
      <c r="D687" s="1"/>
      <c r="E687" s="1"/>
      <c r="F687" s="1"/>
    </row>
    <row r="688" spans="1:7" ht="13.5" thickBot="1">
      <c r="A688" s="75"/>
      <c r="B688" s="76" t="s">
        <v>3</v>
      </c>
      <c r="C688" s="77" t="s">
        <v>7</v>
      </c>
      <c r="D688" s="77" t="s">
        <v>8</v>
      </c>
      <c r="E688" s="77" t="s">
        <v>9</v>
      </c>
      <c r="F688" s="78" t="s">
        <v>10</v>
      </c>
      <c r="G688" s="206" t="s">
        <v>19</v>
      </c>
    </row>
    <row r="689" spans="1:7">
      <c r="A689" t="s">
        <v>60</v>
      </c>
      <c r="B689" s="49">
        <f>+' cifra negocios 1-24'!BQ674</f>
        <v>0</v>
      </c>
      <c r="C689" s="49">
        <f>+' cifra negocios 1-24'!BR674</f>
        <v>0</v>
      </c>
      <c r="D689" s="49">
        <f>+' cifra negocios 1-24'!BS674</f>
        <v>0</v>
      </c>
      <c r="E689" s="49">
        <f>+' cifra negocios 1-24'!BT674</f>
        <v>476762.99999999994</v>
      </c>
      <c r="F689" s="49">
        <f>+' cifra negocios 1-24'!BU674</f>
        <v>1459833.9999999998</v>
      </c>
      <c r="G689" s="49">
        <f>SUM(B689:F689)</f>
        <v>1936596.9999999998</v>
      </c>
    </row>
    <row r="690" spans="1:7">
      <c r="B690" s="48"/>
      <c r="C690" s="48"/>
      <c r="D690" s="48"/>
      <c r="E690" s="48"/>
      <c r="F690" s="48"/>
      <c r="G690" s="48"/>
    </row>
    <row r="691" spans="1:7">
      <c r="A691" s="50" t="s">
        <v>53</v>
      </c>
      <c r="B691" s="167">
        <f>+' cifra negocios 1-24'!BW674</f>
        <v>0</v>
      </c>
      <c r="C691" s="167">
        <f>+' cifra negocios 1-24'!BX674</f>
        <v>0</v>
      </c>
      <c r="D691" s="167">
        <f>+' cifra negocios 1-24'!BY674</f>
        <v>0</v>
      </c>
      <c r="E691" s="167">
        <f>+' cifra negocios 1-24'!BZ674</f>
        <v>6437948.1780000003</v>
      </c>
      <c r="F691" s="167">
        <f>+' cifra negocios 1-24'!CA674</f>
        <v>18600336.360499997</v>
      </c>
      <c r="G691" s="167">
        <f>SUM(B691:F691)</f>
        <v>25038284.538499996</v>
      </c>
    </row>
    <row r="692" spans="1:7">
      <c r="B692" s="1"/>
      <c r="C692" s="1"/>
      <c r="D692" s="1"/>
      <c r="E692" s="1"/>
      <c r="F692" s="1"/>
      <c r="G692" s="1"/>
    </row>
    <row r="693" spans="1:7">
      <c r="A693" t="s">
        <v>42</v>
      </c>
      <c r="B693" s="32">
        <f>-' cifra negocios 1-24'!BQ694</f>
        <v>0</v>
      </c>
      <c r="C693" s="32">
        <f>-' cifra negocios 1-24'!BR694</f>
        <v>0</v>
      </c>
      <c r="D693" s="32">
        <f>-' cifra negocios 1-24'!BS694</f>
        <v>0</v>
      </c>
      <c r="E693" s="32">
        <f>-' cifra negocios 1-24'!BT694</f>
        <v>-2489819.9720000001</v>
      </c>
      <c r="F693" s="32">
        <f>-' cifra negocios 1-24'!BU694</f>
        <v>-7623236.6649999982</v>
      </c>
      <c r="G693" s="32">
        <f>SUM(B693:F693)</f>
        <v>-10113056.636999998</v>
      </c>
    </row>
    <row r="694" spans="1:7">
      <c r="A694" t="s">
        <v>128</v>
      </c>
      <c r="B694" s="2">
        <f>-'local propio'!D96</f>
        <v>0</v>
      </c>
      <c r="C694" s="2">
        <f>-'local propio'!E96</f>
        <v>0</v>
      </c>
      <c r="D694" s="2">
        <f>-'local propio'!F96</f>
        <v>0</v>
      </c>
      <c r="E694" s="2">
        <f>-'local propio'!G96</f>
        <v>-80085.507624000005</v>
      </c>
      <c r="F694" s="2">
        <f>-'local propio'!H96</f>
        <v>-827940.00390840019</v>
      </c>
      <c r="G694" s="2">
        <f>SUM(B694:F694)</f>
        <v>-908025.51153240015</v>
      </c>
    </row>
    <row r="695" spans="1:7">
      <c r="B695" s="1"/>
      <c r="C695" s="1"/>
      <c r="D695" s="1"/>
      <c r="E695" s="1"/>
      <c r="F695" s="1"/>
      <c r="G695" s="1"/>
    </row>
    <row r="696" spans="1:7">
      <c r="A696" s="50" t="s">
        <v>43</v>
      </c>
      <c r="B696" s="167">
        <f t="shared" ref="B696:G696" si="43">+B691+B693+B694</f>
        <v>0</v>
      </c>
      <c r="C696" s="167">
        <f t="shared" si="43"/>
        <v>0</v>
      </c>
      <c r="D696" s="167">
        <f t="shared" si="43"/>
        <v>0</v>
      </c>
      <c r="E696" s="167">
        <f t="shared" si="43"/>
        <v>3868042.6983760004</v>
      </c>
      <c r="F696" s="167">
        <f t="shared" si="43"/>
        <v>10149159.691591598</v>
      </c>
      <c r="G696" s="167">
        <f t="shared" si="43"/>
        <v>14017202.389967598</v>
      </c>
    </row>
    <row r="697" spans="1:7">
      <c r="B697" s="1"/>
      <c r="C697" s="1"/>
      <c r="D697" s="1"/>
      <c r="E697" s="1"/>
      <c r="F697" s="1"/>
      <c r="G697" s="1"/>
    </row>
    <row r="698" spans="1:7">
      <c r="A698" t="s">
        <v>132</v>
      </c>
      <c r="B698" s="2">
        <f>-gastos!B109</f>
        <v>0</v>
      </c>
      <c r="C698" s="2">
        <f>-gastos!C109</f>
        <v>0</v>
      </c>
      <c r="D698" s="2">
        <f>-gastos!D109</f>
        <v>0</v>
      </c>
      <c r="E698" s="2">
        <f>-gastos!E109</f>
        <v>-953525.99999999988</v>
      </c>
      <c r="F698" s="2">
        <f>-gastos!F109</f>
        <v>-2554709.4999999995</v>
      </c>
      <c r="G698" s="2">
        <f>SUM(B698:F698)</f>
        <v>-3508235.4999999995</v>
      </c>
    </row>
    <row r="699" spans="1:7">
      <c r="B699" s="2"/>
      <c r="C699" s="2"/>
      <c r="D699" s="2"/>
      <c r="E699" s="2"/>
      <c r="F699" s="2"/>
      <c r="G699" s="2"/>
    </row>
    <row r="700" spans="1:7">
      <c r="A700" t="s">
        <v>130</v>
      </c>
      <c r="B700" s="1"/>
      <c r="C700" s="1"/>
      <c r="D700" s="1"/>
      <c r="E700" s="1"/>
      <c r="F700" s="1"/>
      <c r="G700" s="2">
        <f>SUM(B700:F700)</f>
        <v>0</v>
      </c>
    </row>
    <row r="701" spans="1:7">
      <c r="A701" t="s">
        <v>131</v>
      </c>
      <c r="B701" s="1"/>
      <c r="C701" s="1"/>
      <c r="D701" s="1"/>
      <c r="E701" s="1"/>
      <c r="F701" s="1"/>
      <c r="G701" s="2">
        <f>SUM(B701:F701)</f>
        <v>0</v>
      </c>
    </row>
    <row r="702" spans="1:7" ht="13.5" thickBot="1">
      <c r="B702" s="1"/>
      <c r="C702" s="1"/>
      <c r="D702" s="1"/>
      <c r="E702" s="1"/>
      <c r="F702" s="1"/>
      <c r="G702" s="1"/>
    </row>
    <row r="703" spans="1:7" ht="14.25" thickTop="1" thickBot="1">
      <c r="A703" s="127" t="s">
        <v>129</v>
      </c>
      <c r="B703" s="126">
        <f>+B696+B698</f>
        <v>0</v>
      </c>
      <c r="C703" s="126">
        <f>+C696+C698</f>
        <v>0</v>
      </c>
      <c r="D703" s="126">
        <f>+D696+D698</f>
        <v>0</v>
      </c>
      <c r="E703" s="126">
        <f>+E696+E698</f>
        <v>2914516.6983760004</v>
      </c>
      <c r="F703" s="126">
        <f>+F696+F698</f>
        <v>7594450.1915915981</v>
      </c>
      <c r="G703" s="126">
        <f>+G696+G698+G700+G701</f>
        <v>10508966.889967598</v>
      </c>
    </row>
    <row r="704" spans="1:7" ht="13.5" thickTop="1">
      <c r="B704" s="1"/>
      <c r="C704" s="1"/>
      <c r="D704" s="1"/>
      <c r="E704" s="1"/>
      <c r="F704" s="1"/>
    </row>
    <row r="705" spans="1:6" ht="13.5" thickBot="1">
      <c r="A705" s="37" t="s">
        <v>146</v>
      </c>
      <c r="B705" s="1"/>
      <c r="C705" s="1"/>
      <c r="D705" s="1"/>
      <c r="E705" s="1"/>
      <c r="F705" s="1"/>
    </row>
    <row r="706" spans="1:6" ht="13.5" thickBot="1">
      <c r="B706" s="103" t="s">
        <v>3</v>
      </c>
      <c r="C706" s="104" t="s">
        <v>7</v>
      </c>
      <c r="D706" s="104" t="s">
        <v>8</v>
      </c>
      <c r="E706" s="104" t="s">
        <v>9</v>
      </c>
      <c r="F706" s="141" t="s">
        <v>10</v>
      </c>
    </row>
    <row r="707" spans="1:6">
      <c r="A707" s="12" t="s">
        <v>60</v>
      </c>
      <c r="B707" s="142">
        <f>+B689/12</f>
        <v>0</v>
      </c>
      <c r="C707" s="142">
        <f>+C689/12</f>
        <v>0</v>
      </c>
      <c r="D707" s="142">
        <f>+D689/12</f>
        <v>0</v>
      </c>
      <c r="E707" s="142">
        <f>+E689/12</f>
        <v>39730.249999999993</v>
      </c>
      <c r="F707" s="143">
        <f>+F689/12</f>
        <v>121652.83333333331</v>
      </c>
    </row>
    <row r="708" spans="1:6" ht="13.5" thickBot="1">
      <c r="A708" s="106" t="s">
        <v>53</v>
      </c>
      <c r="B708" s="35">
        <f>+B691/12</f>
        <v>0</v>
      </c>
      <c r="C708" s="35">
        <f>+C691/12</f>
        <v>0</v>
      </c>
      <c r="D708" s="35">
        <f>+D691/12</f>
        <v>0</v>
      </c>
      <c r="E708" s="35">
        <f>+E691/12</f>
        <v>536495.68150000006</v>
      </c>
      <c r="F708" s="36">
        <f>+F691/12</f>
        <v>1550028.0300416665</v>
      </c>
    </row>
  </sheetData>
  <phoneticPr fontId="3" type="noConversion"/>
  <pageMargins left="0.21" right="0.17" top="0.33" bottom="0.16" header="0" footer="0.47"/>
  <pageSetup paperSize="9" scale="80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N342"/>
  <sheetViews>
    <sheetView showGridLines="0" topLeftCell="A317" zoomScale="70" workbookViewId="0">
      <selection activeCell="B10" sqref="B10"/>
    </sheetView>
  </sheetViews>
  <sheetFormatPr baseColWidth="10" defaultRowHeight="12.75"/>
  <cols>
    <col min="1" max="1" width="30" bestFit="1" customWidth="1"/>
    <col min="2" max="2" width="20.28515625" style="1" customWidth="1"/>
    <col min="3" max="3" width="15.42578125" style="1" bestFit="1" customWidth="1"/>
    <col min="4" max="4" width="16.42578125" style="1" customWidth="1"/>
    <col min="5" max="5" width="17.85546875" style="1" customWidth="1"/>
    <col min="6" max="9" width="14.5703125" style="1" bestFit="1" customWidth="1"/>
    <col min="10" max="10" width="14.28515625" bestFit="1" customWidth="1"/>
    <col min="11" max="12" width="14.5703125" bestFit="1" customWidth="1"/>
    <col min="13" max="13" width="14.28515625" bestFit="1" customWidth="1"/>
    <col min="14" max="14" width="14.5703125" bestFit="1" customWidth="1"/>
  </cols>
  <sheetData>
    <row r="2" spans="1:14" ht="18">
      <c r="A2" s="60" t="s">
        <v>127</v>
      </c>
    </row>
    <row r="3" spans="1:14" ht="18">
      <c r="A3" s="60" t="s">
        <v>257</v>
      </c>
    </row>
    <row r="4" spans="1:14" ht="15.75">
      <c r="A4" s="45" t="s">
        <v>126</v>
      </c>
    </row>
    <row r="5" spans="1:14" ht="16.5" thickBot="1">
      <c r="A5" s="45" t="s">
        <v>807</v>
      </c>
      <c r="B5" s="1" t="s">
        <v>808</v>
      </c>
      <c r="C5" s="1" t="s">
        <v>809</v>
      </c>
      <c r="D5" s="1" t="s">
        <v>810</v>
      </c>
      <c r="E5" s="1" t="s">
        <v>811</v>
      </c>
      <c r="F5" s="1" t="s">
        <v>812</v>
      </c>
      <c r="G5" s="1" t="s">
        <v>813</v>
      </c>
      <c r="H5" s="1" t="s">
        <v>814</v>
      </c>
      <c r="I5" s="1" t="s">
        <v>815</v>
      </c>
      <c r="J5" s="1" t="s">
        <v>816</v>
      </c>
      <c r="K5" s="1" t="s">
        <v>817</v>
      </c>
      <c r="L5" s="1" t="s">
        <v>818</v>
      </c>
      <c r="M5" s="1" t="s">
        <v>819</v>
      </c>
      <c r="N5" s="1" t="s">
        <v>820</v>
      </c>
    </row>
    <row r="6" spans="1:14" ht="13.5" thickBot="1">
      <c r="A6" s="164"/>
      <c r="B6" s="365" t="str">
        <f>+B68</f>
        <v>España</v>
      </c>
      <c r="C6" s="365" t="str">
        <f t="shared" ref="C6:I6" si="0">+C68</f>
        <v>Japón</v>
      </c>
      <c r="D6" s="365" t="str">
        <f t="shared" si="0"/>
        <v>Alemania</v>
      </c>
      <c r="E6" s="365" t="str">
        <f t="shared" si="0"/>
        <v>Estados Unidos</v>
      </c>
      <c r="F6" s="365" t="str">
        <f t="shared" si="0"/>
        <v>México</v>
      </c>
      <c r="G6" s="365" t="str">
        <f t="shared" si="0"/>
        <v>Brasil</v>
      </c>
      <c r="H6" s="365" t="str">
        <f t="shared" si="0"/>
        <v>Australia</v>
      </c>
      <c r="I6" s="365" t="str">
        <f t="shared" si="0"/>
        <v>Rusia</v>
      </c>
      <c r="J6" s="471" t="str">
        <f>+J68</f>
        <v>China</v>
      </c>
      <c r="K6" s="471" t="str">
        <f>+K68</f>
        <v>Francia</v>
      </c>
      <c r="L6" s="471" t="str">
        <f>+L68</f>
        <v>Reino Unido</v>
      </c>
      <c r="M6" s="471" t="str">
        <f>+M68</f>
        <v>Austria</v>
      </c>
      <c r="N6" s="471" t="str">
        <f>+N68</f>
        <v>Bélgica</v>
      </c>
    </row>
    <row r="7" spans="1:14" ht="13.5" thickBot="1">
      <c r="A7" s="366" t="s">
        <v>695</v>
      </c>
      <c r="B7" s="169">
        <f>+Conceptos!$H5</f>
        <v>5</v>
      </c>
      <c r="C7" s="169">
        <f>+Conceptos!$H6</f>
        <v>4</v>
      </c>
      <c r="D7" s="169">
        <f>+Conceptos!$H7</f>
        <v>4</v>
      </c>
      <c r="E7" s="169">
        <f>+Conceptos!$H8</f>
        <v>3</v>
      </c>
      <c r="F7" s="169">
        <f>+Conceptos!$H9</f>
        <v>3</v>
      </c>
      <c r="G7" s="169">
        <f>+Conceptos!$H10</f>
        <v>3</v>
      </c>
      <c r="H7" s="169">
        <f>+Conceptos!$H11</f>
        <v>3</v>
      </c>
      <c r="I7" s="169">
        <f>+Conceptos!$H12</f>
        <v>3</v>
      </c>
      <c r="J7" s="169">
        <f>+Conceptos!$H13</f>
        <v>2</v>
      </c>
      <c r="K7" s="169">
        <f>+Conceptos!$H14</f>
        <v>2</v>
      </c>
      <c r="L7" s="169">
        <f>+Conceptos!$H15</f>
        <v>2</v>
      </c>
      <c r="M7" s="169">
        <f>+Conceptos!$H16</f>
        <v>2</v>
      </c>
      <c r="N7" s="169">
        <f>+Conceptos!$H17</f>
        <v>2</v>
      </c>
    </row>
    <row r="8" spans="1:14">
      <c r="A8" t="s">
        <v>60</v>
      </c>
      <c r="B8" s="11">
        <f t="shared" ref="B8:N8" si="1">+B69+B122+B179+B236+B293</f>
        <v>3331121</v>
      </c>
      <c r="C8" s="11">
        <f t="shared" si="1"/>
        <v>1696505</v>
      </c>
      <c r="D8" s="11">
        <f t="shared" si="1"/>
        <v>2229870</v>
      </c>
      <c r="E8" s="11">
        <f t="shared" si="1"/>
        <v>4250748</v>
      </c>
      <c r="F8" s="11">
        <f t="shared" si="1"/>
        <v>2130039</v>
      </c>
      <c r="G8" s="11">
        <f t="shared" si="1"/>
        <v>2130039</v>
      </c>
      <c r="H8" s="11">
        <f t="shared" si="1"/>
        <v>2126929</v>
      </c>
      <c r="I8" s="11">
        <f t="shared" si="1"/>
        <v>2130039</v>
      </c>
      <c r="J8" s="11">
        <f t="shared" si="1"/>
        <v>1416916</v>
      </c>
      <c r="K8" s="11">
        <f t="shared" si="1"/>
        <v>1411007</v>
      </c>
      <c r="L8" s="11">
        <f t="shared" si="1"/>
        <v>1411007</v>
      </c>
      <c r="M8" s="11">
        <f t="shared" si="1"/>
        <v>451572.00000000006</v>
      </c>
      <c r="N8" s="11">
        <f t="shared" si="1"/>
        <v>700372</v>
      </c>
    </row>
    <row r="9" spans="1:14">
      <c r="A9" s="50" t="s">
        <v>53</v>
      </c>
      <c r="B9" s="166">
        <f t="shared" ref="B9:N9" si="2">+B71+B124+B181+B238+B295</f>
        <v>38112278.22240001</v>
      </c>
      <c r="C9" s="166">
        <f t="shared" si="2"/>
        <v>19197759.134550001</v>
      </c>
      <c r="D9" s="166">
        <f t="shared" si="2"/>
        <v>22413293.750150003</v>
      </c>
      <c r="E9" s="166">
        <f t="shared" si="2"/>
        <v>45089572.085900001</v>
      </c>
      <c r="F9" s="166">
        <f t="shared" si="2"/>
        <v>22373734.005899999</v>
      </c>
      <c r="G9" s="166">
        <f t="shared" si="2"/>
        <v>22809447.804899998</v>
      </c>
      <c r="H9" s="166">
        <f t="shared" si="2"/>
        <v>23663848.152900003</v>
      </c>
      <c r="I9" s="166">
        <f t="shared" si="2"/>
        <v>22809447.804899998</v>
      </c>
      <c r="J9" s="166">
        <f t="shared" si="2"/>
        <v>15181818.809150001</v>
      </c>
      <c r="K9" s="166">
        <f t="shared" si="2"/>
        <v>15009455.938199997</v>
      </c>
      <c r="L9" s="166">
        <f t="shared" si="2"/>
        <v>15009455.938199997</v>
      </c>
      <c r="M9" s="166">
        <f t="shared" si="2"/>
        <v>6996747.3022499997</v>
      </c>
      <c r="N9" s="166">
        <f t="shared" si="2"/>
        <v>9621427.1372499987</v>
      </c>
    </row>
    <row r="10" spans="1:14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t="s">
        <v>42</v>
      </c>
      <c r="B11" s="2">
        <f t="shared" ref="B11:N11" si="3">+B73+B126+B183+B240+B297</f>
        <v>-15354043.876000002</v>
      </c>
      <c r="C11" s="2">
        <f t="shared" si="3"/>
        <v>-8664465.4425000008</v>
      </c>
      <c r="D11" s="2">
        <f t="shared" si="3"/>
        <v>-10736473.397500001</v>
      </c>
      <c r="E11" s="2">
        <f t="shared" si="3"/>
        <v>-21924394.861499999</v>
      </c>
      <c r="F11" s="2">
        <f t="shared" si="3"/>
        <v>-10896708.061500002</v>
      </c>
      <c r="G11" s="2">
        <f t="shared" si="3"/>
        <v>-11109711.9615</v>
      </c>
      <c r="H11" s="2">
        <f t="shared" si="3"/>
        <v>-11524368.261500001</v>
      </c>
      <c r="I11" s="2">
        <f t="shared" si="3"/>
        <v>-11109711.9615</v>
      </c>
      <c r="J11" s="2">
        <f t="shared" si="3"/>
        <v>-7396296.699500001</v>
      </c>
      <c r="K11" s="2">
        <f t="shared" si="3"/>
        <v>-83858.040000000008</v>
      </c>
      <c r="L11" s="2">
        <f t="shared" si="3"/>
        <v>-49523.639999999992</v>
      </c>
      <c r="M11" s="2">
        <f t="shared" si="3"/>
        <v>-2354069.2495000004</v>
      </c>
      <c r="N11" s="2">
        <f t="shared" si="3"/>
        <v>-3655635.3495</v>
      </c>
    </row>
    <row r="12" spans="1:14">
      <c r="A12" t="s">
        <v>128</v>
      </c>
      <c r="B12" s="2">
        <f t="shared" ref="B12:N12" si="4">+B74+B127+B184+B241+B298</f>
        <v>-3713275.6027266001</v>
      </c>
      <c r="C12" s="2">
        <f t="shared" si="4"/>
        <v>-4937539.9342052005</v>
      </c>
      <c r="D12" s="2">
        <f t="shared" si="4"/>
        <v>-4937539.9342052005</v>
      </c>
      <c r="E12" s="2">
        <f t="shared" si="4"/>
        <v>-2534421.0410568006</v>
      </c>
      <c r="F12" s="2">
        <f t="shared" si="4"/>
        <v>-2534421.0410568006</v>
      </c>
      <c r="G12" s="2">
        <f t="shared" si="4"/>
        <v>-2534421.0410568006</v>
      </c>
      <c r="H12" s="2">
        <f t="shared" si="4"/>
        <v>-2534421.0410568006</v>
      </c>
      <c r="I12" s="2">
        <f t="shared" si="4"/>
        <v>-2534421.0410568006</v>
      </c>
      <c r="J12" s="2">
        <f t="shared" si="4"/>
        <v>-2456735.0840568002</v>
      </c>
      <c r="K12" s="2">
        <f t="shared" si="4"/>
        <v>-908025.51153240015</v>
      </c>
      <c r="L12" s="2">
        <f t="shared" si="4"/>
        <v>-908025.51153240015</v>
      </c>
      <c r="M12" s="2">
        <f t="shared" si="4"/>
        <v>-908025.51153240015</v>
      </c>
      <c r="N12" s="2">
        <f t="shared" si="4"/>
        <v>-908025.51153240015</v>
      </c>
    </row>
    <row r="13" spans="1:1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50" t="s">
        <v>43</v>
      </c>
      <c r="B14" s="167">
        <f>+B9+B11+B12</f>
        <v>19044958.743673407</v>
      </c>
      <c r="C14" s="167">
        <f t="shared" ref="C14:I14" si="5">+C9+C11+C12</f>
        <v>5595753.7578448001</v>
      </c>
      <c r="D14" s="167">
        <f t="shared" si="5"/>
        <v>6739280.4184448011</v>
      </c>
      <c r="E14" s="167">
        <f t="shared" si="5"/>
        <v>20630756.183343202</v>
      </c>
      <c r="F14" s="167">
        <f t="shared" si="5"/>
        <v>8942604.903343197</v>
      </c>
      <c r="G14" s="167">
        <f t="shared" si="5"/>
        <v>9165314.8023431972</v>
      </c>
      <c r="H14" s="167">
        <f t="shared" si="5"/>
        <v>9605058.8503432013</v>
      </c>
      <c r="I14" s="167">
        <f t="shared" si="5"/>
        <v>9165314.8023431972</v>
      </c>
      <c r="J14" s="167">
        <f>+J9+J11+J12</f>
        <v>5328787.0255931998</v>
      </c>
      <c r="K14" s="167">
        <f>+K9+K11+K12</f>
        <v>14017572.386667598</v>
      </c>
      <c r="L14" s="167">
        <f>+L9+L11+L12</f>
        <v>14051906.786667597</v>
      </c>
      <c r="M14" s="167">
        <f>+M9+M11+M12</f>
        <v>3734652.5412175986</v>
      </c>
      <c r="N14" s="167">
        <f>+N9+N11+N12</f>
        <v>5057766.2762175985</v>
      </c>
    </row>
    <row r="15" spans="1:14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>
      <c r="A16" t="s">
        <v>132</v>
      </c>
      <c r="B16" s="2">
        <f t="shared" ref="B16:I16" si="6">+B78+B131+B188+B245+B302</f>
        <v>-17001687.787433721</v>
      </c>
      <c r="C16" s="2">
        <f t="shared" si="6"/>
        <v>-3013745.5</v>
      </c>
      <c r="D16" s="2">
        <f t="shared" si="6"/>
        <v>-4184349.5000000005</v>
      </c>
      <c r="E16" s="2">
        <f t="shared" si="6"/>
        <v>-5477876.25</v>
      </c>
      <c r="F16" s="2">
        <f t="shared" si="6"/>
        <v>-2746130</v>
      </c>
      <c r="G16" s="2">
        <f t="shared" si="6"/>
        <v>-2746130</v>
      </c>
      <c r="H16" s="2">
        <f t="shared" si="6"/>
        <v>-2740376.5</v>
      </c>
      <c r="I16" s="2">
        <f t="shared" si="6"/>
        <v>-2746130</v>
      </c>
      <c r="J16" s="2">
        <f>+J78+J131+J188+J245+J302</f>
        <v>-2708887.75</v>
      </c>
      <c r="K16" s="2">
        <f>+K78+K131+K188+K245+K302</f>
        <v>-2697847.25</v>
      </c>
      <c r="L16" s="2">
        <f>+L78+L131+L188+L245+L302</f>
        <v>-2697847.25</v>
      </c>
      <c r="M16" s="2">
        <f>+M78+M131+M188+M245+M302</f>
        <v>-810310.50000000012</v>
      </c>
      <c r="N16" s="2">
        <f>+N78+N131+N188+N245+N302</f>
        <v>-1245710.5</v>
      </c>
    </row>
    <row r="17" spans="1:14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>
      <c r="A18" t="s">
        <v>696</v>
      </c>
      <c r="B18" s="2">
        <f>+B80+B133+B190+B247+B304</f>
        <v>-960625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>
      <c r="A19" t="s">
        <v>697</v>
      </c>
      <c r="B19" s="2">
        <f>+B81+B134+B191+B248+B305</f>
        <v>-239880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3.5" thickBot="1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thickTop="1" thickBot="1">
      <c r="A21" s="127" t="s">
        <v>129</v>
      </c>
      <c r="B21" s="126">
        <f>+B14+B16+B18+B19</f>
        <v>842765.95623968542</v>
      </c>
      <c r="C21" s="126">
        <f t="shared" ref="C21:I21" si="7">+C14+C16</f>
        <v>2582008.2578448001</v>
      </c>
      <c r="D21" s="126">
        <f t="shared" si="7"/>
        <v>2554930.9184448007</v>
      </c>
      <c r="E21" s="126">
        <f t="shared" si="7"/>
        <v>15152879.933343202</v>
      </c>
      <c r="F21" s="126">
        <f t="shared" si="7"/>
        <v>6196474.903343197</v>
      </c>
      <c r="G21" s="126">
        <f t="shared" si="7"/>
        <v>6419184.8023431972</v>
      </c>
      <c r="H21" s="126">
        <f t="shared" si="7"/>
        <v>6864682.3503432013</v>
      </c>
      <c r="I21" s="126">
        <f t="shared" si="7"/>
        <v>6419184.8023431972</v>
      </c>
      <c r="J21" s="126">
        <f>+J14+J16</f>
        <v>2619899.2755931998</v>
      </c>
      <c r="K21" s="126">
        <f>+K14+K16</f>
        <v>11319725.136667598</v>
      </c>
      <c r="L21" s="126">
        <f>+L14+L16</f>
        <v>11354059.536667597</v>
      </c>
      <c r="M21" s="126">
        <f>+M14+M16</f>
        <v>2924342.0412175986</v>
      </c>
      <c r="N21" s="126">
        <f>+N14+N16</f>
        <v>3812055.7762175985</v>
      </c>
    </row>
    <row r="22" spans="1:14" ht="13.5" thickTop="1">
      <c r="A22" s="209"/>
      <c r="B22" s="96"/>
      <c r="C22" s="96"/>
      <c r="D22" s="96"/>
      <c r="E22" s="96"/>
      <c r="F22" s="96"/>
      <c r="G22" s="96"/>
      <c r="H22" s="96"/>
      <c r="I22" s="96"/>
    </row>
    <row r="23" spans="1:14">
      <c r="A23" s="367" t="s">
        <v>698</v>
      </c>
      <c r="B23" s="96"/>
      <c r="C23" s="96"/>
      <c r="D23" s="96"/>
      <c r="E23" s="96"/>
      <c r="F23" s="96"/>
      <c r="G23" s="96"/>
      <c r="H23" s="96"/>
      <c r="I23" s="96"/>
    </row>
    <row r="25" spans="1:14" ht="13.5" thickBot="1">
      <c r="A25" s="37" t="s">
        <v>146</v>
      </c>
    </row>
    <row r="26" spans="1:14" ht="13.5" thickBot="1">
      <c r="A26" s="165"/>
      <c r="B26" s="76" t="str">
        <f>+B6</f>
        <v>España</v>
      </c>
      <c r="C26" s="76" t="str">
        <f t="shared" ref="C26:N26" si="8">+C6</f>
        <v>Japón</v>
      </c>
      <c r="D26" s="76" t="str">
        <f t="shared" si="8"/>
        <v>Alemania</v>
      </c>
      <c r="E26" s="76" t="str">
        <f t="shared" si="8"/>
        <v>Estados Unidos</v>
      </c>
      <c r="F26" s="76" t="str">
        <f t="shared" si="8"/>
        <v>México</v>
      </c>
      <c r="G26" s="76" t="str">
        <f t="shared" si="8"/>
        <v>Brasil</v>
      </c>
      <c r="H26" s="76" t="str">
        <f t="shared" si="8"/>
        <v>Australia</v>
      </c>
      <c r="I26" s="76" t="str">
        <f t="shared" si="8"/>
        <v>Rusia</v>
      </c>
      <c r="J26" s="76" t="str">
        <f t="shared" si="8"/>
        <v>China</v>
      </c>
      <c r="K26" s="76" t="str">
        <f t="shared" si="8"/>
        <v>Francia</v>
      </c>
      <c r="L26" s="76" t="str">
        <f t="shared" si="8"/>
        <v>Reino Unido</v>
      </c>
      <c r="M26" s="76" t="str">
        <f t="shared" si="8"/>
        <v>Austria</v>
      </c>
      <c r="N26" s="76" t="str">
        <f t="shared" si="8"/>
        <v>Bélgica</v>
      </c>
    </row>
    <row r="27" spans="1:14">
      <c r="A27" t="s">
        <v>60</v>
      </c>
      <c r="B27" s="11">
        <f>+B8/12/B7</f>
        <v>55518.683333333334</v>
      </c>
      <c r="C27" s="11">
        <f t="shared" ref="C27:N27" si="9">+C8/12/C7</f>
        <v>35343.854166666664</v>
      </c>
      <c r="D27" s="11">
        <f t="shared" si="9"/>
        <v>46455.625</v>
      </c>
      <c r="E27" s="11">
        <f t="shared" si="9"/>
        <v>118076.33333333333</v>
      </c>
      <c r="F27" s="11">
        <f t="shared" si="9"/>
        <v>59167.75</v>
      </c>
      <c r="G27" s="11">
        <f t="shared" si="9"/>
        <v>59167.75</v>
      </c>
      <c r="H27" s="11">
        <f t="shared" si="9"/>
        <v>59081.361111111117</v>
      </c>
      <c r="I27" s="11">
        <f t="shared" si="9"/>
        <v>59167.75</v>
      </c>
      <c r="J27" s="11">
        <f t="shared" si="9"/>
        <v>59038.166666666664</v>
      </c>
      <c r="K27" s="11">
        <f t="shared" si="9"/>
        <v>58791.958333333336</v>
      </c>
      <c r="L27" s="11">
        <f t="shared" si="9"/>
        <v>58791.958333333336</v>
      </c>
      <c r="M27" s="11">
        <f t="shared" si="9"/>
        <v>18815.500000000004</v>
      </c>
      <c r="N27" s="11">
        <f t="shared" si="9"/>
        <v>29182.166666666668</v>
      </c>
    </row>
    <row r="28" spans="1:14">
      <c r="A28" t="s">
        <v>53</v>
      </c>
      <c r="B28" s="2">
        <f>+B9/12/B7</f>
        <v>635204.63704000018</v>
      </c>
      <c r="C28" s="2">
        <f t="shared" ref="C28:N28" si="10">+C9/12/C7</f>
        <v>399953.31530312501</v>
      </c>
      <c r="D28" s="2">
        <f t="shared" si="10"/>
        <v>466943.61979479174</v>
      </c>
      <c r="E28" s="2">
        <f t="shared" si="10"/>
        <v>1252488.1134972223</v>
      </c>
      <c r="F28" s="2">
        <f t="shared" si="10"/>
        <v>621492.61127499992</v>
      </c>
      <c r="G28" s="2">
        <f t="shared" si="10"/>
        <v>633595.77235833334</v>
      </c>
      <c r="H28" s="2">
        <f t="shared" si="10"/>
        <v>657329.11535833345</v>
      </c>
      <c r="I28" s="2">
        <f t="shared" si="10"/>
        <v>633595.77235833334</v>
      </c>
      <c r="J28" s="2">
        <f t="shared" si="10"/>
        <v>632575.78371458338</v>
      </c>
      <c r="K28" s="2">
        <f t="shared" si="10"/>
        <v>625393.99742499983</v>
      </c>
      <c r="L28" s="2">
        <f t="shared" si="10"/>
        <v>625393.99742499983</v>
      </c>
      <c r="M28" s="2">
        <f t="shared" si="10"/>
        <v>291531.13759374997</v>
      </c>
      <c r="N28" s="2">
        <f t="shared" si="10"/>
        <v>400892.79738541663</v>
      </c>
    </row>
    <row r="29" spans="1:14">
      <c r="B29" s="2"/>
      <c r="C29" s="2"/>
      <c r="D29" s="2"/>
      <c r="E29" s="2"/>
      <c r="F29" s="2"/>
      <c r="G29" s="2"/>
      <c r="H29" s="2"/>
      <c r="I29" s="2"/>
    </row>
    <row r="30" spans="1:14">
      <c r="A30" t="s">
        <v>699</v>
      </c>
      <c r="B30" s="54">
        <f>+B8/(Conceptos!C284*1000)</f>
        <v>7.0432836452056238E-2</v>
      </c>
      <c r="C30" s="54">
        <f>+C8/(Conceptos!$C285*1000)</f>
        <v>1.3320548052763819E-2</v>
      </c>
      <c r="D30" s="54">
        <f>+D8/(Conceptos!$C286*1000)</f>
        <v>2.7245702137018438E-2</v>
      </c>
      <c r="E30" s="54">
        <f>+E8/(Conceptos!$C287*1000)</f>
        <v>1.3471045517783404E-2</v>
      </c>
      <c r="F30" s="54">
        <f>+F8/(Conceptos!$C288*1000)</f>
        <v>1.8961321392963967E-2</v>
      </c>
      <c r="G30" s="54">
        <f>+G8/(Conceptos!$C289*1000)</f>
        <v>1.0982639497592114E-2</v>
      </c>
      <c r="H30" s="54">
        <f>+H8/(Conceptos!$C290*1000)</f>
        <v>9.2733214161144051E-2</v>
      </c>
      <c r="I30" s="54">
        <f>+I8/(Conceptos!$C291*1000)</f>
        <v>1.4857040224874276E-2</v>
      </c>
      <c r="J30" s="54">
        <f>+J8/(Conceptos!$C292*1000)</f>
        <v>1.046435851230392E-3</v>
      </c>
      <c r="K30" s="54">
        <f>+K8/(Conceptos!$C293*1000)</f>
        <v>2.2143516266223066E-2</v>
      </c>
      <c r="L30" s="54">
        <f>+L8/(Conceptos!$C294*1000)</f>
        <v>2.2332774093477469E-2</v>
      </c>
      <c r="M30" s="54">
        <f>+M8/(Conceptos!$C295*1000)</f>
        <v>5.3194958181175644E-2</v>
      </c>
      <c r="N30" s="54">
        <f>+N8/(Conceptos!$C296*1000)</f>
        <v>6.2841812471960523E-2</v>
      </c>
    </row>
    <row r="31" spans="1:14">
      <c r="B31" s="54"/>
      <c r="C31" s="54"/>
      <c r="D31" s="54"/>
      <c r="E31" s="54"/>
      <c r="F31" s="54"/>
      <c r="G31" s="54"/>
      <c r="H31" s="54"/>
      <c r="I31" s="54"/>
    </row>
    <row r="32" spans="1:14">
      <c r="B32" s="54"/>
      <c r="C32" s="54"/>
      <c r="D32" s="54"/>
      <c r="E32" s="54"/>
      <c r="F32" s="54"/>
      <c r="G32" s="54"/>
      <c r="H32" s="54"/>
      <c r="I32" s="54"/>
    </row>
    <row r="33" spans="1:14" ht="18">
      <c r="A33" s="60" t="s">
        <v>257</v>
      </c>
    </row>
    <row r="34" spans="1:14" ht="15.75">
      <c r="A34" s="45" t="s">
        <v>126</v>
      </c>
    </row>
    <row r="35" spans="1:14" ht="16.5" thickBot="1">
      <c r="A35" s="45" t="s">
        <v>807</v>
      </c>
      <c r="B35" s="1" t="s">
        <v>821</v>
      </c>
      <c r="C35" s="1" t="s">
        <v>822</v>
      </c>
      <c r="D35" s="1" t="s">
        <v>823</v>
      </c>
      <c r="E35" s="1" t="s">
        <v>824</v>
      </c>
      <c r="F35" s="1" t="s">
        <v>825</v>
      </c>
      <c r="G35" s="1" t="s">
        <v>826</v>
      </c>
      <c r="H35" s="1" t="s">
        <v>827</v>
      </c>
      <c r="I35" s="1" t="s">
        <v>828</v>
      </c>
      <c r="J35" s="1" t="s">
        <v>829</v>
      </c>
      <c r="K35" s="1" t="s">
        <v>830</v>
      </c>
      <c r="L35" s="1" t="s">
        <v>831</v>
      </c>
      <c r="M35" s="1" t="s">
        <v>832</v>
      </c>
      <c r="N35" s="1" t="s">
        <v>833</v>
      </c>
    </row>
    <row r="36" spans="1:14" ht="13.5" thickBot="1">
      <c r="A36" s="164"/>
      <c r="B36" s="365" t="str">
        <f>+B95</f>
        <v>Bulgaria</v>
      </c>
      <c r="C36" s="365" t="str">
        <f t="shared" ref="C36:N36" si="11">+C95</f>
        <v>Canadá</v>
      </c>
      <c r="D36" s="365" t="str">
        <f t="shared" si="11"/>
        <v>Dinamarca</v>
      </c>
      <c r="E36" s="365" t="str">
        <f t="shared" si="11"/>
        <v>Finlandia</v>
      </c>
      <c r="F36" s="365" t="str">
        <f t="shared" si="11"/>
        <v>Holanda</v>
      </c>
      <c r="G36" s="365" t="str">
        <f t="shared" si="11"/>
        <v>Hungría</v>
      </c>
      <c r="H36" s="365" t="str">
        <f t="shared" si="11"/>
        <v>Israel</v>
      </c>
      <c r="I36" s="365" t="str">
        <f t="shared" si="11"/>
        <v>Italia</v>
      </c>
      <c r="J36" s="365" t="str">
        <f t="shared" si="11"/>
        <v>Noruega</v>
      </c>
      <c r="K36" s="365" t="str">
        <f t="shared" si="11"/>
        <v>Polonia</v>
      </c>
      <c r="L36" s="365" t="str">
        <f t="shared" si="11"/>
        <v>Suecia</v>
      </c>
      <c r="M36" s="365" t="str">
        <f t="shared" si="11"/>
        <v>Turquía</v>
      </c>
      <c r="N36" s="365" t="str">
        <f t="shared" si="11"/>
        <v>Resto Mundo</v>
      </c>
    </row>
    <row r="37" spans="1:14" ht="13.5" thickBot="1">
      <c r="A37" s="366" t="s">
        <v>695</v>
      </c>
      <c r="B37" s="169">
        <f>+Conceptos!$H18</f>
        <v>2</v>
      </c>
      <c r="C37" s="169">
        <f>+Conceptos!$H19</f>
        <v>2</v>
      </c>
      <c r="D37" s="169">
        <f>+Conceptos!$H20</f>
        <v>2</v>
      </c>
      <c r="E37" s="169">
        <f>+Conceptos!$H21</f>
        <v>2</v>
      </c>
      <c r="F37" s="169">
        <f>+Conceptos!$H22</f>
        <v>2</v>
      </c>
      <c r="G37" s="169">
        <f>+Conceptos!$H23</f>
        <v>2</v>
      </c>
      <c r="H37" s="169">
        <f>+Conceptos!$H24</f>
        <v>2</v>
      </c>
      <c r="I37" s="169">
        <f>+Conceptos!$H25</f>
        <v>2</v>
      </c>
      <c r="J37" s="169">
        <f>+Conceptos!$H26</f>
        <v>2</v>
      </c>
      <c r="K37" s="169">
        <f>+Conceptos!$H27</f>
        <v>2</v>
      </c>
      <c r="L37" s="169">
        <f>+Conceptos!$H28</f>
        <v>2</v>
      </c>
      <c r="M37" s="169">
        <f>+Conceptos!$H29</f>
        <v>2</v>
      </c>
      <c r="N37" s="169">
        <f>+Conceptos!$H30</f>
        <v>1</v>
      </c>
    </row>
    <row r="38" spans="1:14">
      <c r="A38" t="s">
        <v>60</v>
      </c>
      <c r="B38" s="11">
        <f>+B96+B151+B208+B265+B321</f>
        <v>414252</v>
      </c>
      <c r="C38" s="11">
        <f t="shared" ref="C38:N40" si="12">+C96+C151+C208+C265+C321</f>
        <v>700372</v>
      </c>
      <c r="D38" s="11">
        <f t="shared" si="12"/>
        <v>338057</v>
      </c>
      <c r="E38" s="11">
        <f t="shared" si="12"/>
        <v>322507</v>
      </c>
      <c r="F38" s="11">
        <f t="shared" si="12"/>
        <v>700372</v>
      </c>
      <c r="G38" s="11">
        <f t="shared" si="12"/>
        <v>700372</v>
      </c>
      <c r="H38" s="11">
        <f t="shared" si="12"/>
        <v>429802</v>
      </c>
      <c r="I38" s="11">
        <f t="shared" si="12"/>
        <v>700372</v>
      </c>
      <c r="J38" s="11">
        <f t="shared" si="12"/>
        <v>338057</v>
      </c>
      <c r="K38" s="11">
        <f t="shared" si="12"/>
        <v>488891.99999999994</v>
      </c>
      <c r="L38" s="11">
        <f t="shared" si="12"/>
        <v>488891.99999999994</v>
      </c>
      <c r="M38" s="11">
        <f t="shared" si="12"/>
        <v>488891.99999999994</v>
      </c>
      <c r="N38" s="11">
        <f t="shared" si="12"/>
        <v>1936596.9999999998</v>
      </c>
    </row>
    <row r="39" spans="1:14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>
      <c r="A40" s="50" t="s">
        <v>53</v>
      </c>
      <c r="B40" s="473">
        <f>+B98+B153+B210+B267+B323</f>
        <v>6645292.7332500014</v>
      </c>
      <c r="C40" s="473">
        <f t="shared" si="12"/>
        <v>9621427.1372499987</v>
      </c>
      <c r="D40" s="473">
        <f t="shared" si="12"/>
        <v>5123135.0330000008</v>
      </c>
      <c r="E40" s="473">
        <f t="shared" si="12"/>
        <v>4918396.7355000004</v>
      </c>
      <c r="F40" s="473">
        <f t="shared" si="12"/>
        <v>9621427.1372499987</v>
      </c>
      <c r="G40" s="473">
        <f t="shared" si="12"/>
        <v>9621427.1372499987</v>
      </c>
      <c r="H40" s="473">
        <f t="shared" si="12"/>
        <v>5931518.9657499995</v>
      </c>
      <c r="I40" s="473">
        <f t="shared" si="12"/>
        <v>9621427.1372499987</v>
      </c>
      <c r="J40" s="473">
        <f t="shared" si="12"/>
        <v>5123135.0330000008</v>
      </c>
      <c r="K40" s="473">
        <f t="shared" si="12"/>
        <v>7421675.6212500017</v>
      </c>
      <c r="L40" s="473">
        <f t="shared" si="12"/>
        <v>7421675.6212500017</v>
      </c>
      <c r="M40" s="473">
        <f t="shared" si="12"/>
        <v>7421675.6212500017</v>
      </c>
      <c r="N40" s="473">
        <f t="shared" si="12"/>
        <v>25038284.538499996</v>
      </c>
    </row>
    <row r="41" spans="1:14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4">
      <c r="A42" t="s">
        <v>42</v>
      </c>
      <c r="B42" s="11">
        <f t="shared" ref="B42:N42" si="13">+B100+B155+B212+B269+B325</f>
        <v>-2161087.5294999997</v>
      </c>
      <c r="C42" s="11">
        <f t="shared" si="13"/>
        <v>-3655635.3495</v>
      </c>
      <c r="D42" s="11">
        <f t="shared" si="13"/>
        <v>-1763082.9470000004</v>
      </c>
      <c r="E42" s="11">
        <f t="shared" si="13"/>
        <v>-1681857.5220000003</v>
      </c>
      <c r="F42" s="11">
        <f t="shared" si="13"/>
        <v>-3655635.3495</v>
      </c>
      <c r="G42" s="11">
        <f t="shared" si="13"/>
        <v>-3655635.3495</v>
      </c>
      <c r="H42" s="11">
        <f t="shared" si="13"/>
        <v>-2242312.9545</v>
      </c>
      <c r="I42" s="11">
        <f t="shared" si="13"/>
        <v>-3655635.3495</v>
      </c>
      <c r="J42" s="11">
        <f t="shared" si="13"/>
        <v>-1763082.9470000004</v>
      </c>
      <c r="K42" s="11">
        <f t="shared" si="13"/>
        <v>-2550969.5694999998</v>
      </c>
      <c r="L42" s="11">
        <f t="shared" si="13"/>
        <v>-2550969.5694999998</v>
      </c>
      <c r="M42" s="11">
        <f t="shared" si="13"/>
        <v>-2550969.5694999998</v>
      </c>
      <c r="N42" s="11">
        <f t="shared" si="13"/>
        <v>-10113056.636999998</v>
      </c>
    </row>
    <row r="43" spans="1:14">
      <c r="A43" t="s">
        <v>128</v>
      </c>
      <c r="B43" s="11">
        <f t="shared" ref="B43:N43" si="14">+B101+B156+B213+B270+B326</f>
        <v>-908025.51153240015</v>
      </c>
      <c r="C43" s="11">
        <f t="shared" si="14"/>
        <v>-908025.51153240015</v>
      </c>
      <c r="D43" s="11">
        <f t="shared" si="14"/>
        <v>-908025.51153240015</v>
      </c>
      <c r="E43" s="11">
        <f t="shared" si="14"/>
        <v>-908025.51153240015</v>
      </c>
      <c r="F43" s="11">
        <f t="shared" si="14"/>
        <v>-908025.51153240015</v>
      </c>
      <c r="G43" s="11">
        <f t="shared" si="14"/>
        <v>-908025.51153240015</v>
      </c>
      <c r="H43" s="11">
        <f t="shared" si="14"/>
        <v>-908025.51153240015</v>
      </c>
      <c r="I43" s="11">
        <f t="shared" si="14"/>
        <v>-908025.51153240015</v>
      </c>
      <c r="J43" s="11">
        <f t="shared" si="14"/>
        <v>-908025.51153240015</v>
      </c>
      <c r="K43" s="11">
        <f t="shared" si="14"/>
        <v>-908025.51153240015</v>
      </c>
      <c r="L43" s="11">
        <f t="shared" si="14"/>
        <v>-908025.51153240015</v>
      </c>
      <c r="M43" s="11">
        <f t="shared" si="14"/>
        <v>-908025.51153240015</v>
      </c>
      <c r="N43" s="11">
        <f t="shared" si="14"/>
        <v>-908025.51153240015</v>
      </c>
    </row>
    <row r="44" spans="1:14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</row>
    <row r="45" spans="1:14">
      <c r="A45" s="50" t="s">
        <v>43</v>
      </c>
      <c r="B45" s="167">
        <f>+B40+B42+B43</f>
        <v>3576179.692217601</v>
      </c>
      <c r="C45" s="167">
        <f t="shared" ref="C45:N45" si="15">+C40+C42+C43</f>
        <v>5057766.2762175985</v>
      </c>
      <c r="D45" s="167">
        <f t="shared" si="15"/>
        <v>2452026.5744675999</v>
      </c>
      <c r="E45" s="167">
        <f t="shared" si="15"/>
        <v>2328513.7019675998</v>
      </c>
      <c r="F45" s="167">
        <f t="shared" si="15"/>
        <v>5057766.2762175985</v>
      </c>
      <c r="G45" s="167">
        <f t="shared" si="15"/>
        <v>5057766.2762175985</v>
      </c>
      <c r="H45" s="167">
        <f t="shared" si="15"/>
        <v>2781180.4997175992</v>
      </c>
      <c r="I45" s="167">
        <f t="shared" si="15"/>
        <v>5057766.2762175985</v>
      </c>
      <c r="J45" s="167">
        <f t="shared" si="15"/>
        <v>2452026.5744675999</v>
      </c>
      <c r="K45" s="167">
        <f t="shared" si="15"/>
        <v>3962680.5402176022</v>
      </c>
      <c r="L45" s="167">
        <f t="shared" si="15"/>
        <v>3962680.5402176022</v>
      </c>
      <c r="M45" s="167">
        <f t="shared" si="15"/>
        <v>3962680.5402176022</v>
      </c>
      <c r="N45" s="167">
        <f t="shared" si="15"/>
        <v>14017202.389967598</v>
      </c>
    </row>
    <row r="46" spans="1:14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</row>
    <row r="47" spans="1:14">
      <c r="A47" t="s">
        <v>132</v>
      </c>
      <c r="B47" s="11">
        <f t="shared" ref="B47:N47" si="16">+B105+B160+B217+B274+B330</f>
        <v>-745000.5</v>
      </c>
      <c r="C47" s="11">
        <f t="shared" si="16"/>
        <v>-1245710.5</v>
      </c>
      <c r="D47" s="11">
        <f t="shared" si="16"/>
        <v>-611659.25</v>
      </c>
      <c r="E47" s="11">
        <f t="shared" si="16"/>
        <v>-580559.25</v>
      </c>
      <c r="F47" s="11">
        <f t="shared" si="16"/>
        <v>-1245710.5</v>
      </c>
      <c r="G47" s="11">
        <f t="shared" si="16"/>
        <v>-1245710.5</v>
      </c>
      <c r="H47" s="11">
        <f t="shared" si="16"/>
        <v>-772213</v>
      </c>
      <c r="I47" s="11">
        <f t="shared" si="16"/>
        <v>-1245710.5</v>
      </c>
      <c r="J47" s="11">
        <f t="shared" si="16"/>
        <v>-611659.25</v>
      </c>
      <c r="K47" s="11">
        <f t="shared" si="16"/>
        <v>-875620.49999999988</v>
      </c>
      <c r="L47" s="11">
        <f t="shared" si="16"/>
        <v>-875620.49999999988</v>
      </c>
      <c r="M47" s="11">
        <f t="shared" si="16"/>
        <v>-875620.49999999988</v>
      </c>
      <c r="N47" s="11">
        <f t="shared" si="16"/>
        <v>-3508235.4999999995</v>
      </c>
    </row>
    <row r="48" spans="1:14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</row>
    <row r="49" spans="1:14">
      <c r="A49" t="s">
        <v>696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>
      <c r="A50" t="s">
        <v>697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  <row r="51" spans="1:14" ht="13.5" thickBot="1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</row>
    <row r="52" spans="1:14" ht="14.25" thickTop="1" thickBot="1">
      <c r="A52" s="127" t="s">
        <v>129</v>
      </c>
      <c r="B52" s="126">
        <f>+B45+B47+B49+B50</f>
        <v>2831179.192217601</v>
      </c>
      <c r="C52" s="126">
        <f t="shared" ref="C52:N52" si="17">+C45+C47</f>
        <v>3812055.7762175985</v>
      </c>
      <c r="D52" s="126">
        <f t="shared" si="17"/>
        <v>1840367.3244675999</v>
      </c>
      <c r="E52" s="126">
        <f t="shared" si="17"/>
        <v>1747954.4519675998</v>
      </c>
      <c r="F52" s="126">
        <f t="shared" si="17"/>
        <v>3812055.7762175985</v>
      </c>
      <c r="G52" s="126">
        <f t="shared" si="17"/>
        <v>3812055.7762175985</v>
      </c>
      <c r="H52" s="126">
        <f t="shared" si="17"/>
        <v>2008967.4997175992</v>
      </c>
      <c r="I52" s="126">
        <f t="shared" si="17"/>
        <v>3812055.7762175985</v>
      </c>
      <c r="J52" s="126">
        <f t="shared" si="17"/>
        <v>1840367.3244675999</v>
      </c>
      <c r="K52" s="126">
        <f t="shared" si="17"/>
        <v>3087060.0402176022</v>
      </c>
      <c r="L52" s="126">
        <f t="shared" si="17"/>
        <v>3087060.0402176022</v>
      </c>
      <c r="M52" s="126">
        <f t="shared" si="17"/>
        <v>3087060.0402176022</v>
      </c>
      <c r="N52" s="126">
        <f t="shared" si="17"/>
        <v>10508966.889967598</v>
      </c>
    </row>
    <row r="53" spans="1:14" ht="13.5" thickTop="1">
      <c r="A53" s="367" t="s">
        <v>698</v>
      </c>
      <c r="B53" s="96"/>
      <c r="C53" s="96"/>
      <c r="D53" s="96"/>
      <c r="E53" s="96"/>
      <c r="F53" s="96"/>
      <c r="G53" s="96"/>
      <c r="H53" s="96"/>
      <c r="I53" s="96"/>
    </row>
    <row r="54" spans="1:14">
      <c r="A54" s="367"/>
      <c r="B54" s="96"/>
      <c r="C54" s="96"/>
      <c r="D54" s="96"/>
      <c r="E54" s="96"/>
      <c r="F54" s="96"/>
      <c r="G54" s="96"/>
      <c r="H54" s="96"/>
      <c r="I54" s="96"/>
    </row>
    <row r="56" spans="1:14" ht="13.5" thickBot="1">
      <c r="A56" s="37" t="s">
        <v>146</v>
      </c>
    </row>
    <row r="57" spans="1:14" ht="13.5" thickBot="1">
      <c r="A57" s="165"/>
      <c r="B57" s="76" t="str">
        <f>+B36</f>
        <v>Bulgaria</v>
      </c>
      <c r="C57" s="76" t="str">
        <f t="shared" ref="C57:I57" si="18">+C36</f>
        <v>Canadá</v>
      </c>
      <c r="D57" s="76" t="str">
        <f t="shared" si="18"/>
        <v>Dinamarca</v>
      </c>
      <c r="E57" s="76" t="str">
        <f t="shared" si="18"/>
        <v>Finlandia</v>
      </c>
      <c r="F57" s="76" t="str">
        <f t="shared" si="18"/>
        <v>Holanda</v>
      </c>
      <c r="G57" s="76" t="str">
        <f t="shared" si="18"/>
        <v>Hungría</v>
      </c>
      <c r="H57" s="76" t="str">
        <f t="shared" si="18"/>
        <v>Israel</v>
      </c>
      <c r="I57" s="76" t="str">
        <f t="shared" si="18"/>
        <v>Italia</v>
      </c>
      <c r="J57" s="76" t="str">
        <f>+J36</f>
        <v>Noruega</v>
      </c>
      <c r="K57" s="76" t="str">
        <f>+K36</f>
        <v>Polonia</v>
      </c>
      <c r="L57" s="76" t="str">
        <f>+L36</f>
        <v>Suecia</v>
      </c>
      <c r="M57" s="76" t="str">
        <f>+M36</f>
        <v>Turquía</v>
      </c>
      <c r="N57" s="76" t="str">
        <f>+N36</f>
        <v>Resto Mundo</v>
      </c>
    </row>
    <row r="58" spans="1:14">
      <c r="A58" t="s">
        <v>60</v>
      </c>
      <c r="B58" s="11">
        <f>+B38/12/B37</f>
        <v>17260.5</v>
      </c>
      <c r="C58" s="11">
        <f t="shared" ref="C58:I58" si="19">+C38/12/C37</f>
        <v>29182.166666666668</v>
      </c>
      <c r="D58" s="11">
        <f t="shared" si="19"/>
        <v>14085.708333333334</v>
      </c>
      <c r="E58" s="11">
        <f t="shared" si="19"/>
        <v>13437.791666666666</v>
      </c>
      <c r="F58" s="11">
        <f t="shared" si="19"/>
        <v>29182.166666666668</v>
      </c>
      <c r="G58" s="11">
        <f t="shared" si="19"/>
        <v>29182.166666666668</v>
      </c>
      <c r="H58" s="11">
        <f t="shared" si="19"/>
        <v>17908.416666666668</v>
      </c>
      <c r="I58" s="11">
        <f t="shared" si="19"/>
        <v>29182.166666666668</v>
      </c>
      <c r="J58" s="11">
        <f>+J38/12/J37</f>
        <v>14085.708333333334</v>
      </c>
      <c r="K58" s="11">
        <f>+K38/12/K37</f>
        <v>20370.499999999996</v>
      </c>
      <c r="L58" s="11">
        <f>+L38/12/L37</f>
        <v>20370.499999999996</v>
      </c>
      <c r="M58" s="11">
        <f>+M38/12/M37</f>
        <v>20370.499999999996</v>
      </c>
      <c r="N58" s="11">
        <f>+N38/12/N37</f>
        <v>161383.08333333331</v>
      </c>
    </row>
    <row r="59" spans="1:14">
      <c r="A59" t="s">
        <v>53</v>
      </c>
      <c r="B59" s="2">
        <f>+B40/12/B37</f>
        <v>276887.19721875008</v>
      </c>
      <c r="C59" s="2">
        <f t="shared" ref="C59:H59" si="20">+C40/12/C37</f>
        <v>400892.79738541663</v>
      </c>
      <c r="D59" s="2">
        <f t="shared" si="20"/>
        <v>213463.95970833336</v>
      </c>
      <c r="E59" s="2">
        <f t="shared" si="20"/>
        <v>204933.19731250001</v>
      </c>
      <c r="F59" s="2">
        <f t="shared" si="20"/>
        <v>400892.79738541663</v>
      </c>
      <c r="G59" s="2">
        <f t="shared" si="20"/>
        <v>400892.79738541663</v>
      </c>
      <c r="H59" s="2">
        <f t="shared" si="20"/>
        <v>247146.62357291664</v>
      </c>
      <c r="I59" s="2">
        <f t="shared" ref="I59:N59" si="21">+I40/12/I37</f>
        <v>400892.79738541663</v>
      </c>
      <c r="J59" s="2">
        <f t="shared" si="21"/>
        <v>213463.95970833336</v>
      </c>
      <c r="K59" s="2">
        <f t="shared" si="21"/>
        <v>309236.48421875009</v>
      </c>
      <c r="L59" s="2">
        <f t="shared" si="21"/>
        <v>309236.48421875009</v>
      </c>
      <c r="M59" s="2">
        <f t="shared" si="21"/>
        <v>309236.48421875009</v>
      </c>
      <c r="N59" s="2">
        <f t="shared" si="21"/>
        <v>2086523.7115416664</v>
      </c>
    </row>
    <row r="60" spans="1:14">
      <c r="B60" s="2"/>
      <c r="C60" s="2"/>
      <c r="D60" s="2"/>
      <c r="E60" s="2"/>
      <c r="F60" s="2"/>
      <c r="G60" s="2"/>
      <c r="H60" s="2"/>
      <c r="I60" s="2"/>
    </row>
    <row r="61" spans="1:14">
      <c r="A61" t="s">
        <v>699</v>
      </c>
      <c r="B61" s="54">
        <f>+B38/(Conceptos!$C297*1000)</f>
        <v>5.6253666485605647E-2</v>
      </c>
      <c r="C61" s="54">
        <f>+C38/(Conceptos!$C298*1000)</f>
        <v>1.9978662711090826E-2</v>
      </c>
      <c r="D61" s="54">
        <f>+D38/(Conceptos!$C299*1000)</f>
        <v>6.0345769368082829E-2</v>
      </c>
      <c r="E61" s="54">
        <f>+E38/(Conceptos!$C300*1000)</f>
        <v>5.9371686303387336E-2</v>
      </c>
      <c r="F61" s="54">
        <f>+F38/(Conceptos!$C301*1000)</f>
        <v>4.1743473596376209E-2</v>
      </c>
      <c r="G61" s="54">
        <f>+G38/(Conceptos!$C302*1000)</f>
        <v>7.0339660540323395E-2</v>
      </c>
      <c r="H61" s="54">
        <f>+H38/(Conceptos!$C303*1000)</f>
        <v>5.3772300763167774E-2</v>
      </c>
      <c r="I61" s="54">
        <f>+I38/(Conceptos!$C304*1000)</f>
        <v>1.1771155817744836E-2</v>
      </c>
      <c r="J61" s="54">
        <f>+J38/(Conceptos!$C305*1000)</f>
        <v>6.6928726984755493E-2</v>
      </c>
      <c r="K61" s="54">
        <f>+K38/(Conceptos!$C306*1000)</f>
        <v>1.2687618405003502E-2</v>
      </c>
      <c r="L61" s="54">
        <f>+L38/(Conceptos!$C307*1000)</f>
        <v>5.1133981801066826E-2</v>
      </c>
      <c r="M61" s="54">
        <f>+M38/(Conceptos!$C308*1000)</f>
        <v>6.464516640882224E-3</v>
      </c>
      <c r="N61" s="54">
        <f>+N38/(Conceptos!$C309*1000)</f>
        <v>6.6346399590533193E-4</v>
      </c>
    </row>
    <row r="62" spans="1:14">
      <c r="B62" s="54"/>
      <c r="C62" s="54"/>
      <c r="D62" s="54"/>
      <c r="E62" s="54"/>
      <c r="F62" s="54"/>
      <c r="G62" s="54"/>
      <c r="H62" s="54"/>
      <c r="I62" s="54"/>
    </row>
    <row r="63" spans="1:14">
      <c r="B63" s="54"/>
      <c r="C63" s="54"/>
      <c r="D63" s="54"/>
      <c r="E63" s="54"/>
      <c r="F63" s="54"/>
      <c r="G63" s="54"/>
      <c r="H63" s="54"/>
      <c r="I63" s="54"/>
    </row>
    <row r="64" spans="1:14" ht="18">
      <c r="A64" s="60" t="s">
        <v>127</v>
      </c>
    </row>
    <row r="65" spans="1:14" ht="18">
      <c r="A65" s="60" t="s">
        <v>257</v>
      </c>
    </row>
    <row r="66" spans="1:14" ht="15.75">
      <c r="A66" s="45" t="s">
        <v>126</v>
      </c>
    </row>
    <row r="67" spans="1:14" ht="18.75" thickBot="1">
      <c r="A67" s="60" t="s">
        <v>183</v>
      </c>
    </row>
    <row r="68" spans="1:14" ht="13.5" thickBot="1">
      <c r="A68" s="164"/>
      <c r="B68" s="168" t="str">
        <f>+Conceptos!B5</f>
        <v>España</v>
      </c>
      <c r="C68" s="169" t="str">
        <f>+Conceptos!B6</f>
        <v>Japón</v>
      </c>
      <c r="D68" s="169" t="str">
        <f>+Conceptos!B7</f>
        <v>Alemania</v>
      </c>
      <c r="E68" s="169" t="str">
        <f>+Conceptos!B8</f>
        <v>Estados Unidos</v>
      </c>
      <c r="F68" s="169" t="str">
        <f>+Conceptos!B9</f>
        <v>México</v>
      </c>
      <c r="G68" s="169" t="str">
        <f>+Conceptos!B10</f>
        <v>Brasil</v>
      </c>
      <c r="H68" s="169" t="str">
        <f>+Conceptos!B11</f>
        <v>Australia</v>
      </c>
      <c r="I68" s="170" t="str">
        <f>+Conceptos!B12</f>
        <v>Rusia</v>
      </c>
      <c r="J68" s="170" t="str">
        <f>+Conceptos!B13</f>
        <v>China</v>
      </c>
      <c r="K68" s="170" t="str">
        <f>+Conceptos!B14</f>
        <v>Francia</v>
      </c>
      <c r="L68" s="170" t="str">
        <f>+Conceptos!B15</f>
        <v>Reino Unido</v>
      </c>
      <c r="M68" s="170" t="str">
        <f>+Conceptos!B16</f>
        <v>Austria</v>
      </c>
      <c r="N68" s="170" t="str">
        <f>+Conceptos!B17</f>
        <v>Bélgica</v>
      </c>
    </row>
    <row r="69" spans="1:14">
      <c r="A69" t="s">
        <v>60</v>
      </c>
      <c r="B69" s="11">
        <f>+'rdos modelo 1-24'!B39</f>
        <v>101386.00000000001</v>
      </c>
      <c r="C69" s="11">
        <f>+'rdos modelo 1-24'!B65</f>
        <v>0</v>
      </c>
      <c r="D69" s="11">
        <f>+'rdos modelo 1-24'!B91</f>
        <v>0</v>
      </c>
      <c r="E69" s="11">
        <f>+'rdos modelo 1-24'!B117</f>
        <v>0</v>
      </c>
      <c r="F69" s="11">
        <f>+'rdos modelo 1-24'!B143</f>
        <v>0</v>
      </c>
      <c r="G69" s="11">
        <f>+'rdos modelo 1-24'!B169</f>
        <v>0</v>
      </c>
      <c r="H69" s="11">
        <f>+'rdos modelo 1-24'!B195</f>
        <v>0</v>
      </c>
      <c r="I69" s="11">
        <f>+'rdos modelo 1-24'!B221</f>
        <v>0</v>
      </c>
      <c r="J69" s="10">
        <f>+'rdos modelo 1-24'!B247</f>
        <v>0</v>
      </c>
      <c r="K69" s="10">
        <f>+'rdos modelo 1-24'!B273</f>
        <v>0</v>
      </c>
      <c r="L69" s="10">
        <f>+'rdos modelo 1-24'!B299</f>
        <v>0</v>
      </c>
      <c r="M69" s="10">
        <f>+'rdos modelo 1-24'!B325</f>
        <v>0</v>
      </c>
      <c r="N69" s="10">
        <f>+'rdos modelo 1-24'!B351</f>
        <v>0</v>
      </c>
    </row>
    <row r="70" spans="1:14">
      <c r="B70" s="11"/>
      <c r="C70" s="11"/>
      <c r="D70" s="11"/>
      <c r="E70" s="11"/>
      <c r="F70" s="11"/>
      <c r="G70" s="11"/>
      <c r="H70" s="11"/>
      <c r="I70" s="11"/>
      <c r="J70" s="10"/>
      <c r="K70" s="10"/>
      <c r="L70" s="10"/>
      <c r="M70" s="10"/>
      <c r="N70" s="10"/>
    </row>
    <row r="71" spans="1:14">
      <c r="A71" s="50" t="s">
        <v>53</v>
      </c>
      <c r="B71" s="166">
        <f>+'rdos modelo 1-24'!B41</f>
        <v>1589669.5491500003</v>
      </c>
      <c r="C71" s="166">
        <f>+'rdos modelo 1-24'!B67</f>
        <v>0</v>
      </c>
      <c r="D71" s="166">
        <f>+'rdos modelo 1-24'!B93</f>
        <v>0</v>
      </c>
      <c r="E71" s="166">
        <f>+'rdos modelo 1-24'!B119</f>
        <v>0</v>
      </c>
      <c r="F71" s="166">
        <f>+'rdos modelo 1-24'!B145</f>
        <v>0</v>
      </c>
      <c r="G71" s="166">
        <f>+'rdos modelo 1-24'!B171</f>
        <v>0</v>
      </c>
      <c r="H71" s="166">
        <f>+'rdos modelo 1-24'!B197</f>
        <v>0</v>
      </c>
      <c r="I71" s="166">
        <f>+'rdos modelo 1-24'!B223</f>
        <v>0</v>
      </c>
      <c r="J71" s="472">
        <f>+'rdos modelo 1-24'!B249</f>
        <v>0</v>
      </c>
      <c r="K71" s="472">
        <f>+'rdos modelo 1-24'!B275</f>
        <v>0</v>
      </c>
      <c r="L71" s="472">
        <f>+'rdos modelo 1-24'!B301</f>
        <v>0</v>
      </c>
      <c r="M71" s="472">
        <f>+'rdos modelo 1-24'!B327</f>
        <v>0</v>
      </c>
      <c r="N71" s="472">
        <f>+'rdos modelo 1-24'!B353</f>
        <v>0</v>
      </c>
    </row>
    <row r="72" spans="1:14">
      <c r="B72" s="2"/>
      <c r="C72" s="2"/>
      <c r="D72" s="2"/>
      <c r="E72" s="2"/>
      <c r="F72" s="2"/>
      <c r="G72" s="2"/>
      <c r="H72" s="2"/>
      <c r="I72" s="2"/>
    </row>
    <row r="73" spans="1:14">
      <c r="A73" t="s">
        <v>42</v>
      </c>
      <c r="B73" s="2">
        <f>+'rdos modelo 1-24'!B43</f>
        <v>-465160.6785000001</v>
      </c>
      <c r="C73" s="2">
        <f>+'rdos modelo 1-24'!B69</f>
        <v>0</v>
      </c>
      <c r="D73" s="2">
        <f>+'rdos modelo 1-24'!B95</f>
        <v>0</v>
      </c>
      <c r="E73" s="2">
        <f>+'rdos modelo 1-24'!B121</f>
        <v>0</v>
      </c>
      <c r="F73" s="2">
        <f>+'rdos modelo 1-24'!B147</f>
        <v>0</v>
      </c>
      <c r="G73" s="2">
        <f>+'rdos modelo 1-24'!B173</f>
        <v>0</v>
      </c>
      <c r="H73" s="2">
        <f>+'rdos modelo 1-24'!B199</f>
        <v>0</v>
      </c>
      <c r="I73" s="2">
        <f>+'rdos modelo 1-24'!B225</f>
        <v>0</v>
      </c>
      <c r="J73" s="10">
        <f>+'rdos modelo 1-24'!B251</f>
        <v>0</v>
      </c>
      <c r="K73" s="10">
        <f>+'rdos modelo 1-24'!B277</f>
        <v>0</v>
      </c>
      <c r="L73" s="10">
        <f>+'rdos modelo 1-24'!B303</f>
        <v>0</v>
      </c>
      <c r="M73" s="10">
        <f>+'rdos modelo 1-24'!B329</f>
        <v>0</v>
      </c>
      <c r="N73" s="10">
        <f>+'rdos modelo 1-24'!B355</f>
        <v>0</v>
      </c>
    </row>
    <row r="74" spans="1:14">
      <c r="A74" t="s">
        <v>128</v>
      </c>
      <c r="B74" s="2">
        <f>+'rdos modelo 1-24'!B44</f>
        <v>-365200</v>
      </c>
      <c r="C74" s="2">
        <f>+'rdos modelo 1-24'!B70</f>
        <v>0</v>
      </c>
      <c r="D74" s="2">
        <f>+'rdos modelo 1-24'!B96</f>
        <v>0</v>
      </c>
      <c r="E74" s="2">
        <f>+'rdos modelo 1-24'!B122</f>
        <v>0</v>
      </c>
      <c r="F74" s="2">
        <f>+'rdos modelo 1-24'!B148</f>
        <v>0</v>
      </c>
      <c r="G74" s="2">
        <f>+'rdos modelo 1-24'!B174</f>
        <v>0</v>
      </c>
      <c r="H74" s="2">
        <f>+'rdos modelo 1-24'!B200</f>
        <v>0</v>
      </c>
      <c r="I74" s="2">
        <f>+'rdos modelo 1-24'!B226</f>
        <v>0</v>
      </c>
      <c r="J74" s="10">
        <f>+'rdos modelo 1-24'!B252</f>
        <v>0</v>
      </c>
      <c r="K74" s="10">
        <f>+'rdos modelo 1-24'!B278</f>
        <v>0</v>
      </c>
      <c r="L74" s="10">
        <f>+'rdos modelo 1-24'!B304</f>
        <v>0</v>
      </c>
      <c r="M74" s="10">
        <f>+'rdos modelo 1-24'!B330</f>
        <v>0</v>
      </c>
      <c r="N74" s="10">
        <f>+'rdos modelo 1-24'!B356</f>
        <v>0</v>
      </c>
    </row>
    <row r="75" spans="1:14">
      <c r="B75" s="2"/>
      <c r="C75" s="2"/>
      <c r="D75" s="2"/>
      <c r="E75" s="2"/>
      <c r="F75" s="2"/>
      <c r="G75" s="2"/>
      <c r="H75" s="2"/>
      <c r="I75" s="2"/>
    </row>
    <row r="76" spans="1:14">
      <c r="A76" s="50" t="s">
        <v>43</v>
      </c>
      <c r="B76" s="167">
        <f>+B71+B73+B74</f>
        <v>759308.87065000017</v>
      </c>
      <c r="C76" s="167">
        <f t="shared" ref="C76:N76" si="22">+C71+C73+C74</f>
        <v>0</v>
      </c>
      <c r="D76" s="167">
        <f t="shared" si="22"/>
        <v>0</v>
      </c>
      <c r="E76" s="167">
        <f t="shared" si="22"/>
        <v>0</v>
      </c>
      <c r="F76" s="167">
        <f t="shared" si="22"/>
        <v>0</v>
      </c>
      <c r="G76" s="167">
        <f t="shared" si="22"/>
        <v>0</v>
      </c>
      <c r="H76" s="167">
        <f t="shared" si="22"/>
        <v>0</v>
      </c>
      <c r="I76" s="167">
        <f t="shared" si="22"/>
        <v>0</v>
      </c>
      <c r="J76" s="167">
        <f t="shared" si="22"/>
        <v>0</v>
      </c>
      <c r="K76" s="167">
        <f t="shared" si="22"/>
        <v>0</v>
      </c>
      <c r="L76" s="167">
        <f t="shared" si="22"/>
        <v>0</v>
      </c>
      <c r="M76" s="167">
        <f t="shared" si="22"/>
        <v>0</v>
      </c>
      <c r="N76" s="167">
        <f t="shared" si="22"/>
        <v>0</v>
      </c>
    </row>
    <row r="77" spans="1:14">
      <c r="B77" s="2"/>
      <c r="C77" s="2"/>
      <c r="D77" s="2"/>
      <c r="E77" s="2"/>
      <c r="F77" s="2"/>
      <c r="G77" s="2"/>
      <c r="H77" s="2"/>
      <c r="I77" s="2"/>
    </row>
    <row r="78" spans="1:14">
      <c r="A78" t="s">
        <v>132</v>
      </c>
      <c r="B78" s="2">
        <f>+'rdos modelo 1-24'!B48</f>
        <v>-539624.60716925003</v>
      </c>
      <c r="C78" s="2">
        <f>+'rdos modelo 1-24'!B74</f>
        <v>0</v>
      </c>
      <c r="D78" s="2">
        <f>+'rdos modelo 1-24'!B100</f>
        <v>0</v>
      </c>
      <c r="E78" s="2">
        <f>+'rdos modelo 1-24'!B126</f>
        <v>0</v>
      </c>
      <c r="F78" s="2">
        <f>+'rdos modelo 1-24'!B152</f>
        <v>0</v>
      </c>
      <c r="G78" s="2">
        <f>+'rdos modelo 1-24'!B178</f>
        <v>0</v>
      </c>
      <c r="H78" s="2">
        <f>+'rdos modelo 1-24'!B204</f>
        <v>0</v>
      </c>
      <c r="I78" s="2">
        <f>+'rdos modelo 1-24'!B230</f>
        <v>0</v>
      </c>
      <c r="J78" s="10">
        <f>+'rdos modelo 1-24'!B256</f>
        <v>0</v>
      </c>
      <c r="K78" s="10">
        <f>+'rdos modelo 1-24'!B282</f>
        <v>0</v>
      </c>
      <c r="L78" s="10">
        <f>+'rdos modelo 1-24'!B308</f>
        <v>0</v>
      </c>
      <c r="M78" s="10">
        <f>+'rdos modelo 1-24'!B334</f>
        <v>0</v>
      </c>
      <c r="N78" s="10">
        <f>+'rdos modelo 1-24'!B360</f>
        <v>0</v>
      </c>
    </row>
    <row r="79" spans="1:14">
      <c r="B79" s="2"/>
      <c r="C79" s="2"/>
      <c r="D79" s="2"/>
      <c r="E79" s="2"/>
      <c r="F79" s="2"/>
      <c r="G79" s="2"/>
      <c r="H79" s="2"/>
      <c r="I79" s="2"/>
    </row>
    <row r="80" spans="1:14">
      <c r="A80" t="s">
        <v>130</v>
      </c>
      <c r="B80" s="2">
        <f>+'rdos modelo 1-24'!B18</f>
        <v>-50625</v>
      </c>
      <c r="C80" s="2"/>
      <c r="D80" s="2"/>
      <c r="E80" s="2"/>
      <c r="F80" s="2"/>
      <c r="G80" s="2"/>
      <c r="H80" s="2"/>
      <c r="I80" s="2"/>
    </row>
    <row r="81" spans="1:14">
      <c r="A81" t="s">
        <v>131</v>
      </c>
      <c r="B81" s="2">
        <f>+'rdos modelo 1-24'!B19</f>
        <v>-60000</v>
      </c>
      <c r="C81" s="2"/>
      <c r="D81" s="2"/>
      <c r="E81" s="2"/>
      <c r="F81" s="2"/>
      <c r="G81" s="2"/>
      <c r="H81" s="2"/>
      <c r="I81" s="2"/>
    </row>
    <row r="82" spans="1:14" ht="13.5" thickBot="1">
      <c r="B82" s="2"/>
      <c r="C82" s="2"/>
      <c r="D82" s="2"/>
      <c r="E82" s="2"/>
      <c r="F82" s="2"/>
      <c r="G82" s="2"/>
      <c r="H82" s="2"/>
      <c r="I82" s="2"/>
    </row>
    <row r="83" spans="1:14" ht="14.25" thickTop="1" thickBot="1">
      <c r="A83" s="127" t="s">
        <v>129</v>
      </c>
      <c r="B83" s="126">
        <f>+B76+B78+B80+B81</f>
        <v>109059.26348075015</v>
      </c>
      <c r="C83" s="126">
        <f t="shared" ref="C83:N83" si="23">+C76+C78</f>
        <v>0</v>
      </c>
      <c r="D83" s="126">
        <f t="shared" si="23"/>
        <v>0</v>
      </c>
      <c r="E83" s="126">
        <f t="shared" si="23"/>
        <v>0</v>
      </c>
      <c r="F83" s="126">
        <f t="shared" si="23"/>
        <v>0</v>
      </c>
      <c r="G83" s="126">
        <f t="shared" si="23"/>
        <v>0</v>
      </c>
      <c r="H83" s="126">
        <f t="shared" si="23"/>
        <v>0</v>
      </c>
      <c r="I83" s="126">
        <f t="shared" si="23"/>
        <v>0</v>
      </c>
      <c r="J83" s="126">
        <f t="shared" si="23"/>
        <v>0</v>
      </c>
      <c r="K83" s="126">
        <f t="shared" si="23"/>
        <v>0</v>
      </c>
      <c r="L83" s="126">
        <f t="shared" si="23"/>
        <v>0</v>
      </c>
      <c r="M83" s="126">
        <f t="shared" si="23"/>
        <v>0</v>
      </c>
      <c r="N83" s="126">
        <f t="shared" si="23"/>
        <v>0</v>
      </c>
    </row>
    <row r="84" spans="1:14" ht="13.5" thickTop="1"/>
    <row r="85" spans="1:14" ht="13.5" thickBot="1">
      <c r="A85" s="37" t="s">
        <v>146</v>
      </c>
    </row>
    <row r="86" spans="1:14" ht="13.5" thickBot="1">
      <c r="A86" s="165"/>
      <c r="B86" s="76" t="str">
        <f>+B68</f>
        <v>España</v>
      </c>
      <c r="C86" s="76" t="str">
        <f t="shared" ref="C86:I86" si="24">+C68</f>
        <v>Japón</v>
      </c>
      <c r="D86" s="76" t="str">
        <f t="shared" si="24"/>
        <v>Alemania</v>
      </c>
      <c r="E86" s="76" t="str">
        <f t="shared" si="24"/>
        <v>Estados Unidos</v>
      </c>
      <c r="F86" s="76" t="str">
        <f t="shared" si="24"/>
        <v>México</v>
      </c>
      <c r="G86" s="76" t="str">
        <f t="shared" si="24"/>
        <v>Brasil</v>
      </c>
      <c r="H86" s="76" t="str">
        <f t="shared" si="24"/>
        <v>Australia</v>
      </c>
      <c r="I86" s="76" t="str">
        <f t="shared" si="24"/>
        <v>Rusia</v>
      </c>
    </row>
    <row r="87" spans="1:14">
      <c r="A87" t="s">
        <v>60</v>
      </c>
      <c r="B87" s="11">
        <f t="shared" ref="B87:I87" si="25">+B69/12</f>
        <v>8448.8333333333339</v>
      </c>
      <c r="C87" s="11">
        <f t="shared" si="25"/>
        <v>0</v>
      </c>
      <c r="D87" s="11">
        <f t="shared" si="25"/>
        <v>0</v>
      </c>
      <c r="E87" s="11">
        <f t="shared" si="25"/>
        <v>0</v>
      </c>
      <c r="F87" s="11">
        <f t="shared" si="25"/>
        <v>0</v>
      </c>
      <c r="G87" s="11">
        <f t="shared" si="25"/>
        <v>0</v>
      </c>
      <c r="H87" s="11">
        <f t="shared" si="25"/>
        <v>0</v>
      </c>
      <c r="I87" s="11">
        <f t="shared" si="25"/>
        <v>0</v>
      </c>
    </row>
    <row r="88" spans="1:14">
      <c r="A88" t="s">
        <v>53</v>
      </c>
      <c r="B88" s="2">
        <f t="shared" ref="B88:I88" si="26">+B71/12</f>
        <v>132472.46242916668</v>
      </c>
      <c r="C88" s="2">
        <f t="shared" si="26"/>
        <v>0</v>
      </c>
      <c r="D88" s="2">
        <f t="shared" si="26"/>
        <v>0</v>
      </c>
      <c r="E88" s="2">
        <f t="shared" si="26"/>
        <v>0</v>
      </c>
      <c r="F88" s="2">
        <f t="shared" si="26"/>
        <v>0</v>
      </c>
      <c r="G88" s="2">
        <f t="shared" si="26"/>
        <v>0</v>
      </c>
      <c r="H88" s="2">
        <f t="shared" si="26"/>
        <v>0</v>
      </c>
      <c r="I88" s="2">
        <f t="shared" si="26"/>
        <v>0</v>
      </c>
    </row>
    <row r="91" spans="1:14" ht="18">
      <c r="A91" s="60" t="s">
        <v>127</v>
      </c>
    </row>
    <row r="92" spans="1:14" ht="18">
      <c r="A92" s="60" t="s">
        <v>257</v>
      </c>
    </row>
    <row r="93" spans="1:14" ht="15.75">
      <c r="A93" s="45" t="s">
        <v>126</v>
      </c>
    </row>
    <row r="94" spans="1:14" ht="18.75" thickBot="1">
      <c r="A94" s="60" t="s">
        <v>802</v>
      </c>
    </row>
    <row r="95" spans="1:14" ht="13.5" thickBot="1">
      <c r="A95" s="164"/>
      <c r="B95" s="168" t="str">
        <f>+Conceptos!$B18</f>
        <v>Bulgaria</v>
      </c>
      <c r="C95" s="168" t="str">
        <f>+Conceptos!$B19</f>
        <v>Canadá</v>
      </c>
      <c r="D95" s="168" t="str">
        <f>+Conceptos!$B20</f>
        <v>Dinamarca</v>
      </c>
      <c r="E95" s="168" t="str">
        <f>+Conceptos!$B21</f>
        <v>Finlandia</v>
      </c>
      <c r="F95" s="168" t="str">
        <f>+Conceptos!$B22</f>
        <v>Holanda</v>
      </c>
      <c r="G95" s="168" t="str">
        <f>+Conceptos!$B23</f>
        <v>Hungría</v>
      </c>
      <c r="H95" s="168" t="str">
        <f>+Conceptos!$B24</f>
        <v>Israel</v>
      </c>
      <c r="I95" s="168" t="str">
        <f>+Conceptos!$B25</f>
        <v>Italia</v>
      </c>
      <c r="J95" s="168" t="str">
        <f>+Conceptos!$B26</f>
        <v>Noruega</v>
      </c>
      <c r="K95" s="168" t="str">
        <f>+Conceptos!$B27</f>
        <v>Polonia</v>
      </c>
      <c r="L95" s="168" t="str">
        <f>+Conceptos!$B28</f>
        <v>Suecia</v>
      </c>
      <c r="M95" s="168" t="str">
        <f>+Conceptos!$B29</f>
        <v>Turquía</v>
      </c>
      <c r="N95" s="168" t="str">
        <f>+Conceptos!$B30</f>
        <v>Resto Mundo</v>
      </c>
    </row>
    <row r="96" spans="1:14">
      <c r="A96" t="s">
        <v>60</v>
      </c>
      <c r="B96" s="11">
        <f>+'rdos modelo 1-24'!B377</f>
        <v>0</v>
      </c>
      <c r="C96" s="11">
        <f>+'rdos modelo 1-24'!B403</f>
        <v>0</v>
      </c>
      <c r="D96" s="11">
        <f>+'rdos modelo 1-24'!B429</f>
        <v>0</v>
      </c>
      <c r="E96" s="11">
        <f>+'rdos modelo 1-24'!B455</f>
        <v>0</v>
      </c>
      <c r="F96" s="11">
        <f>+'rdos modelo 1-24'!B481</f>
        <v>0</v>
      </c>
      <c r="G96" s="11">
        <f>+'rdos modelo 1-24'!B507</f>
        <v>0</v>
      </c>
      <c r="H96" s="11">
        <f>+'rdos modelo 1-24'!B533</f>
        <v>0</v>
      </c>
      <c r="I96" s="11">
        <f>+'rdos modelo 1-24'!B559</f>
        <v>0</v>
      </c>
      <c r="J96" s="10">
        <f>+'rdos modelo 1-24'!B585</f>
        <v>0</v>
      </c>
      <c r="K96" s="10">
        <f>+'rdos modelo 1-24'!B611</f>
        <v>0</v>
      </c>
      <c r="L96" s="10">
        <f>+'rdos modelo 1-24'!B637</f>
        <v>0</v>
      </c>
      <c r="M96" s="10">
        <f>+'rdos modelo 1-24'!B663</f>
        <v>0</v>
      </c>
      <c r="N96" s="10">
        <f>+'rdos modelo 1-24'!B689</f>
        <v>0</v>
      </c>
    </row>
    <row r="97" spans="1:14">
      <c r="B97" s="11"/>
      <c r="C97" s="11"/>
      <c r="D97" s="11"/>
      <c r="E97" s="11"/>
      <c r="F97" s="11"/>
      <c r="G97" s="11"/>
      <c r="H97" s="11"/>
      <c r="I97" s="11"/>
      <c r="J97" s="10"/>
      <c r="K97" s="10"/>
      <c r="L97" s="10"/>
      <c r="M97" s="10"/>
      <c r="N97" s="10"/>
    </row>
    <row r="98" spans="1:14">
      <c r="A98" s="50" t="s">
        <v>53</v>
      </c>
      <c r="B98" s="473">
        <f>+'rdos modelo 1-24'!B379</f>
        <v>0</v>
      </c>
      <c r="C98" s="473">
        <f>+'rdos modelo 1-24'!B405</f>
        <v>0</v>
      </c>
      <c r="D98" s="473">
        <f>+'rdos modelo 1-24'!B431</f>
        <v>0</v>
      </c>
      <c r="E98" s="473">
        <f>+'rdos modelo 1-24'!B457</f>
        <v>0</v>
      </c>
      <c r="F98" s="473">
        <f>+'rdos modelo 1-24'!B483</f>
        <v>0</v>
      </c>
      <c r="G98" s="473">
        <f>+'rdos modelo 1-24'!B509</f>
        <v>0</v>
      </c>
      <c r="H98" s="473">
        <f>+'rdos modelo 1-24'!B535</f>
        <v>0</v>
      </c>
      <c r="I98" s="473">
        <f>+'rdos modelo 1-24'!B561</f>
        <v>0</v>
      </c>
      <c r="J98" s="472">
        <f>+'rdos modelo 1-24'!B587</f>
        <v>0</v>
      </c>
      <c r="K98" s="472">
        <f>+'rdos modelo 1-24'!B613</f>
        <v>0</v>
      </c>
      <c r="L98" s="472">
        <f>+'rdos modelo 1-24'!B639</f>
        <v>0</v>
      </c>
      <c r="M98" s="472">
        <f>+'rdos modelo 1-24'!B665</f>
        <v>0</v>
      </c>
      <c r="N98" s="472">
        <f>+'rdos modelo 1-24'!B691</f>
        <v>0</v>
      </c>
    </row>
    <row r="99" spans="1:14">
      <c r="B99" s="2"/>
      <c r="C99" s="2"/>
      <c r="D99" s="2"/>
      <c r="E99" s="2"/>
      <c r="F99" s="2"/>
      <c r="G99" s="2"/>
      <c r="H99" s="2"/>
      <c r="I99" s="2"/>
    </row>
    <row r="100" spans="1:14">
      <c r="A100" t="s">
        <v>42</v>
      </c>
      <c r="B100" s="11">
        <f>+'rdos modelo 1-24'!B381</f>
        <v>0</v>
      </c>
      <c r="C100" s="11">
        <f>+'rdos modelo 1-24'!B407</f>
        <v>0</v>
      </c>
      <c r="D100" s="11">
        <f>+'rdos modelo 1-24'!B433</f>
        <v>0</v>
      </c>
      <c r="E100" s="11">
        <f>+'rdos modelo 1-24'!B459</f>
        <v>0</v>
      </c>
      <c r="F100" s="11">
        <f>+'rdos modelo 1-24'!B485</f>
        <v>0</v>
      </c>
      <c r="G100" s="11">
        <f>+'rdos modelo 1-24'!B511</f>
        <v>0</v>
      </c>
      <c r="H100" s="11">
        <f>+'rdos modelo 1-24'!B537</f>
        <v>0</v>
      </c>
      <c r="I100" s="11">
        <f>+'rdos modelo 1-24'!B563</f>
        <v>0</v>
      </c>
      <c r="J100" s="10">
        <f>+'rdos modelo 1-24'!B589</f>
        <v>0</v>
      </c>
      <c r="K100" s="10">
        <f>+'rdos modelo 1-24'!B615</f>
        <v>0</v>
      </c>
      <c r="L100" s="10">
        <f>+'rdos modelo 1-24'!B641</f>
        <v>0</v>
      </c>
      <c r="M100" s="10">
        <f>+'rdos modelo 1-24'!B667</f>
        <v>0</v>
      </c>
      <c r="N100" s="10">
        <f>+'rdos modelo 1-24'!B693</f>
        <v>0</v>
      </c>
    </row>
    <row r="101" spans="1:14">
      <c r="A101" t="s">
        <v>128</v>
      </c>
      <c r="B101" s="11">
        <f>+'rdos modelo 1-24'!B382</f>
        <v>0</v>
      </c>
      <c r="C101" s="11">
        <f>+'rdos modelo 1-24'!B408</f>
        <v>0</v>
      </c>
      <c r="D101" s="11">
        <f>+'rdos modelo 1-24'!B434</f>
        <v>0</v>
      </c>
      <c r="E101" s="11">
        <f>+'rdos modelo 1-24'!B460</f>
        <v>0</v>
      </c>
      <c r="F101" s="11">
        <f>+'rdos modelo 1-24'!B486</f>
        <v>0</v>
      </c>
      <c r="G101" s="11">
        <f>+'rdos modelo 1-24'!B512</f>
        <v>0</v>
      </c>
      <c r="H101" s="11">
        <f>+'rdos modelo 1-24'!B538</f>
        <v>0</v>
      </c>
      <c r="I101" s="11">
        <f>+'rdos modelo 1-24'!B564</f>
        <v>0</v>
      </c>
      <c r="J101" s="10">
        <f>+'rdos modelo 1-24'!B590</f>
        <v>0</v>
      </c>
      <c r="K101" s="10">
        <f>+'rdos modelo 1-24'!B616</f>
        <v>0</v>
      </c>
      <c r="L101" s="10">
        <f>+'rdos modelo 1-24'!B642</f>
        <v>0</v>
      </c>
      <c r="M101" s="10">
        <f>+'rdos modelo 1-24'!B668</f>
        <v>0</v>
      </c>
      <c r="N101" s="10">
        <f>+'rdos modelo 1-24'!B694</f>
        <v>0</v>
      </c>
    </row>
    <row r="102" spans="1:14">
      <c r="B102" s="2"/>
      <c r="C102" s="2"/>
      <c r="D102" s="2"/>
      <c r="E102" s="2"/>
      <c r="F102" s="2"/>
      <c r="G102" s="2"/>
      <c r="H102" s="2"/>
      <c r="I102" s="2"/>
    </row>
    <row r="103" spans="1:14">
      <c r="A103" s="50" t="s">
        <v>43</v>
      </c>
      <c r="B103" s="167">
        <f>+B98+B100+B101</f>
        <v>0</v>
      </c>
      <c r="C103" s="167">
        <f t="shared" ref="C103:N103" si="27">+C98+C100+C101</f>
        <v>0</v>
      </c>
      <c r="D103" s="167">
        <f t="shared" si="27"/>
        <v>0</v>
      </c>
      <c r="E103" s="167">
        <f t="shared" si="27"/>
        <v>0</v>
      </c>
      <c r="F103" s="167">
        <f t="shared" si="27"/>
        <v>0</v>
      </c>
      <c r="G103" s="167">
        <f t="shared" si="27"/>
        <v>0</v>
      </c>
      <c r="H103" s="167">
        <f t="shared" si="27"/>
        <v>0</v>
      </c>
      <c r="I103" s="167">
        <f t="shared" si="27"/>
        <v>0</v>
      </c>
      <c r="J103" s="167">
        <f t="shared" si="27"/>
        <v>0</v>
      </c>
      <c r="K103" s="167">
        <f t="shared" si="27"/>
        <v>0</v>
      </c>
      <c r="L103" s="167">
        <f t="shared" si="27"/>
        <v>0</v>
      </c>
      <c r="M103" s="167">
        <f t="shared" si="27"/>
        <v>0</v>
      </c>
      <c r="N103" s="167">
        <f t="shared" si="27"/>
        <v>0</v>
      </c>
    </row>
    <row r="104" spans="1:14">
      <c r="B104" s="2"/>
      <c r="C104" s="2"/>
      <c r="D104" s="2"/>
      <c r="E104" s="2"/>
      <c r="F104" s="2"/>
      <c r="G104" s="2"/>
      <c r="H104" s="2"/>
      <c r="I104" s="2"/>
    </row>
    <row r="105" spans="1:14">
      <c r="A105" t="s">
        <v>132</v>
      </c>
      <c r="B105" s="11">
        <f>+'rdos modelo 1-24'!B386</f>
        <v>0</v>
      </c>
      <c r="C105" s="11">
        <f>+'rdos modelo 1-24'!B412</f>
        <v>0</v>
      </c>
      <c r="D105" s="11">
        <f>+'rdos modelo 1-24'!B438</f>
        <v>0</v>
      </c>
      <c r="E105" s="11">
        <f>+'rdos modelo 1-24'!B464</f>
        <v>0</v>
      </c>
      <c r="F105" s="11">
        <f>+'rdos modelo 1-24'!B490</f>
        <v>0</v>
      </c>
      <c r="G105" s="11">
        <f>+'rdos modelo 1-24'!B516</f>
        <v>0</v>
      </c>
      <c r="H105" s="11">
        <f>+'rdos modelo 1-24'!B542</f>
        <v>0</v>
      </c>
      <c r="I105" s="11">
        <f>+'rdos modelo 1-24'!B568</f>
        <v>0</v>
      </c>
      <c r="J105" s="10">
        <f>+'rdos modelo 1-24'!B594</f>
        <v>0</v>
      </c>
      <c r="K105" s="10">
        <f>+'rdos modelo 1-24'!B620</f>
        <v>0</v>
      </c>
      <c r="L105" s="10">
        <f>+'rdos modelo 1-24'!B646</f>
        <v>0</v>
      </c>
      <c r="M105" s="10">
        <f>+'rdos modelo 1-24'!B672</f>
        <v>0</v>
      </c>
      <c r="N105" s="10">
        <f>+'rdos modelo 1-24'!B698</f>
        <v>0</v>
      </c>
    </row>
    <row r="106" spans="1:14">
      <c r="B106" s="2"/>
      <c r="C106" s="2"/>
      <c r="D106" s="2"/>
      <c r="E106" s="2"/>
      <c r="F106" s="2"/>
      <c r="G106" s="2"/>
      <c r="H106" s="2"/>
      <c r="I106" s="2"/>
    </row>
    <row r="107" spans="1:14">
      <c r="A107" t="s">
        <v>130</v>
      </c>
      <c r="B107" s="2"/>
      <c r="C107" s="2"/>
      <c r="D107" s="2"/>
      <c r="E107" s="2"/>
      <c r="F107" s="2"/>
      <c r="G107" s="2"/>
      <c r="H107" s="2"/>
      <c r="I107" s="2"/>
    </row>
    <row r="108" spans="1:14">
      <c r="A108" t="s">
        <v>131</v>
      </c>
      <c r="B108" s="2"/>
      <c r="C108" s="2"/>
      <c r="D108" s="2"/>
      <c r="E108" s="2"/>
      <c r="F108" s="2"/>
      <c r="G108" s="2"/>
      <c r="H108" s="2"/>
      <c r="I108" s="2"/>
    </row>
    <row r="109" spans="1:14" ht="13.5" thickBot="1">
      <c r="B109" s="2"/>
      <c r="C109" s="2"/>
      <c r="D109" s="2"/>
      <c r="E109" s="2"/>
      <c r="F109" s="2"/>
      <c r="G109" s="2"/>
      <c r="H109" s="2"/>
      <c r="I109" s="2"/>
    </row>
    <row r="110" spans="1:14" ht="14.25" thickTop="1" thickBot="1">
      <c r="A110" s="127" t="s">
        <v>129</v>
      </c>
      <c r="B110" s="126">
        <f>+B103+B105+B107+B108</f>
        <v>0</v>
      </c>
      <c r="C110" s="126">
        <f t="shared" ref="C110:N110" si="28">+C103+C105</f>
        <v>0</v>
      </c>
      <c r="D110" s="126">
        <f t="shared" si="28"/>
        <v>0</v>
      </c>
      <c r="E110" s="126">
        <f t="shared" si="28"/>
        <v>0</v>
      </c>
      <c r="F110" s="126">
        <f t="shared" si="28"/>
        <v>0</v>
      </c>
      <c r="G110" s="126">
        <f t="shared" si="28"/>
        <v>0</v>
      </c>
      <c r="H110" s="126">
        <f t="shared" si="28"/>
        <v>0</v>
      </c>
      <c r="I110" s="126">
        <f t="shared" si="28"/>
        <v>0</v>
      </c>
      <c r="J110" s="126">
        <f t="shared" si="28"/>
        <v>0</v>
      </c>
      <c r="K110" s="126">
        <f t="shared" si="28"/>
        <v>0</v>
      </c>
      <c r="L110" s="126">
        <f t="shared" si="28"/>
        <v>0</v>
      </c>
      <c r="M110" s="126">
        <f t="shared" si="28"/>
        <v>0</v>
      </c>
      <c r="N110" s="126">
        <f t="shared" si="28"/>
        <v>0</v>
      </c>
    </row>
    <row r="111" spans="1:14" ht="13.5" thickTop="1"/>
    <row r="112" spans="1:14" ht="13.5" thickBot="1">
      <c r="A112" s="37" t="s">
        <v>146</v>
      </c>
    </row>
    <row r="113" spans="1:14" ht="13.5" thickBot="1">
      <c r="A113" s="165"/>
      <c r="B113" s="76" t="str">
        <f>+B95</f>
        <v>Bulgaria</v>
      </c>
      <c r="C113" s="76" t="str">
        <f t="shared" ref="C113:I113" si="29">+C95</f>
        <v>Canadá</v>
      </c>
      <c r="D113" s="76" t="str">
        <f t="shared" si="29"/>
        <v>Dinamarca</v>
      </c>
      <c r="E113" s="76" t="str">
        <f t="shared" si="29"/>
        <v>Finlandia</v>
      </c>
      <c r="F113" s="76" t="str">
        <f t="shared" si="29"/>
        <v>Holanda</v>
      </c>
      <c r="G113" s="76" t="str">
        <f t="shared" si="29"/>
        <v>Hungría</v>
      </c>
      <c r="H113" s="76" t="str">
        <f t="shared" si="29"/>
        <v>Israel</v>
      </c>
      <c r="I113" s="76" t="str">
        <f t="shared" si="29"/>
        <v>Italia</v>
      </c>
    </row>
    <row r="114" spans="1:14">
      <c r="A114" t="s">
        <v>60</v>
      </c>
      <c r="B114" s="11">
        <f t="shared" ref="B114:I114" si="30">+B96/12</f>
        <v>0</v>
      </c>
      <c r="C114" s="11">
        <f t="shared" si="30"/>
        <v>0</v>
      </c>
      <c r="D114" s="11">
        <f t="shared" si="30"/>
        <v>0</v>
      </c>
      <c r="E114" s="11">
        <f t="shared" si="30"/>
        <v>0</v>
      </c>
      <c r="F114" s="11">
        <f t="shared" si="30"/>
        <v>0</v>
      </c>
      <c r="G114" s="11">
        <f t="shared" si="30"/>
        <v>0</v>
      </c>
      <c r="H114" s="11">
        <f t="shared" si="30"/>
        <v>0</v>
      </c>
      <c r="I114" s="11">
        <f t="shared" si="30"/>
        <v>0</v>
      </c>
    </row>
    <row r="115" spans="1:14">
      <c r="A115" t="s">
        <v>53</v>
      </c>
      <c r="B115" s="2">
        <f t="shared" ref="B115:I115" si="31">+B98/12</f>
        <v>0</v>
      </c>
      <c r="C115" s="2">
        <f t="shared" si="31"/>
        <v>0</v>
      </c>
      <c r="D115" s="2">
        <f t="shared" si="31"/>
        <v>0</v>
      </c>
      <c r="E115" s="2">
        <f t="shared" si="31"/>
        <v>0</v>
      </c>
      <c r="F115" s="2">
        <f t="shared" si="31"/>
        <v>0</v>
      </c>
      <c r="G115" s="2">
        <f t="shared" si="31"/>
        <v>0</v>
      </c>
      <c r="H115" s="2">
        <f t="shared" si="31"/>
        <v>0</v>
      </c>
      <c r="I115" s="2">
        <f t="shared" si="31"/>
        <v>0</v>
      </c>
    </row>
    <row r="117" spans="1:14" ht="18">
      <c r="A117" s="60" t="s">
        <v>127</v>
      </c>
    </row>
    <row r="118" spans="1:14" ht="18">
      <c r="A118" s="60" t="s">
        <v>257</v>
      </c>
    </row>
    <row r="119" spans="1:14" ht="15.75">
      <c r="A119" s="45" t="s">
        <v>126</v>
      </c>
    </row>
    <row r="120" spans="1:14" ht="15.75">
      <c r="A120" s="45" t="s">
        <v>184</v>
      </c>
    </row>
    <row r="121" spans="1:14">
      <c r="A121" s="164"/>
      <c r="B121" s="163" t="str">
        <f>+B68</f>
        <v>España</v>
      </c>
      <c r="C121" s="163" t="str">
        <f t="shared" ref="C121:I121" si="32">+C68</f>
        <v>Japón</v>
      </c>
      <c r="D121" s="163" t="str">
        <f t="shared" si="32"/>
        <v>Alemania</v>
      </c>
      <c r="E121" s="163" t="str">
        <f t="shared" si="32"/>
        <v>Estados Unidos</v>
      </c>
      <c r="F121" s="163" t="str">
        <f t="shared" si="32"/>
        <v>México</v>
      </c>
      <c r="G121" s="163" t="str">
        <f t="shared" si="32"/>
        <v>Brasil</v>
      </c>
      <c r="H121" s="163" t="str">
        <f t="shared" si="32"/>
        <v>Australia</v>
      </c>
      <c r="I121" s="163" t="str">
        <f t="shared" si="32"/>
        <v>Rusia</v>
      </c>
      <c r="J121" s="163" t="str">
        <f>+J68</f>
        <v>China</v>
      </c>
      <c r="K121" s="163" t="str">
        <f>+K68</f>
        <v>Francia</v>
      </c>
      <c r="L121" s="163" t="str">
        <f>+L68</f>
        <v>Reino Unido</v>
      </c>
      <c r="M121" s="163" t="str">
        <f>+M68</f>
        <v>Austria</v>
      </c>
      <c r="N121" s="163" t="str">
        <f>+N68</f>
        <v>Bélgica</v>
      </c>
    </row>
    <row r="122" spans="1:14">
      <c r="A122" t="s">
        <v>60</v>
      </c>
      <c r="B122" s="11">
        <f>+'rdos modelo 1-24'!C39</f>
        <v>474275.00000000006</v>
      </c>
      <c r="C122" s="11">
        <f>+'rdos modelo 1-24'!C65</f>
        <v>179447</v>
      </c>
      <c r="D122" s="11">
        <f>+'rdos modelo 1-24'!C91</f>
        <v>72152</v>
      </c>
      <c r="E122" s="11">
        <f>+'rdos modelo 1-24'!C117</f>
        <v>0</v>
      </c>
      <c r="F122" s="11">
        <f>+'rdos modelo 1-24'!C143</f>
        <v>0</v>
      </c>
      <c r="G122" s="11">
        <f>+'rdos modelo 1-24'!C169</f>
        <v>0</v>
      </c>
      <c r="H122" s="11">
        <f>+'rdos modelo 1-24'!C195</f>
        <v>0</v>
      </c>
      <c r="I122" s="11">
        <f>+'rdos modelo 1-24'!C221</f>
        <v>0</v>
      </c>
      <c r="J122" s="10">
        <f>+'rdos modelo 1-24'!C247</f>
        <v>0</v>
      </c>
      <c r="K122" s="10">
        <f>+'rdos modelo 1-24'!C273</f>
        <v>0</v>
      </c>
      <c r="L122" s="10">
        <f>+'rdos modelo 1-24'!C299</f>
        <v>0</v>
      </c>
      <c r="M122" s="10">
        <f>+'rdos modelo 1-24'!C325</f>
        <v>0</v>
      </c>
      <c r="N122" s="10">
        <f>+'rdos modelo 1-24'!C351</f>
        <v>0</v>
      </c>
    </row>
    <row r="123" spans="1:14">
      <c r="B123" s="11"/>
      <c r="C123" s="11"/>
      <c r="D123" s="11"/>
      <c r="E123" s="11"/>
      <c r="F123" s="11"/>
      <c r="G123" s="11"/>
      <c r="H123" s="11"/>
      <c r="I123" s="11"/>
      <c r="J123" s="10"/>
      <c r="K123" s="10"/>
      <c r="L123" s="10"/>
      <c r="M123" s="10"/>
      <c r="N123" s="10"/>
    </row>
    <row r="124" spans="1:14">
      <c r="A124" s="50" t="s">
        <v>53</v>
      </c>
      <c r="B124" s="166">
        <f>+'rdos modelo 1-24'!C41</f>
        <v>5695492.9797500009</v>
      </c>
      <c r="C124" s="166">
        <f>+'rdos modelo 1-24'!C67</f>
        <v>2062444.9693500001</v>
      </c>
      <c r="D124" s="166">
        <f>+'rdos modelo 1-24'!C93</f>
        <v>875692.15439999977</v>
      </c>
      <c r="E124" s="166">
        <f>+'rdos modelo 1-24'!C119</f>
        <v>0</v>
      </c>
      <c r="F124" s="166">
        <f>+'rdos modelo 1-24'!C145</f>
        <v>0</v>
      </c>
      <c r="G124" s="166">
        <f>+'rdos modelo 1-24'!C171</f>
        <v>0</v>
      </c>
      <c r="H124" s="166">
        <f>+'rdos modelo 1-24'!C197</f>
        <v>0</v>
      </c>
      <c r="I124" s="166">
        <f>+'rdos modelo 1-24'!C223</f>
        <v>0</v>
      </c>
      <c r="J124" s="472">
        <f>+'rdos modelo 1-24'!C249</f>
        <v>0</v>
      </c>
      <c r="K124" s="472">
        <f>+'rdos modelo 1-24'!C275</f>
        <v>0</v>
      </c>
      <c r="L124" s="472">
        <f>+'rdos modelo 1-24'!C301</f>
        <v>0</v>
      </c>
      <c r="M124" s="472">
        <f>+'rdos modelo 1-24'!C327</f>
        <v>0</v>
      </c>
      <c r="N124" s="472">
        <f>+'rdos modelo 1-24'!C353</f>
        <v>0</v>
      </c>
    </row>
    <row r="125" spans="1:14">
      <c r="B125" s="2"/>
      <c r="C125" s="2"/>
      <c r="D125" s="2"/>
      <c r="E125" s="2"/>
      <c r="F125" s="2"/>
      <c r="G125" s="2"/>
      <c r="H125" s="2"/>
      <c r="I125" s="2"/>
    </row>
    <row r="126" spans="1:14">
      <c r="A126" t="s">
        <v>42</v>
      </c>
      <c r="B126" s="2">
        <f>+'rdos modelo 1-24'!C43</f>
        <v>-2186175.2775000003</v>
      </c>
      <c r="C126" s="2">
        <f>+'rdos modelo 1-24'!C69</f>
        <v>-916638.91200000001</v>
      </c>
      <c r="D126" s="2">
        <f>+'rdos modelo 1-24'!C95</f>
        <v>-345267.37949999998</v>
      </c>
      <c r="E126" s="2">
        <f>+'rdos modelo 1-24'!C121</f>
        <v>0</v>
      </c>
      <c r="F126" s="2">
        <f>+'rdos modelo 1-24'!C147</f>
        <v>0</v>
      </c>
      <c r="G126" s="2">
        <f>+'rdos modelo 1-24'!C173</f>
        <v>0</v>
      </c>
      <c r="H126" s="2">
        <f>+'rdos modelo 1-24'!C199</f>
        <v>0</v>
      </c>
      <c r="I126" s="2">
        <f>+'rdos modelo 1-24'!C225</f>
        <v>0</v>
      </c>
      <c r="J126" s="10">
        <f>+'rdos modelo 1-24'!C251</f>
        <v>0</v>
      </c>
      <c r="K126" s="10">
        <f>+'rdos modelo 1-24'!C277</f>
        <v>0</v>
      </c>
      <c r="L126" s="10">
        <f>+'rdos modelo 1-24'!C303</f>
        <v>0</v>
      </c>
      <c r="M126" s="10">
        <f>+'rdos modelo 1-24'!C329</f>
        <v>0</v>
      </c>
      <c r="N126" s="10">
        <f>+'rdos modelo 1-24'!C355</f>
        <v>0</v>
      </c>
    </row>
    <row r="127" spans="1:14">
      <c r="A127" t="s">
        <v>128</v>
      </c>
      <c r="B127" s="2">
        <f>+'rdos modelo 1-24'!C44</f>
        <v>-526051.4</v>
      </c>
      <c r="C127" s="2">
        <f>+'rdos modelo 1-24'!C70</f>
        <v>-75150.2</v>
      </c>
      <c r="D127" s="2">
        <f>+'rdos modelo 1-24'!C96</f>
        <v>-75150.2</v>
      </c>
      <c r="E127" s="2">
        <f>+'rdos modelo 1-24'!C122</f>
        <v>0</v>
      </c>
      <c r="F127" s="2">
        <f>+'rdos modelo 1-24'!C148</f>
        <v>0</v>
      </c>
      <c r="G127" s="2">
        <f>+'rdos modelo 1-24'!C174</f>
        <v>0</v>
      </c>
      <c r="H127" s="2">
        <f>+'rdos modelo 1-24'!C200</f>
        <v>0</v>
      </c>
      <c r="I127" s="2">
        <f>+'rdos modelo 1-24'!C226</f>
        <v>0</v>
      </c>
      <c r="J127" s="10">
        <f>+'rdos modelo 1-24'!C252</f>
        <v>0</v>
      </c>
      <c r="K127" s="10">
        <f>+'rdos modelo 1-24'!C278</f>
        <v>0</v>
      </c>
      <c r="L127" s="10">
        <f>+'rdos modelo 1-24'!C304</f>
        <v>0</v>
      </c>
      <c r="M127" s="10">
        <f>+'rdos modelo 1-24'!C330</f>
        <v>0</v>
      </c>
      <c r="N127" s="10">
        <f>+'rdos modelo 1-24'!C356</f>
        <v>0</v>
      </c>
    </row>
    <row r="128" spans="1:14">
      <c r="B128" s="2"/>
      <c r="C128" s="2"/>
      <c r="D128" s="2"/>
      <c r="E128" s="2"/>
      <c r="F128" s="2"/>
      <c r="G128" s="2"/>
      <c r="H128" s="2"/>
      <c r="I128" s="2"/>
    </row>
    <row r="129" spans="1:14">
      <c r="A129" s="50" t="s">
        <v>43</v>
      </c>
      <c r="B129" s="167">
        <f>+B124+B126+B127</f>
        <v>2983266.3022500006</v>
      </c>
      <c r="C129" s="167">
        <f t="shared" ref="C129:N129" si="33">+C124+C126+C127</f>
        <v>1070655.8573500002</v>
      </c>
      <c r="D129" s="167">
        <f t="shared" si="33"/>
        <v>455274.57489999983</v>
      </c>
      <c r="E129" s="167">
        <f t="shared" si="33"/>
        <v>0</v>
      </c>
      <c r="F129" s="167">
        <f t="shared" si="33"/>
        <v>0</v>
      </c>
      <c r="G129" s="167">
        <f t="shared" si="33"/>
        <v>0</v>
      </c>
      <c r="H129" s="167">
        <f t="shared" si="33"/>
        <v>0</v>
      </c>
      <c r="I129" s="167">
        <f t="shared" si="33"/>
        <v>0</v>
      </c>
      <c r="J129" s="167">
        <f t="shared" si="33"/>
        <v>0</v>
      </c>
      <c r="K129" s="167">
        <f t="shared" si="33"/>
        <v>0</v>
      </c>
      <c r="L129" s="167">
        <f t="shared" si="33"/>
        <v>0</v>
      </c>
      <c r="M129" s="167">
        <f t="shared" si="33"/>
        <v>0</v>
      </c>
      <c r="N129" s="167">
        <f t="shared" si="33"/>
        <v>0</v>
      </c>
    </row>
    <row r="130" spans="1:14">
      <c r="B130" s="2"/>
      <c r="C130" s="2"/>
      <c r="D130" s="2"/>
      <c r="E130" s="2"/>
      <c r="F130" s="2"/>
      <c r="G130" s="2"/>
      <c r="H130" s="2"/>
      <c r="I130" s="2"/>
    </row>
    <row r="131" spans="1:14">
      <c r="A131" t="s">
        <v>132</v>
      </c>
      <c r="B131" s="2">
        <f>+'rdos modelo 1-24'!C48</f>
        <v>-1895624.2399325003</v>
      </c>
      <c r="C131" s="2">
        <f>+'rdos modelo 1-24'!C74</f>
        <v>-358894</v>
      </c>
      <c r="D131" s="2">
        <f>+'rdos modelo 1-24'!C100</f>
        <v>0</v>
      </c>
      <c r="E131" s="2">
        <f>+'rdos modelo 1-24'!C126</f>
        <v>0</v>
      </c>
      <c r="F131" s="2">
        <f>+'rdos modelo 1-24'!C152</f>
        <v>0</v>
      </c>
      <c r="G131" s="2">
        <f>+'rdos modelo 1-24'!C178</f>
        <v>0</v>
      </c>
      <c r="H131" s="2">
        <f>+'rdos modelo 1-24'!C204</f>
        <v>0</v>
      </c>
      <c r="I131" s="2">
        <f>+'rdos modelo 1-24'!C230</f>
        <v>0</v>
      </c>
      <c r="J131" s="10">
        <f>+'rdos modelo 1-24'!C256</f>
        <v>0</v>
      </c>
      <c r="K131" s="10">
        <f>+'rdos modelo 1-24'!C282</f>
        <v>0</v>
      </c>
      <c r="L131" s="10">
        <f>+'rdos modelo 1-24'!C308</f>
        <v>0</v>
      </c>
      <c r="M131" s="10">
        <f>+'rdos modelo 1-24'!C334</f>
        <v>0</v>
      </c>
      <c r="N131" s="10">
        <f>+'rdos modelo 1-24'!C360</f>
        <v>0</v>
      </c>
    </row>
    <row r="132" spans="1:14">
      <c r="B132" s="2"/>
      <c r="C132" s="2"/>
      <c r="D132" s="2"/>
      <c r="E132" s="2"/>
      <c r="F132" s="2"/>
      <c r="G132" s="2"/>
      <c r="H132" s="2"/>
      <c r="I132" s="2"/>
    </row>
    <row r="133" spans="1:14">
      <c r="A133" t="s">
        <v>130</v>
      </c>
      <c r="B133" s="2">
        <f>+'rdos modelo 1-24'!C18</f>
        <v>-212500</v>
      </c>
      <c r="C133" s="2"/>
      <c r="D133" s="2"/>
      <c r="E133" s="2"/>
      <c r="F133" s="2"/>
      <c r="G133" s="2"/>
      <c r="H133" s="2"/>
      <c r="I133" s="2"/>
    </row>
    <row r="134" spans="1:14">
      <c r="A134" t="s">
        <v>131</v>
      </c>
      <c r="B134" s="2">
        <f>+'rdos modelo 1-24'!C19</f>
        <v>-60000</v>
      </c>
      <c r="C134" s="2"/>
      <c r="D134" s="2"/>
      <c r="E134" s="2"/>
      <c r="F134" s="2"/>
      <c r="G134" s="2"/>
      <c r="H134" s="2"/>
      <c r="I134" s="2"/>
    </row>
    <row r="135" spans="1:14" ht="13.5" thickBot="1">
      <c r="B135" s="2"/>
      <c r="C135" s="2"/>
      <c r="D135" s="2"/>
      <c r="E135" s="2"/>
      <c r="F135" s="2"/>
      <c r="G135" s="2"/>
      <c r="H135" s="2"/>
      <c r="I135" s="2"/>
    </row>
    <row r="136" spans="1:14" ht="14.25" thickTop="1" thickBot="1">
      <c r="A136" s="127" t="s">
        <v>129</v>
      </c>
      <c r="B136" s="126">
        <f>+B129+B131+B133+B134</f>
        <v>815142.06231750036</v>
      </c>
      <c r="C136" s="126">
        <f t="shared" ref="C136:N136" si="34">+C129+C131</f>
        <v>711761.85735000018</v>
      </c>
      <c r="D136" s="126">
        <f t="shared" si="34"/>
        <v>455274.57489999983</v>
      </c>
      <c r="E136" s="126">
        <f t="shared" si="34"/>
        <v>0</v>
      </c>
      <c r="F136" s="126">
        <f t="shared" si="34"/>
        <v>0</v>
      </c>
      <c r="G136" s="126">
        <f t="shared" si="34"/>
        <v>0</v>
      </c>
      <c r="H136" s="126">
        <f t="shared" si="34"/>
        <v>0</v>
      </c>
      <c r="I136" s="126">
        <f t="shared" si="34"/>
        <v>0</v>
      </c>
      <c r="J136" s="126">
        <f t="shared" si="34"/>
        <v>0</v>
      </c>
      <c r="K136" s="126">
        <f t="shared" si="34"/>
        <v>0</v>
      </c>
      <c r="L136" s="126">
        <f t="shared" si="34"/>
        <v>0</v>
      </c>
      <c r="M136" s="126">
        <f t="shared" si="34"/>
        <v>0</v>
      </c>
      <c r="N136" s="126">
        <f t="shared" si="34"/>
        <v>0</v>
      </c>
    </row>
    <row r="137" spans="1:14" ht="13.5" thickTop="1"/>
    <row r="140" spans="1:14" ht="13.5" thickBot="1">
      <c r="A140" s="37" t="s">
        <v>146</v>
      </c>
    </row>
    <row r="141" spans="1:14" ht="13.5" thickBot="1">
      <c r="A141" s="165"/>
      <c r="B141" s="76" t="str">
        <f>+B121</f>
        <v>España</v>
      </c>
      <c r="C141" s="76" t="str">
        <f t="shared" ref="C141:I141" si="35">+C121</f>
        <v>Japón</v>
      </c>
      <c r="D141" s="76" t="str">
        <f t="shared" si="35"/>
        <v>Alemania</v>
      </c>
      <c r="E141" s="76" t="str">
        <f t="shared" si="35"/>
        <v>Estados Unidos</v>
      </c>
      <c r="F141" s="76" t="str">
        <f t="shared" si="35"/>
        <v>México</v>
      </c>
      <c r="G141" s="76" t="str">
        <f t="shared" si="35"/>
        <v>Brasil</v>
      </c>
      <c r="H141" s="76" t="str">
        <f t="shared" si="35"/>
        <v>Australia</v>
      </c>
      <c r="I141" s="76" t="str">
        <f t="shared" si="35"/>
        <v>Rusia</v>
      </c>
    </row>
    <row r="142" spans="1:14">
      <c r="A142" t="s">
        <v>60</v>
      </c>
      <c r="B142" s="11">
        <f t="shared" ref="B142:I142" si="36">+B122/12</f>
        <v>39522.916666666672</v>
      </c>
      <c r="C142" s="11">
        <f t="shared" si="36"/>
        <v>14953.916666666666</v>
      </c>
      <c r="D142" s="11">
        <f t="shared" si="36"/>
        <v>6012.666666666667</v>
      </c>
      <c r="E142" s="11">
        <f t="shared" si="36"/>
        <v>0</v>
      </c>
      <c r="F142" s="11">
        <f t="shared" si="36"/>
        <v>0</v>
      </c>
      <c r="G142" s="11">
        <f t="shared" si="36"/>
        <v>0</v>
      </c>
      <c r="H142" s="11">
        <f t="shared" si="36"/>
        <v>0</v>
      </c>
      <c r="I142" s="11">
        <f t="shared" si="36"/>
        <v>0</v>
      </c>
    </row>
    <row r="143" spans="1:14">
      <c r="A143" t="s">
        <v>53</v>
      </c>
      <c r="B143" s="2">
        <f t="shared" ref="B143:I143" si="37">+B124/12</f>
        <v>474624.41497916676</v>
      </c>
      <c r="C143" s="2">
        <f t="shared" si="37"/>
        <v>171870.4141125</v>
      </c>
      <c r="D143" s="2">
        <f t="shared" si="37"/>
        <v>72974.346199999985</v>
      </c>
      <c r="E143" s="2">
        <f t="shared" si="37"/>
        <v>0</v>
      </c>
      <c r="F143" s="2">
        <f t="shared" si="37"/>
        <v>0</v>
      </c>
      <c r="G143" s="2">
        <f t="shared" si="37"/>
        <v>0</v>
      </c>
      <c r="H143" s="2">
        <f t="shared" si="37"/>
        <v>0</v>
      </c>
      <c r="I143" s="2">
        <f t="shared" si="37"/>
        <v>0</v>
      </c>
    </row>
    <row r="146" spans="1:14" ht="18">
      <c r="A146" s="60" t="s">
        <v>127</v>
      </c>
    </row>
    <row r="147" spans="1:14" ht="18">
      <c r="A147" s="60" t="s">
        <v>257</v>
      </c>
    </row>
    <row r="148" spans="1:14" ht="15.75">
      <c r="A148" s="45" t="s">
        <v>126</v>
      </c>
    </row>
    <row r="149" spans="1:14" ht="15.75">
      <c r="A149" s="45" t="s">
        <v>801</v>
      </c>
    </row>
    <row r="150" spans="1:14">
      <c r="A150" s="164"/>
      <c r="B150" s="163" t="str">
        <f>+B95</f>
        <v>Bulgaria</v>
      </c>
      <c r="C150" s="163" t="str">
        <f t="shared" ref="C150:N150" si="38">+C95</f>
        <v>Canadá</v>
      </c>
      <c r="D150" s="163" t="str">
        <f t="shared" si="38"/>
        <v>Dinamarca</v>
      </c>
      <c r="E150" s="163" t="str">
        <f t="shared" si="38"/>
        <v>Finlandia</v>
      </c>
      <c r="F150" s="163" t="str">
        <f t="shared" si="38"/>
        <v>Holanda</v>
      </c>
      <c r="G150" s="163" t="str">
        <f t="shared" si="38"/>
        <v>Hungría</v>
      </c>
      <c r="H150" s="163" t="str">
        <f t="shared" si="38"/>
        <v>Israel</v>
      </c>
      <c r="I150" s="163" t="str">
        <f t="shared" si="38"/>
        <v>Italia</v>
      </c>
      <c r="J150" s="163" t="str">
        <f t="shared" si="38"/>
        <v>Noruega</v>
      </c>
      <c r="K150" s="163" t="str">
        <f t="shared" si="38"/>
        <v>Polonia</v>
      </c>
      <c r="L150" s="163" t="str">
        <f t="shared" si="38"/>
        <v>Suecia</v>
      </c>
      <c r="M150" s="163" t="str">
        <f t="shared" si="38"/>
        <v>Turquía</v>
      </c>
      <c r="N150" s="163" t="str">
        <f t="shared" si="38"/>
        <v>Resto Mundo</v>
      </c>
    </row>
    <row r="151" spans="1:14">
      <c r="A151" t="s">
        <v>60</v>
      </c>
      <c r="B151" s="11">
        <f>+'rdos modelo 1-24'!C377</f>
        <v>0</v>
      </c>
      <c r="C151" s="11">
        <f>+'rdos modelo 1-24'!C403</f>
        <v>0</v>
      </c>
      <c r="D151" s="11">
        <f>+'rdos modelo 1-24'!C429</f>
        <v>0</v>
      </c>
      <c r="E151" s="11">
        <f>+'rdos modelo 1-24'!C455</f>
        <v>0</v>
      </c>
      <c r="F151" s="11">
        <f>+'rdos modelo 1-24'!C481</f>
        <v>0</v>
      </c>
      <c r="G151" s="11">
        <f>+'rdos modelo 1-24'!C507</f>
        <v>0</v>
      </c>
      <c r="H151" s="11">
        <f>+'rdos modelo 1-24'!C533</f>
        <v>0</v>
      </c>
      <c r="I151" s="11">
        <f>+'rdos modelo 1-24'!C559</f>
        <v>0</v>
      </c>
      <c r="J151" s="10">
        <f>+'rdos modelo 1-24'!C585</f>
        <v>0</v>
      </c>
      <c r="K151" s="10">
        <f>+'rdos modelo 1-24'!C611</f>
        <v>0</v>
      </c>
      <c r="L151" s="10">
        <f>+'rdos modelo 1-24'!C637</f>
        <v>0</v>
      </c>
      <c r="M151" s="10">
        <f>+'rdos modelo 1-24'!C663</f>
        <v>0</v>
      </c>
      <c r="N151" s="10">
        <f>+'rdos modelo 1-24'!C689</f>
        <v>0</v>
      </c>
    </row>
    <row r="152" spans="1:14">
      <c r="B152" s="11"/>
      <c r="C152" s="11"/>
      <c r="D152" s="11"/>
      <c r="E152" s="11"/>
      <c r="F152" s="11"/>
      <c r="G152" s="11"/>
      <c r="H152" s="11"/>
      <c r="I152" s="11"/>
      <c r="J152" s="10"/>
      <c r="K152" s="10"/>
      <c r="L152" s="10"/>
      <c r="M152" s="10"/>
      <c r="N152" s="10"/>
    </row>
    <row r="153" spans="1:14">
      <c r="A153" s="50" t="s">
        <v>53</v>
      </c>
      <c r="B153" s="473">
        <f>+'rdos modelo 1-24'!C379</f>
        <v>0</v>
      </c>
      <c r="C153" s="473">
        <f>+'rdos modelo 1-24'!C405</f>
        <v>0</v>
      </c>
      <c r="D153" s="473">
        <f>+'rdos modelo 1-24'!C431</f>
        <v>0</v>
      </c>
      <c r="E153" s="473">
        <f>+'rdos modelo 1-24'!C457</f>
        <v>0</v>
      </c>
      <c r="F153" s="473">
        <f>+'rdos modelo 1-24'!C483</f>
        <v>0</v>
      </c>
      <c r="G153" s="473">
        <f>+'rdos modelo 1-24'!C509</f>
        <v>0</v>
      </c>
      <c r="H153" s="473">
        <f>+'rdos modelo 1-24'!C535</f>
        <v>0</v>
      </c>
      <c r="I153" s="473">
        <f>+'rdos modelo 1-24'!C561</f>
        <v>0</v>
      </c>
      <c r="J153" s="472">
        <f>+'rdos modelo 1-24'!C587</f>
        <v>0</v>
      </c>
      <c r="K153" s="472">
        <f>+'rdos modelo 1-24'!C613</f>
        <v>0</v>
      </c>
      <c r="L153" s="472">
        <f>+'rdos modelo 1-24'!C639</f>
        <v>0</v>
      </c>
      <c r="M153" s="472">
        <f>+'rdos modelo 1-24'!C665</f>
        <v>0</v>
      </c>
      <c r="N153" s="472">
        <f>+'rdos modelo 1-24'!C691</f>
        <v>0</v>
      </c>
    </row>
    <row r="154" spans="1:14">
      <c r="B154" s="2"/>
      <c r="C154" s="2"/>
      <c r="D154" s="2"/>
      <c r="E154" s="2"/>
      <c r="F154" s="2"/>
      <c r="G154" s="2"/>
      <c r="H154" s="2"/>
      <c r="I154" s="2"/>
    </row>
    <row r="155" spans="1:14">
      <c r="A155" t="s">
        <v>42</v>
      </c>
      <c r="B155" s="11">
        <f>+'rdos modelo 1-24'!C381</f>
        <v>0</v>
      </c>
      <c r="C155" s="11">
        <f>+'rdos modelo 1-24'!C407</f>
        <v>0</v>
      </c>
      <c r="D155" s="11">
        <f>+'rdos modelo 1-24'!C433</f>
        <v>0</v>
      </c>
      <c r="E155" s="11">
        <f>+'rdos modelo 1-24'!C459</f>
        <v>0</v>
      </c>
      <c r="F155" s="11">
        <f>+'rdos modelo 1-24'!C485</f>
        <v>0</v>
      </c>
      <c r="G155" s="11">
        <f>+'rdos modelo 1-24'!C511</f>
        <v>0</v>
      </c>
      <c r="H155" s="11">
        <f>+'rdos modelo 1-24'!C537</f>
        <v>0</v>
      </c>
      <c r="I155" s="11">
        <f>+'rdos modelo 1-24'!C563</f>
        <v>0</v>
      </c>
      <c r="J155" s="10">
        <f>+'rdos modelo 1-24'!C589</f>
        <v>0</v>
      </c>
      <c r="K155" s="10">
        <f>+'rdos modelo 1-24'!C615</f>
        <v>0</v>
      </c>
      <c r="L155" s="10">
        <f>+'rdos modelo 1-24'!C641</f>
        <v>0</v>
      </c>
      <c r="M155" s="10">
        <f>+'rdos modelo 1-24'!C667</f>
        <v>0</v>
      </c>
      <c r="N155" s="10">
        <f>+'rdos modelo 1-24'!C693</f>
        <v>0</v>
      </c>
    </row>
    <row r="156" spans="1:14">
      <c r="A156" t="s">
        <v>128</v>
      </c>
      <c r="B156" s="11">
        <f>+'rdos modelo 1-24'!C382</f>
        <v>0</v>
      </c>
      <c r="C156" s="11">
        <f>+'rdos modelo 1-24'!C408</f>
        <v>0</v>
      </c>
      <c r="D156" s="11">
        <f>+'rdos modelo 1-24'!C434</f>
        <v>0</v>
      </c>
      <c r="E156" s="11">
        <f>+'rdos modelo 1-24'!C460</f>
        <v>0</v>
      </c>
      <c r="F156" s="11">
        <f>+'rdos modelo 1-24'!C486</f>
        <v>0</v>
      </c>
      <c r="G156" s="11">
        <f>+'rdos modelo 1-24'!C512</f>
        <v>0</v>
      </c>
      <c r="H156" s="11">
        <f>+'rdos modelo 1-24'!C538</f>
        <v>0</v>
      </c>
      <c r="I156" s="11">
        <f>+'rdos modelo 1-24'!C564</f>
        <v>0</v>
      </c>
      <c r="J156" s="10">
        <f>+'rdos modelo 1-24'!C590</f>
        <v>0</v>
      </c>
      <c r="K156" s="10">
        <f>+'rdos modelo 1-24'!C616</f>
        <v>0</v>
      </c>
      <c r="L156" s="10">
        <f>+'rdos modelo 1-24'!C642</f>
        <v>0</v>
      </c>
      <c r="M156" s="10">
        <f>+'rdos modelo 1-24'!C668</f>
        <v>0</v>
      </c>
      <c r="N156" s="10">
        <f>+'rdos modelo 1-24'!C694</f>
        <v>0</v>
      </c>
    </row>
    <row r="157" spans="1:14">
      <c r="B157" s="2"/>
      <c r="C157" s="2"/>
      <c r="D157" s="2"/>
      <c r="E157" s="2"/>
      <c r="F157" s="2"/>
      <c r="G157" s="2"/>
      <c r="H157" s="2"/>
      <c r="I157" s="2"/>
    </row>
    <row r="158" spans="1:14">
      <c r="A158" s="50" t="s">
        <v>43</v>
      </c>
      <c r="B158" s="167">
        <f>+B153+B155+B156</f>
        <v>0</v>
      </c>
      <c r="C158" s="167">
        <f t="shared" ref="C158:N158" si="39">+C153+C155+C156</f>
        <v>0</v>
      </c>
      <c r="D158" s="167">
        <f t="shared" si="39"/>
        <v>0</v>
      </c>
      <c r="E158" s="167">
        <f t="shared" si="39"/>
        <v>0</v>
      </c>
      <c r="F158" s="167">
        <f t="shared" si="39"/>
        <v>0</v>
      </c>
      <c r="G158" s="167">
        <f t="shared" si="39"/>
        <v>0</v>
      </c>
      <c r="H158" s="167">
        <f t="shared" si="39"/>
        <v>0</v>
      </c>
      <c r="I158" s="167">
        <f t="shared" si="39"/>
        <v>0</v>
      </c>
      <c r="J158" s="167">
        <f t="shared" si="39"/>
        <v>0</v>
      </c>
      <c r="K158" s="167">
        <f t="shared" si="39"/>
        <v>0</v>
      </c>
      <c r="L158" s="167">
        <f t="shared" si="39"/>
        <v>0</v>
      </c>
      <c r="M158" s="167">
        <f t="shared" si="39"/>
        <v>0</v>
      </c>
      <c r="N158" s="167">
        <f t="shared" si="39"/>
        <v>0</v>
      </c>
    </row>
    <row r="159" spans="1:14">
      <c r="B159" s="2"/>
      <c r="C159" s="2"/>
      <c r="D159" s="2"/>
      <c r="E159" s="2"/>
      <c r="F159" s="2"/>
      <c r="G159" s="2"/>
      <c r="H159" s="2"/>
      <c r="I159" s="2"/>
    </row>
    <row r="160" spans="1:14">
      <c r="A160" t="s">
        <v>132</v>
      </c>
      <c r="B160" s="11">
        <f>+'rdos modelo 1-24'!C386</f>
        <v>0</v>
      </c>
      <c r="C160" s="11">
        <f>+'rdos modelo 1-24'!C412</f>
        <v>0</v>
      </c>
      <c r="D160" s="11">
        <f>+'rdos modelo 1-24'!C438</f>
        <v>0</v>
      </c>
      <c r="E160" s="11">
        <f>+'rdos modelo 1-24'!C464</f>
        <v>0</v>
      </c>
      <c r="F160" s="11">
        <f>+'rdos modelo 1-24'!C490</f>
        <v>0</v>
      </c>
      <c r="G160" s="11">
        <f>+'rdos modelo 1-24'!C516</f>
        <v>0</v>
      </c>
      <c r="H160" s="11">
        <f>+'rdos modelo 1-24'!C542</f>
        <v>0</v>
      </c>
      <c r="I160" s="11">
        <f>+'rdos modelo 1-24'!C568</f>
        <v>0</v>
      </c>
      <c r="J160" s="10">
        <f>+'rdos modelo 1-24'!C594</f>
        <v>0</v>
      </c>
      <c r="K160" s="10">
        <f>+'rdos modelo 1-24'!C620</f>
        <v>0</v>
      </c>
      <c r="L160" s="10">
        <f>+'rdos modelo 1-24'!C646</f>
        <v>0</v>
      </c>
      <c r="M160" s="10">
        <f>+'rdos modelo 1-24'!C672</f>
        <v>0</v>
      </c>
      <c r="N160" s="10">
        <f>+'rdos modelo 1-24'!C698</f>
        <v>0</v>
      </c>
    </row>
    <row r="161" spans="1:14">
      <c r="B161" s="2"/>
      <c r="C161" s="2"/>
      <c r="D161" s="2"/>
      <c r="E161" s="2"/>
      <c r="F161" s="2"/>
      <c r="G161" s="2"/>
      <c r="H161" s="2"/>
      <c r="I161" s="2"/>
    </row>
    <row r="162" spans="1:14">
      <c r="A162" t="s">
        <v>130</v>
      </c>
      <c r="B162" s="2"/>
      <c r="C162" s="2"/>
      <c r="D162" s="2"/>
      <c r="E162" s="2"/>
      <c r="F162" s="2"/>
      <c r="G162" s="2"/>
      <c r="H162" s="2"/>
      <c r="I162" s="2"/>
    </row>
    <row r="163" spans="1:14">
      <c r="A163" t="s">
        <v>131</v>
      </c>
      <c r="B163" s="2"/>
      <c r="C163" s="2"/>
      <c r="D163" s="2"/>
      <c r="E163" s="2"/>
      <c r="F163" s="2"/>
      <c r="G163" s="2"/>
      <c r="H163" s="2"/>
      <c r="I163" s="2"/>
    </row>
    <row r="164" spans="1:14" ht="13.5" thickBot="1">
      <c r="B164" s="2"/>
      <c r="C164" s="2"/>
      <c r="D164" s="2"/>
      <c r="E164" s="2"/>
      <c r="F164" s="2"/>
      <c r="G164" s="2"/>
      <c r="H164" s="2"/>
      <c r="I164" s="2"/>
    </row>
    <row r="165" spans="1:14" ht="14.25" thickTop="1" thickBot="1">
      <c r="A165" s="127" t="s">
        <v>129</v>
      </c>
      <c r="B165" s="126">
        <f>+B158+B160+B162+B163</f>
        <v>0</v>
      </c>
      <c r="C165" s="126">
        <f t="shared" ref="C165:N165" si="40">+C158+C160</f>
        <v>0</v>
      </c>
      <c r="D165" s="126">
        <f t="shared" si="40"/>
        <v>0</v>
      </c>
      <c r="E165" s="126">
        <f t="shared" si="40"/>
        <v>0</v>
      </c>
      <c r="F165" s="126">
        <f t="shared" si="40"/>
        <v>0</v>
      </c>
      <c r="G165" s="126">
        <f t="shared" si="40"/>
        <v>0</v>
      </c>
      <c r="H165" s="126">
        <f t="shared" si="40"/>
        <v>0</v>
      </c>
      <c r="I165" s="126">
        <f t="shared" si="40"/>
        <v>0</v>
      </c>
      <c r="J165" s="126">
        <f t="shared" si="40"/>
        <v>0</v>
      </c>
      <c r="K165" s="126">
        <f t="shared" si="40"/>
        <v>0</v>
      </c>
      <c r="L165" s="126">
        <f t="shared" si="40"/>
        <v>0</v>
      </c>
      <c r="M165" s="126">
        <f t="shared" si="40"/>
        <v>0</v>
      </c>
      <c r="N165" s="126">
        <f t="shared" si="40"/>
        <v>0</v>
      </c>
    </row>
    <row r="166" spans="1:14" ht="13.5" thickTop="1"/>
    <row r="169" spans="1:14" ht="13.5" thickBot="1">
      <c r="A169" s="37" t="s">
        <v>146</v>
      </c>
    </row>
    <row r="170" spans="1:14" ht="13.5" thickBot="1">
      <c r="A170" s="165"/>
      <c r="B170" s="76" t="str">
        <f>+B150</f>
        <v>Bulgaria</v>
      </c>
      <c r="C170" s="76" t="str">
        <f t="shared" ref="C170:I170" si="41">+C150</f>
        <v>Canadá</v>
      </c>
      <c r="D170" s="76" t="str">
        <f t="shared" si="41"/>
        <v>Dinamarca</v>
      </c>
      <c r="E170" s="76" t="str">
        <f t="shared" si="41"/>
        <v>Finlandia</v>
      </c>
      <c r="F170" s="76" t="str">
        <f t="shared" si="41"/>
        <v>Holanda</v>
      </c>
      <c r="G170" s="76" t="str">
        <f t="shared" si="41"/>
        <v>Hungría</v>
      </c>
      <c r="H170" s="76" t="str">
        <f t="shared" si="41"/>
        <v>Israel</v>
      </c>
      <c r="I170" s="76" t="str">
        <f t="shared" si="41"/>
        <v>Italia</v>
      </c>
    </row>
    <row r="171" spans="1:14">
      <c r="A171" t="s">
        <v>60</v>
      </c>
      <c r="B171" s="11">
        <f t="shared" ref="B171:I171" si="42">+B151/12</f>
        <v>0</v>
      </c>
      <c r="C171" s="11">
        <f t="shared" si="42"/>
        <v>0</v>
      </c>
      <c r="D171" s="11">
        <f t="shared" si="42"/>
        <v>0</v>
      </c>
      <c r="E171" s="11">
        <f t="shared" si="42"/>
        <v>0</v>
      </c>
      <c r="F171" s="11">
        <f t="shared" si="42"/>
        <v>0</v>
      </c>
      <c r="G171" s="11">
        <f t="shared" si="42"/>
        <v>0</v>
      </c>
      <c r="H171" s="11">
        <f t="shared" si="42"/>
        <v>0</v>
      </c>
      <c r="I171" s="11">
        <f t="shared" si="42"/>
        <v>0</v>
      </c>
    </row>
    <row r="172" spans="1:14">
      <c r="A172" t="s">
        <v>53</v>
      </c>
      <c r="B172" s="2">
        <f t="shared" ref="B172:I172" si="43">+B153/12</f>
        <v>0</v>
      </c>
      <c r="C172" s="2">
        <f t="shared" si="43"/>
        <v>0</v>
      </c>
      <c r="D172" s="2">
        <f t="shared" si="43"/>
        <v>0</v>
      </c>
      <c r="E172" s="2">
        <f t="shared" si="43"/>
        <v>0</v>
      </c>
      <c r="F172" s="2">
        <f t="shared" si="43"/>
        <v>0</v>
      </c>
      <c r="G172" s="2">
        <f t="shared" si="43"/>
        <v>0</v>
      </c>
      <c r="H172" s="2">
        <f t="shared" si="43"/>
        <v>0</v>
      </c>
      <c r="I172" s="2">
        <f t="shared" si="43"/>
        <v>0</v>
      </c>
    </row>
    <row r="174" spans="1:14" ht="18">
      <c r="A174" s="60" t="s">
        <v>127</v>
      </c>
    </row>
    <row r="175" spans="1:14" ht="18">
      <c r="A175" s="60" t="s">
        <v>257</v>
      </c>
    </row>
    <row r="176" spans="1:14" ht="15.75">
      <c r="A176" s="45" t="s">
        <v>126</v>
      </c>
    </row>
    <row r="177" spans="1:14" ht="15.75">
      <c r="A177" s="45" t="s">
        <v>206</v>
      </c>
    </row>
    <row r="178" spans="1:14">
      <c r="A178" s="164"/>
      <c r="B178" s="163" t="str">
        <f>+B121</f>
        <v>España</v>
      </c>
      <c r="C178" s="163" t="str">
        <f t="shared" ref="C178:I178" si="44">+C121</f>
        <v>Japón</v>
      </c>
      <c r="D178" s="163" t="str">
        <f t="shared" si="44"/>
        <v>Alemania</v>
      </c>
      <c r="E178" s="163" t="str">
        <f t="shared" si="44"/>
        <v>Estados Unidos</v>
      </c>
      <c r="F178" s="163" t="str">
        <f t="shared" si="44"/>
        <v>México</v>
      </c>
      <c r="G178" s="163" t="str">
        <f t="shared" si="44"/>
        <v>Brasil</v>
      </c>
      <c r="H178" s="163" t="str">
        <f t="shared" si="44"/>
        <v>Australia</v>
      </c>
      <c r="I178" s="163" t="str">
        <f t="shared" si="44"/>
        <v>Rusia</v>
      </c>
      <c r="J178" s="163" t="str">
        <f>+J121</f>
        <v>China</v>
      </c>
      <c r="K178" s="163" t="str">
        <f>+K121</f>
        <v>Francia</v>
      </c>
      <c r="L178" s="163" t="str">
        <f>+L121</f>
        <v>Reino Unido</v>
      </c>
      <c r="M178" s="163" t="str">
        <f>+M121</f>
        <v>Austria</v>
      </c>
      <c r="N178" s="163" t="str">
        <f>+N121</f>
        <v>Bélgica</v>
      </c>
    </row>
    <row r="179" spans="1:14">
      <c r="A179" t="s">
        <v>60</v>
      </c>
      <c r="B179" s="11">
        <f>+'rdos modelo 1-24'!D39</f>
        <v>957880.00000000012</v>
      </c>
      <c r="C179" s="11">
        <f>+'rdos modelo 1-24'!D65</f>
        <v>435710.99999999994</v>
      </c>
      <c r="D179" s="11">
        <f>+'rdos modelo 1-24'!D91</f>
        <v>696951.00000000012</v>
      </c>
      <c r="E179" s="11">
        <f>+'rdos modelo 1-24'!D117</f>
        <v>1386749</v>
      </c>
      <c r="F179" s="11">
        <f>+'rdos modelo 1-24'!D143</f>
        <v>694152</v>
      </c>
      <c r="G179" s="11">
        <f>+'rdos modelo 1-24'!D169</f>
        <v>694152</v>
      </c>
      <c r="H179" s="11">
        <f>+'rdos modelo 1-24'!D195</f>
        <v>694152</v>
      </c>
      <c r="I179" s="11">
        <f>+'rdos modelo 1-24'!D221</f>
        <v>694152</v>
      </c>
      <c r="J179" s="10">
        <f>+'rdos modelo 1-24'!D247</f>
        <v>0</v>
      </c>
      <c r="K179" s="10">
        <f>+'rdos modelo 1-24'!D273</f>
        <v>0</v>
      </c>
      <c r="L179" s="10">
        <f>+'rdos modelo 1-24'!D299</f>
        <v>0</v>
      </c>
      <c r="M179" s="10">
        <f>+'rdos modelo 1-24'!D325</f>
        <v>0</v>
      </c>
      <c r="N179" s="10">
        <f>+'rdos modelo 1-24'!D351</f>
        <v>0</v>
      </c>
    </row>
    <row r="180" spans="1:14">
      <c r="B180" s="11"/>
      <c r="C180" s="11"/>
      <c r="D180" s="11"/>
      <c r="E180" s="11"/>
      <c r="F180" s="11"/>
      <c r="G180" s="11"/>
      <c r="H180" s="11"/>
      <c r="I180" s="11"/>
      <c r="J180" s="10"/>
      <c r="K180" s="10"/>
      <c r="L180" s="10"/>
      <c r="M180" s="10"/>
      <c r="N180" s="10"/>
    </row>
    <row r="181" spans="1:14">
      <c r="A181" s="50" t="s">
        <v>53</v>
      </c>
      <c r="B181" s="166">
        <f>+'rdos modelo 1-24'!D41</f>
        <v>10472837.842249999</v>
      </c>
      <c r="C181" s="166">
        <f>+'rdos modelo 1-24'!D67</f>
        <v>4897892.9408999998</v>
      </c>
      <c r="D181" s="166">
        <f>+'rdos modelo 1-24'!D93</f>
        <v>6926640.1272500008</v>
      </c>
      <c r="E181" s="166">
        <f>+'rdos modelo 1-24'!D119</f>
        <v>14672046.564599998</v>
      </c>
      <c r="F181" s="166">
        <f>+'rdos modelo 1-24'!D145</f>
        <v>7275944.0845999997</v>
      </c>
      <c r="G181" s="166">
        <f>+'rdos modelo 1-24'!D171</f>
        <v>7417613.7280000011</v>
      </c>
      <c r="H181" s="166">
        <f>+'rdos modelo 1-24'!D197</f>
        <v>7700953.0148</v>
      </c>
      <c r="I181" s="166">
        <f>+'rdos modelo 1-24'!D223</f>
        <v>7417613.7280000011</v>
      </c>
      <c r="J181" s="472">
        <f>+'rdos modelo 1-24'!D249</f>
        <v>0</v>
      </c>
      <c r="K181" s="472">
        <f>+'rdos modelo 1-24'!D275</f>
        <v>0</v>
      </c>
      <c r="L181" s="472">
        <f>+'rdos modelo 1-24'!D301</f>
        <v>0</v>
      </c>
      <c r="M181" s="472">
        <f>+'rdos modelo 1-24'!D327</f>
        <v>0</v>
      </c>
      <c r="N181" s="472">
        <f>+'rdos modelo 1-24'!D353</f>
        <v>0</v>
      </c>
    </row>
    <row r="182" spans="1:14">
      <c r="B182" s="2"/>
      <c r="C182" s="2"/>
      <c r="D182" s="2"/>
      <c r="E182" s="2"/>
      <c r="F182" s="2"/>
      <c r="G182" s="2"/>
      <c r="H182" s="2"/>
      <c r="I182" s="2"/>
    </row>
    <row r="183" spans="1:14">
      <c r="A183" t="s">
        <v>42</v>
      </c>
      <c r="B183" s="2">
        <f>+'rdos modelo 1-24'!D43</f>
        <v>-4418992.0025000004</v>
      </c>
      <c r="C183" s="2">
        <f>+'rdos modelo 1-24'!D69</f>
        <v>-2226849.7235000003</v>
      </c>
      <c r="D183" s="2">
        <f>+'rdos modelo 1-24'!D95</f>
        <v>-3358985.3559999997</v>
      </c>
      <c r="E183" s="2">
        <f>+'rdos modelo 1-24'!D121</f>
        <v>-7155234.3794999998</v>
      </c>
      <c r="F183" s="2">
        <f>+'rdos modelo 1-24'!D147</f>
        <v>-3553729.9795000004</v>
      </c>
      <c r="G183" s="2">
        <f>+'rdos modelo 1-24'!D173</f>
        <v>-3623145.1795000001</v>
      </c>
      <c r="H183" s="2">
        <f>+'rdos modelo 1-24'!D199</f>
        <v>-3761975.5794999995</v>
      </c>
      <c r="I183" s="2">
        <f>+'rdos modelo 1-24'!D225</f>
        <v>-3623145.1795000001</v>
      </c>
      <c r="J183" s="10">
        <f>+'rdos modelo 1-24'!D251</f>
        <v>0</v>
      </c>
      <c r="K183" s="10">
        <f>+'rdos modelo 1-24'!D277</f>
        <v>0</v>
      </c>
      <c r="L183" s="10">
        <f>+'rdos modelo 1-24'!D303</f>
        <v>0</v>
      </c>
      <c r="M183" s="10">
        <f>+'rdos modelo 1-24'!D329</f>
        <v>0</v>
      </c>
      <c r="N183" s="10">
        <f>+'rdos modelo 1-24'!D355</f>
        <v>0</v>
      </c>
    </row>
    <row r="184" spans="1:14">
      <c r="A184" t="s">
        <v>128</v>
      </c>
      <c r="B184" s="2">
        <f>+'rdos modelo 1-24'!D44</f>
        <v>-699173.6129999999</v>
      </c>
      <c r="C184" s="2">
        <f>+'rdos modelo 1-24'!D70</f>
        <v>-776859.57</v>
      </c>
      <c r="D184" s="2">
        <f>+'rdos modelo 1-24'!D96</f>
        <v>-776859.57</v>
      </c>
      <c r="E184" s="2">
        <f>+'rdos modelo 1-24'!D122</f>
        <v>-77685.956999999995</v>
      </c>
      <c r="F184" s="2">
        <f>+'rdos modelo 1-24'!D148</f>
        <v>-77685.956999999995</v>
      </c>
      <c r="G184" s="2">
        <f>+'rdos modelo 1-24'!D174</f>
        <v>-77685.956999999995</v>
      </c>
      <c r="H184" s="2">
        <f>+'rdos modelo 1-24'!D200</f>
        <v>-77685.956999999995</v>
      </c>
      <c r="I184" s="2">
        <f>+'rdos modelo 1-24'!D226</f>
        <v>-77685.956999999995</v>
      </c>
      <c r="J184" s="10">
        <f>+'rdos modelo 1-24'!D252</f>
        <v>0</v>
      </c>
      <c r="K184" s="10">
        <f>+'rdos modelo 1-24'!D278</f>
        <v>0</v>
      </c>
      <c r="L184" s="10">
        <f>+'rdos modelo 1-24'!D304</f>
        <v>0</v>
      </c>
      <c r="M184" s="10">
        <f>+'rdos modelo 1-24'!D330</f>
        <v>0</v>
      </c>
      <c r="N184" s="10">
        <f>+'rdos modelo 1-24'!D356</f>
        <v>0</v>
      </c>
    </row>
    <row r="185" spans="1:14">
      <c r="B185" s="2"/>
      <c r="C185" s="2"/>
      <c r="D185" s="2"/>
      <c r="E185" s="2"/>
      <c r="F185" s="2"/>
      <c r="G185" s="2"/>
      <c r="H185" s="2"/>
      <c r="I185" s="2"/>
    </row>
    <row r="186" spans="1:14">
      <c r="A186" s="50" t="s">
        <v>43</v>
      </c>
      <c r="B186" s="167">
        <f>+B181+B183+B184</f>
        <v>5354672.2267499985</v>
      </c>
      <c r="C186" s="167">
        <f t="shared" ref="C186:N186" si="45">+C181+C183+C184</f>
        <v>1894183.6473999997</v>
      </c>
      <c r="D186" s="167">
        <f t="shared" si="45"/>
        <v>2790795.2012500013</v>
      </c>
      <c r="E186" s="167">
        <f t="shared" si="45"/>
        <v>7439126.2280999981</v>
      </c>
      <c r="F186" s="167">
        <f t="shared" si="45"/>
        <v>3644528.1480999994</v>
      </c>
      <c r="G186" s="167">
        <f t="shared" si="45"/>
        <v>3716782.591500001</v>
      </c>
      <c r="H186" s="167">
        <f t="shared" si="45"/>
        <v>3861291.4783000005</v>
      </c>
      <c r="I186" s="167">
        <f t="shared" si="45"/>
        <v>3716782.591500001</v>
      </c>
      <c r="J186" s="167">
        <f t="shared" si="45"/>
        <v>0</v>
      </c>
      <c r="K186" s="167">
        <f t="shared" si="45"/>
        <v>0</v>
      </c>
      <c r="L186" s="167">
        <f t="shared" si="45"/>
        <v>0</v>
      </c>
      <c r="M186" s="167">
        <f t="shared" si="45"/>
        <v>0</v>
      </c>
      <c r="N186" s="167">
        <f t="shared" si="45"/>
        <v>0</v>
      </c>
    </row>
    <row r="187" spans="1:14">
      <c r="B187" s="2"/>
      <c r="C187" s="2"/>
      <c r="D187" s="2"/>
      <c r="E187" s="2"/>
      <c r="F187" s="2"/>
      <c r="G187" s="2"/>
      <c r="H187" s="2"/>
      <c r="I187" s="2"/>
    </row>
    <row r="188" spans="1:14">
      <c r="A188" t="s">
        <v>132</v>
      </c>
      <c r="B188" s="2">
        <f>+'rdos modelo 1-24'!D48</f>
        <v>-3779654.038836</v>
      </c>
      <c r="C188" s="2">
        <f>+'rdos modelo 1-24'!D74</f>
        <v>-762494.24999999988</v>
      </c>
      <c r="D188" s="2">
        <f>+'rdos modelo 1-24'!D100</f>
        <v>-1393902.0000000002</v>
      </c>
      <c r="E188" s="2">
        <f>+'rdos modelo 1-24'!D126</f>
        <v>0</v>
      </c>
      <c r="F188" s="2">
        <f>+'rdos modelo 1-24'!D152</f>
        <v>0</v>
      </c>
      <c r="G188" s="2">
        <f>+'rdos modelo 1-24'!D178</f>
        <v>0</v>
      </c>
      <c r="H188" s="2">
        <f>+'rdos modelo 1-24'!D204</f>
        <v>0</v>
      </c>
      <c r="I188" s="2">
        <f>+'rdos modelo 1-24'!D230</f>
        <v>0</v>
      </c>
      <c r="J188" s="10">
        <f>+'rdos modelo 1-24'!D256</f>
        <v>0</v>
      </c>
      <c r="K188" s="10">
        <f>+'rdos modelo 1-24'!D282</f>
        <v>0</v>
      </c>
      <c r="L188" s="10">
        <f>+'rdos modelo 1-24'!D308</f>
        <v>0</v>
      </c>
      <c r="M188" s="10">
        <f>+'rdos modelo 1-24'!D334</f>
        <v>0</v>
      </c>
      <c r="N188" s="10">
        <f>+'rdos modelo 1-24'!D360</f>
        <v>0</v>
      </c>
    </row>
    <row r="189" spans="1:14">
      <c r="B189" s="2"/>
      <c r="C189" s="2"/>
      <c r="D189" s="2"/>
      <c r="E189" s="2"/>
      <c r="F189" s="2"/>
      <c r="G189" s="2"/>
      <c r="H189" s="2"/>
      <c r="I189" s="2"/>
    </row>
    <row r="190" spans="1:14">
      <c r="A190" t="s">
        <v>130</v>
      </c>
      <c r="B190" s="2">
        <f>+'rdos modelo 1-24'!D18</f>
        <v>-222500</v>
      </c>
      <c r="C190" s="2"/>
      <c r="D190" s="2"/>
      <c r="E190" s="2"/>
      <c r="F190" s="2"/>
      <c r="G190" s="2"/>
      <c r="H190" s="2"/>
      <c r="I190" s="2"/>
    </row>
    <row r="191" spans="1:14">
      <c r="A191" t="s">
        <v>131</v>
      </c>
      <c r="B191" s="2">
        <f>+'rdos modelo 1-24'!D19</f>
        <v>-49980</v>
      </c>
      <c r="C191" s="2"/>
      <c r="D191" s="2"/>
      <c r="E191" s="2"/>
      <c r="F191" s="2"/>
      <c r="G191" s="2"/>
      <c r="H191" s="2"/>
      <c r="I191" s="2"/>
    </row>
    <row r="192" spans="1:14" ht="13.5" thickBot="1">
      <c r="B192" s="2"/>
      <c r="C192" s="2"/>
      <c r="D192" s="2"/>
      <c r="E192" s="2"/>
      <c r="F192" s="2"/>
      <c r="G192" s="2"/>
      <c r="H192" s="2"/>
      <c r="I192" s="2"/>
    </row>
    <row r="193" spans="1:14" ht="14.25" thickTop="1" thickBot="1">
      <c r="A193" s="127" t="s">
        <v>129</v>
      </c>
      <c r="B193" s="126">
        <f>+B186+B188+B190+B191</f>
        <v>1302538.1879139985</v>
      </c>
      <c r="C193" s="126">
        <f t="shared" ref="C193:N193" si="46">+C186+C188</f>
        <v>1131689.3973999997</v>
      </c>
      <c r="D193" s="126">
        <f t="shared" si="46"/>
        <v>1396893.2012500011</v>
      </c>
      <c r="E193" s="126">
        <f t="shared" si="46"/>
        <v>7439126.2280999981</v>
      </c>
      <c r="F193" s="126">
        <f t="shared" si="46"/>
        <v>3644528.1480999994</v>
      </c>
      <c r="G193" s="126">
        <f t="shared" si="46"/>
        <v>3716782.591500001</v>
      </c>
      <c r="H193" s="126">
        <f t="shared" si="46"/>
        <v>3861291.4783000005</v>
      </c>
      <c r="I193" s="126">
        <f t="shared" si="46"/>
        <v>3716782.591500001</v>
      </c>
      <c r="J193" s="126">
        <f t="shared" si="46"/>
        <v>0</v>
      </c>
      <c r="K193" s="126">
        <f t="shared" si="46"/>
        <v>0</v>
      </c>
      <c r="L193" s="126">
        <f t="shared" si="46"/>
        <v>0</v>
      </c>
      <c r="M193" s="126">
        <f t="shared" si="46"/>
        <v>0</v>
      </c>
      <c r="N193" s="126">
        <f t="shared" si="46"/>
        <v>0</v>
      </c>
    </row>
    <row r="194" spans="1:14" ht="13.5" thickTop="1"/>
    <row r="197" spans="1:14" ht="13.5" thickBot="1">
      <c r="A197" s="37" t="s">
        <v>146</v>
      </c>
    </row>
    <row r="198" spans="1:14" ht="13.5" thickBot="1">
      <c r="A198" s="165"/>
      <c r="B198" s="76" t="str">
        <f>+B178</f>
        <v>España</v>
      </c>
      <c r="C198" s="76" t="str">
        <f t="shared" ref="C198:I198" si="47">+C178</f>
        <v>Japón</v>
      </c>
      <c r="D198" s="76" t="str">
        <f t="shared" si="47"/>
        <v>Alemania</v>
      </c>
      <c r="E198" s="76" t="str">
        <f t="shared" si="47"/>
        <v>Estados Unidos</v>
      </c>
      <c r="F198" s="76" t="str">
        <f t="shared" si="47"/>
        <v>México</v>
      </c>
      <c r="G198" s="76" t="str">
        <f t="shared" si="47"/>
        <v>Brasil</v>
      </c>
      <c r="H198" s="76" t="str">
        <f t="shared" si="47"/>
        <v>Australia</v>
      </c>
      <c r="I198" s="76" t="str">
        <f t="shared" si="47"/>
        <v>Rusia</v>
      </c>
    </row>
    <row r="199" spans="1:14">
      <c r="A199" t="s">
        <v>60</v>
      </c>
      <c r="B199" s="11">
        <f t="shared" ref="B199:I199" si="48">+B179/12</f>
        <v>79823.333333333343</v>
      </c>
      <c r="C199" s="11">
        <f t="shared" si="48"/>
        <v>36309.249999999993</v>
      </c>
      <c r="D199" s="11">
        <f t="shared" si="48"/>
        <v>58079.250000000007</v>
      </c>
      <c r="E199" s="11">
        <f t="shared" si="48"/>
        <v>115562.41666666667</v>
      </c>
      <c r="F199" s="11">
        <f t="shared" si="48"/>
        <v>57846</v>
      </c>
      <c r="G199" s="11">
        <f t="shared" si="48"/>
        <v>57846</v>
      </c>
      <c r="H199" s="11">
        <f t="shared" si="48"/>
        <v>57846</v>
      </c>
      <c r="I199" s="11">
        <f t="shared" si="48"/>
        <v>57846</v>
      </c>
    </row>
    <row r="200" spans="1:14">
      <c r="A200" t="s">
        <v>53</v>
      </c>
      <c r="B200" s="2">
        <f t="shared" ref="B200:I200" si="49">+B181/12</f>
        <v>872736.48685416661</v>
      </c>
      <c r="C200" s="2">
        <f t="shared" si="49"/>
        <v>408157.74507499998</v>
      </c>
      <c r="D200" s="2">
        <f t="shared" si="49"/>
        <v>577220.01060416678</v>
      </c>
      <c r="E200" s="2">
        <f t="shared" si="49"/>
        <v>1222670.5470499999</v>
      </c>
      <c r="F200" s="2">
        <f t="shared" si="49"/>
        <v>606328.67371666664</v>
      </c>
      <c r="G200" s="2">
        <f t="shared" si="49"/>
        <v>618134.47733333346</v>
      </c>
      <c r="H200" s="2">
        <f t="shared" si="49"/>
        <v>641746.08456666663</v>
      </c>
      <c r="I200" s="2">
        <f t="shared" si="49"/>
        <v>618134.47733333346</v>
      </c>
    </row>
    <row r="203" spans="1:14" ht="18">
      <c r="A203" s="60" t="s">
        <v>127</v>
      </c>
    </row>
    <row r="204" spans="1:14" ht="18">
      <c r="A204" s="60" t="s">
        <v>257</v>
      </c>
    </row>
    <row r="205" spans="1:14" ht="15.75">
      <c r="A205" s="45" t="s">
        <v>126</v>
      </c>
    </row>
    <row r="206" spans="1:14" ht="15.75">
      <c r="A206" s="45" t="s">
        <v>800</v>
      </c>
    </row>
    <row r="207" spans="1:14">
      <c r="A207" s="164"/>
      <c r="B207" s="163" t="str">
        <f>+B150</f>
        <v>Bulgaria</v>
      </c>
      <c r="C207" s="163" t="str">
        <f t="shared" ref="C207:I207" si="50">+C150</f>
        <v>Canadá</v>
      </c>
      <c r="D207" s="163" t="str">
        <f t="shared" si="50"/>
        <v>Dinamarca</v>
      </c>
      <c r="E207" s="163" t="str">
        <f t="shared" si="50"/>
        <v>Finlandia</v>
      </c>
      <c r="F207" s="163" t="str">
        <f t="shared" si="50"/>
        <v>Holanda</v>
      </c>
      <c r="G207" s="163" t="str">
        <f t="shared" si="50"/>
        <v>Hungría</v>
      </c>
      <c r="H207" s="163" t="str">
        <f t="shared" si="50"/>
        <v>Israel</v>
      </c>
      <c r="I207" s="163" t="str">
        <f t="shared" si="50"/>
        <v>Italia</v>
      </c>
      <c r="J207" s="163" t="str">
        <f>+J150</f>
        <v>Noruega</v>
      </c>
      <c r="K207" s="163" t="str">
        <f>+K150</f>
        <v>Polonia</v>
      </c>
      <c r="L207" s="163" t="str">
        <f>+L150</f>
        <v>Suecia</v>
      </c>
      <c r="M207" s="163" t="str">
        <f>+M150</f>
        <v>Turquía</v>
      </c>
      <c r="N207" s="163" t="str">
        <f>+N150</f>
        <v>Resto Mundo</v>
      </c>
    </row>
    <row r="208" spans="1:14">
      <c r="A208" t="s">
        <v>60</v>
      </c>
      <c r="B208" s="11">
        <f>+'rdos modelo 1-24'!D377</f>
        <v>0</v>
      </c>
      <c r="C208" s="11">
        <f>+'rdos modelo 1-24'!D403</f>
        <v>0</v>
      </c>
      <c r="D208" s="11">
        <f>+'rdos modelo 1-24'!D429</f>
        <v>0</v>
      </c>
      <c r="E208" s="11">
        <f>+'rdos modelo 1-24'!D455</f>
        <v>0</v>
      </c>
      <c r="F208" s="11">
        <f>+'rdos modelo 1-24'!D481</f>
        <v>0</v>
      </c>
      <c r="G208" s="11">
        <f>+'rdos modelo 1-24'!D507</f>
        <v>0</v>
      </c>
      <c r="H208" s="11">
        <f>+'rdos modelo 1-24'!D533</f>
        <v>0</v>
      </c>
      <c r="I208" s="11">
        <f>+'rdos modelo 1-24'!D559</f>
        <v>0</v>
      </c>
      <c r="J208" s="10">
        <f>+'rdos modelo 1-24'!D585</f>
        <v>0</v>
      </c>
      <c r="K208" s="10">
        <f>+'rdos modelo 1-24'!D611</f>
        <v>0</v>
      </c>
      <c r="L208" s="10">
        <f>+'rdos modelo 1-24'!D637</f>
        <v>0</v>
      </c>
      <c r="M208" s="10">
        <f>+'rdos modelo 1-24'!D663</f>
        <v>0</v>
      </c>
      <c r="N208" s="10">
        <f>+'rdos modelo 1-24'!D689</f>
        <v>0</v>
      </c>
    </row>
    <row r="209" spans="1:14">
      <c r="B209" s="11"/>
      <c r="C209" s="11"/>
      <c r="D209" s="11"/>
      <c r="E209" s="11"/>
      <c r="F209" s="11"/>
      <c r="G209" s="11"/>
      <c r="H209" s="11"/>
      <c r="I209" s="11"/>
      <c r="J209" s="10"/>
      <c r="K209" s="10"/>
      <c r="L209" s="10"/>
      <c r="M209" s="10"/>
      <c r="N209" s="10"/>
    </row>
    <row r="210" spans="1:14">
      <c r="A210" s="50" t="s">
        <v>53</v>
      </c>
      <c r="B210" s="473">
        <f>+'rdos modelo 1-24'!D379</f>
        <v>0</v>
      </c>
      <c r="C210" s="473">
        <f>+'rdos modelo 1-24'!D405</f>
        <v>0</v>
      </c>
      <c r="D210" s="473">
        <f>+'rdos modelo 1-24'!D431</f>
        <v>0</v>
      </c>
      <c r="E210" s="473">
        <f>+'rdos modelo 1-24'!D457</f>
        <v>0</v>
      </c>
      <c r="F210" s="473">
        <f>+'rdos modelo 1-24'!D483</f>
        <v>0</v>
      </c>
      <c r="G210" s="473">
        <f>+'rdos modelo 1-24'!D509</f>
        <v>0</v>
      </c>
      <c r="H210" s="473">
        <f>+'rdos modelo 1-24'!D535</f>
        <v>0</v>
      </c>
      <c r="I210" s="473">
        <f>+'rdos modelo 1-24'!D561</f>
        <v>0</v>
      </c>
      <c r="J210" s="472">
        <f>+'rdos modelo 1-24'!D587</f>
        <v>0</v>
      </c>
      <c r="K210" s="472">
        <f>+'rdos modelo 1-24'!D613</f>
        <v>0</v>
      </c>
      <c r="L210" s="472">
        <f>+'rdos modelo 1-24'!D639</f>
        <v>0</v>
      </c>
      <c r="M210" s="472">
        <f>+'rdos modelo 1-24'!D665</f>
        <v>0</v>
      </c>
      <c r="N210" s="472">
        <f>+'rdos modelo 1-24'!D691</f>
        <v>0</v>
      </c>
    </row>
    <row r="211" spans="1:14">
      <c r="B211" s="2"/>
      <c r="C211" s="2"/>
      <c r="D211" s="2"/>
      <c r="E211" s="2"/>
      <c r="F211" s="2"/>
      <c r="G211" s="2"/>
      <c r="H211" s="2"/>
      <c r="I211" s="2"/>
    </row>
    <row r="212" spans="1:14">
      <c r="A212" t="s">
        <v>42</v>
      </c>
      <c r="B212" s="11">
        <f>+'rdos modelo 1-24'!D381</f>
        <v>0</v>
      </c>
      <c r="C212" s="11">
        <f>+'rdos modelo 1-24'!D407</f>
        <v>0</v>
      </c>
      <c r="D212" s="11">
        <f>+'rdos modelo 1-24'!D433</f>
        <v>0</v>
      </c>
      <c r="E212" s="11">
        <f>+'rdos modelo 1-24'!D459</f>
        <v>0</v>
      </c>
      <c r="F212" s="11">
        <f>+'rdos modelo 1-24'!D485</f>
        <v>0</v>
      </c>
      <c r="G212" s="11">
        <f>+'rdos modelo 1-24'!D511</f>
        <v>0</v>
      </c>
      <c r="H212" s="11">
        <f>+'rdos modelo 1-24'!D537</f>
        <v>0</v>
      </c>
      <c r="I212" s="11">
        <f>+'rdos modelo 1-24'!D563</f>
        <v>0</v>
      </c>
      <c r="J212" s="10">
        <f>+'rdos modelo 1-24'!D589</f>
        <v>0</v>
      </c>
      <c r="K212" s="10">
        <f>+'rdos modelo 1-24'!D615</f>
        <v>0</v>
      </c>
      <c r="L212" s="10">
        <f>+'rdos modelo 1-24'!D641</f>
        <v>0</v>
      </c>
      <c r="M212" s="10">
        <f>+'rdos modelo 1-24'!D667</f>
        <v>0</v>
      </c>
      <c r="N212" s="10">
        <f>+'rdos modelo 1-24'!D693</f>
        <v>0</v>
      </c>
    </row>
    <row r="213" spans="1:14">
      <c r="A213" t="s">
        <v>128</v>
      </c>
      <c r="B213" s="11">
        <f>+'rdos modelo 1-24'!D382</f>
        <v>0</v>
      </c>
      <c r="C213" s="11">
        <f>+'rdos modelo 1-24'!D408</f>
        <v>0</v>
      </c>
      <c r="D213" s="11">
        <f>+'rdos modelo 1-24'!D434</f>
        <v>0</v>
      </c>
      <c r="E213" s="11">
        <f>+'rdos modelo 1-24'!D460</f>
        <v>0</v>
      </c>
      <c r="F213" s="11">
        <f>+'rdos modelo 1-24'!D486</f>
        <v>0</v>
      </c>
      <c r="G213" s="11">
        <f>+'rdos modelo 1-24'!D512</f>
        <v>0</v>
      </c>
      <c r="H213" s="11">
        <f>+'rdos modelo 1-24'!D538</f>
        <v>0</v>
      </c>
      <c r="I213" s="11">
        <f>+'rdos modelo 1-24'!D564</f>
        <v>0</v>
      </c>
      <c r="J213" s="10">
        <f>+'rdos modelo 1-24'!D590</f>
        <v>0</v>
      </c>
      <c r="K213" s="10">
        <f>+'rdos modelo 1-24'!D616</f>
        <v>0</v>
      </c>
      <c r="L213" s="10">
        <f>+'rdos modelo 1-24'!D642</f>
        <v>0</v>
      </c>
      <c r="M213" s="10">
        <f>+'rdos modelo 1-24'!D668</f>
        <v>0</v>
      </c>
      <c r="N213" s="10">
        <f>+'rdos modelo 1-24'!D694</f>
        <v>0</v>
      </c>
    </row>
    <row r="214" spans="1:14">
      <c r="B214" s="2"/>
      <c r="C214" s="2"/>
      <c r="D214" s="2"/>
      <c r="E214" s="2"/>
      <c r="F214" s="2"/>
      <c r="G214" s="2"/>
      <c r="H214" s="2"/>
      <c r="I214" s="2"/>
    </row>
    <row r="215" spans="1:14">
      <c r="A215" s="50" t="s">
        <v>43</v>
      </c>
      <c r="B215" s="167">
        <f>+B210+B212+B213</f>
        <v>0</v>
      </c>
      <c r="C215" s="167">
        <f t="shared" ref="C215:N215" si="51">+C210+C212+C213</f>
        <v>0</v>
      </c>
      <c r="D215" s="167">
        <f t="shared" si="51"/>
        <v>0</v>
      </c>
      <c r="E215" s="167">
        <f t="shared" si="51"/>
        <v>0</v>
      </c>
      <c r="F215" s="167">
        <f t="shared" si="51"/>
        <v>0</v>
      </c>
      <c r="G215" s="167">
        <f t="shared" si="51"/>
        <v>0</v>
      </c>
      <c r="H215" s="167">
        <f t="shared" si="51"/>
        <v>0</v>
      </c>
      <c r="I215" s="167">
        <f t="shared" si="51"/>
        <v>0</v>
      </c>
      <c r="J215" s="167">
        <f t="shared" si="51"/>
        <v>0</v>
      </c>
      <c r="K215" s="167">
        <f t="shared" si="51"/>
        <v>0</v>
      </c>
      <c r="L215" s="167">
        <f t="shared" si="51"/>
        <v>0</v>
      </c>
      <c r="M215" s="167">
        <f t="shared" si="51"/>
        <v>0</v>
      </c>
      <c r="N215" s="167">
        <f t="shared" si="51"/>
        <v>0</v>
      </c>
    </row>
    <row r="216" spans="1:14">
      <c r="B216" s="2"/>
      <c r="C216" s="2"/>
      <c r="D216" s="2"/>
      <c r="E216" s="2"/>
      <c r="F216" s="2"/>
      <c r="G216" s="2"/>
      <c r="H216" s="2"/>
      <c r="I216" s="2"/>
    </row>
    <row r="217" spans="1:14">
      <c r="A217" t="s">
        <v>132</v>
      </c>
      <c r="B217" s="11">
        <f>+'rdos modelo 1-24'!D386</f>
        <v>0</v>
      </c>
      <c r="C217" s="11">
        <f>+'rdos modelo 1-24'!D412</f>
        <v>0</v>
      </c>
      <c r="D217" s="11">
        <f>+'rdos modelo 1-24'!D438</f>
        <v>0</v>
      </c>
      <c r="E217" s="11">
        <f>+'rdos modelo 1-24'!D464</f>
        <v>0</v>
      </c>
      <c r="F217" s="11">
        <f>+'rdos modelo 1-24'!D490</f>
        <v>0</v>
      </c>
      <c r="G217" s="11">
        <f>+'rdos modelo 1-24'!D516</f>
        <v>0</v>
      </c>
      <c r="H217" s="11">
        <f>+'rdos modelo 1-24'!D542</f>
        <v>0</v>
      </c>
      <c r="I217" s="11">
        <f>+'rdos modelo 1-24'!D568</f>
        <v>0</v>
      </c>
      <c r="J217" s="10">
        <f>+'rdos modelo 1-24'!D594</f>
        <v>0</v>
      </c>
      <c r="K217" s="10">
        <f>+'rdos modelo 1-24'!D620</f>
        <v>0</v>
      </c>
      <c r="L217" s="10">
        <f>+'rdos modelo 1-24'!D646</f>
        <v>0</v>
      </c>
      <c r="M217" s="10">
        <f>+'rdos modelo 1-24'!D672</f>
        <v>0</v>
      </c>
      <c r="N217" s="10">
        <f>+'rdos modelo 1-24'!D698</f>
        <v>0</v>
      </c>
    </row>
    <row r="218" spans="1:14">
      <c r="B218" s="2"/>
      <c r="C218" s="2"/>
      <c r="D218" s="2"/>
      <c r="E218" s="2"/>
      <c r="F218" s="2"/>
      <c r="G218" s="2"/>
      <c r="H218" s="2"/>
      <c r="I218" s="2"/>
    </row>
    <row r="219" spans="1:14">
      <c r="A219" t="s">
        <v>130</v>
      </c>
      <c r="B219" s="2"/>
      <c r="C219" s="2"/>
      <c r="D219" s="2"/>
      <c r="E219" s="2"/>
      <c r="F219" s="2"/>
      <c r="G219" s="2"/>
      <c r="H219" s="2"/>
      <c r="I219" s="2"/>
    </row>
    <row r="220" spans="1:14">
      <c r="A220" t="s">
        <v>131</v>
      </c>
      <c r="B220" s="2"/>
      <c r="C220" s="2"/>
      <c r="D220" s="2"/>
      <c r="E220" s="2"/>
      <c r="F220" s="2"/>
      <c r="G220" s="2"/>
      <c r="H220" s="2"/>
      <c r="I220" s="2"/>
    </row>
    <row r="221" spans="1:14" ht="13.5" thickBot="1">
      <c r="B221" s="2"/>
      <c r="C221" s="2"/>
      <c r="D221" s="2"/>
      <c r="E221" s="2"/>
      <c r="F221" s="2"/>
      <c r="G221" s="2"/>
      <c r="H221" s="2"/>
      <c r="I221" s="2"/>
    </row>
    <row r="222" spans="1:14" ht="14.25" thickTop="1" thickBot="1">
      <c r="A222" s="127" t="s">
        <v>129</v>
      </c>
      <c r="B222" s="126">
        <f>+B215+B217+B219+B220</f>
        <v>0</v>
      </c>
      <c r="C222" s="126">
        <f t="shared" ref="C222:N222" si="52">+C215+C217</f>
        <v>0</v>
      </c>
      <c r="D222" s="126">
        <f t="shared" si="52"/>
        <v>0</v>
      </c>
      <c r="E222" s="126">
        <f t="shared" si="52"/>
        <v>0</v>
      </c>
      <c r="F222" s="126">
        <f t="shared" si="52"/>
        <v>0</v>
      </c>
      <c r="G222" s="126">
        <f t="shared" si="52"/>
        <v>0</v>
      </c>
      <c r="H222" s="126">
        <f t="shared" si="52"/>
        <v>0</v>
      </c>
      <c r="I222" s="126">
        <f t="shared" si="52"/>
        <v>0</v>
      </c>
      <c r="J222" s="126">
        <f t="shared" si="52"/>
        <v>0</v>
      </c>
      <c r="K222" s="126">
        <f t="shared" si="52"/>
        <v>0</v>
      </c>
      <c r="L222" s="126">
        <f t="shared" si="52"/>
        <v>0</v>
      </c>
      <c r="M222" s="126">
        <f t="shared" si="52"/>
        <v>0</v>
      </c>
      <c r="N222" s="126">
        <f t="shared" si="52"/>
        <v>0</v>
      </c>
    </row>
    <row r="223" spans="1:14" ht="13.5" thickTop="1"/>
    <row r="226" spans="1:14" ht="13.5" thickBot="1">
      <c r="A226" s="37" t="s">
        <v>146</v>
      </c>
    </row>
    <row r="227" spans="1:14" ht="13.5" thickBot="1">
      <c r="A227" s="165"/>
      <c r="B227" s="76" t="str">
        <f>+B207</f>
        <v>Bulgaria</v>
      </c>
      <c r="C227" s="76" t="str">
        <f t="shared" ref="C227:I227" si="53">+C207</f>
        <v>Canadá</v>
      </c>
      <c r="D227" s="76" t="str">
        <f t="shared" si="53"/>
        <v>Dinamarca</v>
      </c>
      <c r="E227" s="76" t="str">
        <f t="shared" si="53"/>
        <v>Finlandia</v>
      </c>
      <c r="F227" s="76" t="str">
        <f t="shared" si="53"/>
        <v>Holanda</v>
      </c>
      <c r="G227" s="76" t="str">
        <f t="shared" si="53"/>
        <v>Hungría</v>
      </c>
      <c r="H227" s="76" t="str">
        <f t="shared" si="53"/>
        <v>Israel</v>
      </c>
      <c r="I227" s="76" t="str">
        <f t="shared" si="53"/>
        <v>Italia</v>
      </c>
    </row>
    <row r="228" spans="1:14">
      <c r="A228" t="s">
        <v>60</v>
      </c>
      <c r="B228" s="11">
        <f t="shared" ref="B228:I228" si="54">+B208/12</f>
        <v>0</v>
      </c>
      <c r="C228" s="11">
        <f t="shared" si="54"/>
        <v>0</v>
      </c>
      <c r="D228" s="11">
        <f t="shared" si="54"/>
        <v>0</v>
      </c>
      <c r="E228" s="11">
        <f t="shared" si="54"/>
        <v>0</v>
      </c>
      <c r="F228" s="11">
        <f t="shared" si="54"/>
        <v>0</v>
      </c>
      <c r="G228" s="11">
        <f t="shared" si="54"/>
        <v>0</v>
      </c>
      <c r="H228" s="11">
        <f t="shared" si="54"/>
        <v>0</v>
      </c>
      <c r="I228" s="11">
        <f t="shared" si="54"/>
        <v>0</v>
      </c>
    </row>
    <row r="229" spans="1:14">
      <c r="A229" t="s">
        <v>53</v>
      </c>
      <c r="B229" s="2">
        <f t="shared" ref="B229:I229" si="55">+B210/12</f>
        <v>0</v>
      </c>
      <c r="C229" s="2">
        <f t="shared" si="55"/>
        <v>0</v>
      </c>
      <c r="D229" s="2">
        <f t="shared" si="55"/>
        <v>0</v>
      </c>
      <c r="E229" s="2">
        <f t="shared" si="55"/>
        <v>0</v>
      </c>
      <c r="F229" s="2">
        <f t="shared" si="55"/>
        <v>0</v>
      </c>
      <c r="G229" s="2">
        <f t="shared" si="55"/>
        <v>0</v>
      </c>
      <c r="H229" s="2">
        <f t="shared" si="55"/>
        <v>0</v>
      </c>
      <c r="I229" s="2">
        <f t="shared" si="55"/>
        <v>0</v>
      </c>
    </row>
    <row r="231" spans="1:14" ht="18">
      <c r="A231" s="60" t="s">
        <v>127</v>
      </c>
    </row>
    <row r="232" spans="1:14" ht="18">
      <c r="A232" s="60" t="s">
        <v>257</v>
      </c>
    </row>
    <row r="233" spans="1:14" ht="15.75">
      <c r="A233" s="45" t="s">
        <v>126</v>
      </c>
    </row>
    <row r="234" spans="1:14" ht="15.75">
      <c r="A234" s="45" t="s">
        <v>219</v>
      </c>
    </row>
    <row r="235" spans="1:14">
      <c r="A235" s="164"/>
      <c r="B235" s="163" t="str">
        <f>+B178</f>
        <v>España</v>
      </c>
      <c r="C235" s="163" t="str">
        <f t="shared" ref="C235:I235" si="56">+C178</f>
        <v>Japón</v>
      </c>
      <c r="D235" s="163" t="str">
        <f t="shared" si="56"/>
        <v>Alemania</v>
      </c>
      <c r="E235" s="163" t="str">
        <f t="shared" si="56"/>
        <v>Estados Unidos</v>
      </c>
      <c r="F235" s="163" t="str">
        <f t="shared" si="56"/>
        <v>México</v>
      </c>
      <c r="G235" s="163" t="str">
        <f t="shared" si="56"/>
        <v>Brasil</v>
      </c>
      <c r="H235" s="163" t="str">
        <f t="shared" si="56"/>
        <v>Australia</v>
      </c>
      <c r="I235" s="163" t="str">
        <f t="shared" si="56"/>
        <v>Rusia</v>
      </c>
      <c r="J235" s="163" t="str">
        <f>+J178</f>
        <v>China</v>
      </c>
      <c r="K235" s="163" t="str">
        <f>+K178</f>
        <v>Francia</v>
      </c>
      <c r="L235" s="163" t="str">
        <f>+L178</f>
        <v>Reino Unido</v>
      </c>
      <c r="M235" s="163" t="str">
        <f>+M178</f>
        <v>Austria</v>
      </c>
      <c r="N235" s="163" t="str">
        <f>+N178</f>
        <v>Bélgica</v>
      </c>
    </row>
    <row r="236" spans="1:14">
      <c r="A236" t="s">
        <v>60</v>
      </c>
      <c r="B236" s="11">
        <f>+'rdos modelo 1-24'!E39</f>
        <v>1077615</v>
      </c>
      <c r="C236" s="11">
        <f>+'rdos modelo 1-24'!E65</f>
        <v>487025.99999999988</v>
      </c>
      <c r="D236" s="11">
        <f>+'rdos modelo 1-24'!E91</f>
        <v>936421.00000000012</v>
      </c>
      <c r="E236" s="11">
        <f>+'rdos modelo 1-24'!E117</f>
        <v>1863512</v>
      </c>
      <c r="F236" s="11">
        <f>+'rdos modelo 1-24'!E143</f>
        <v>933311.00000000012</v>
      </c>
      <c r="G236" s="11">
        <f>+'rdos modelo 1-24'!E169</f>
        <v>933311.00000000012</v>
      </c>
      <c r="H236" s="11">
        <f>+'rdos modelo 1-24'!E195</f>
        <v>932067.00000000012</v>
      </c>
      <c r="I236" s="11">
        <f>+'rdos modelo 1-24'!E221</f>
        <v>933311.00000000012</v>
      </c>
      <c r="J236" s="10">
        <f>+'rdos modelo 1-24'!E247</f>
        <v>917139</v>
      </c>
      <c r="K236" s="10">
        <f>+'rdos modelo 1-24'!E273</f>
        <v>914340.00000000012</v>
      </c>
      <c r="L236" s="10">
        <f>+'rdos modelo 1-24'!E299</f>
        <v>914340.00000000012</v>
      </c>
      <c r="M236" s="10">
        <f>+'rdos modelo 1-24'!E325</f>
        <v>80238</v>
      </c>
      <c r="N236" s="10">
        <f>+'rdos modelo 1-24'!E351</f>
        <v>80238</v>
      </c>
    </row>
    <row r="237" spans="1:14">
      <c r="B237" s="11"/>
      <c r="C237" s="11"/>
      <c r="D237" s="11"/>
      <c r="E237" s="11"/>
      <c r="F237" s="11"/>
      <c r="G237" s="11"/>
      <c r="H237" s="11"/>
      <c r="I237" s="11"/>
      <c r="J237" s="10"/>
      <c r="K237" s="10"/>
      <c r="L237" s="10"/>
      <c r="M237" s="10"/>
      <c r="N237" s="10"/>
    </row>
    <row r="238" spans="1:14">
      <c r="A238" s="50" t="s">
        <v>53</v>
      </c>
      <c r="B238" s="166">
        <f>+'rdos modelo 1-24'!E41</f>
        <v>11779211.691250002</v>
      </c>
      <c r="C238" s="166">
        <f>+'rdos modelo 1-24'!E67</f>
        <v>5470739.2353999997</v>
      </c>
      <c r="D238" s="166">
        <f>+'rdos modelo 1-24'!E93</f>
        <v>9237665.0330000017</v>
      </c>
      <c r="E238" s="166">
        <f>+'rdos modelo 1-24'!E119</f>
        <v>19601909.185900003</v>
      </c>
      <c r="F238" s="166">
        <f>+'rdos modelo 1-24'!E145</f>
        <v>9721625.7859000005</v>
      </c>
      <c r="G238" s="166">
        <f>+'rdos modelo 1-24'!E171</f>
        <v>9910984.9156999979</v>
      </c>
      <c r="H238" s="166">
        <f>+'rdos modelo 1-24'!E197</f>
        <v>10282892.2753</v>
      </c>
      <c r="I238" s="166">
        <f>+'rdos modelo 1-24'!E223</f>
        <v>9910984.9156999979</v>
      </c>
      <c r="J238" s="472">
        <f>+'rdos modelo 1-24'!E249</f>
        <v>9715454.4729500022</v>
      </c>
      <c r="K238" s="472">
        <f>+'rdos modelo 1-24'!E275</f>
        <v>9633808.902499998</v>
      </c>
      <c r="L238" s="472">
        <f>+'rdos modelo 1-24'!E301</f>
        <v>9633808.902499998</v>
      </c>
      <c r="M238" s="472">
        <f>+'rdos modelo 1-24'!E327</f>
        <v>1201377.2167500001</v>
      </c>
      <c r="N238" s="472">
        <f>+'rdos modelo 1-24'!E353</f>
        <v>1217121.5917500001</v>
      </c>
    </row>
    <row r="239" spans="1:14">
      <c r="B239" s="2"/>
      <c r="C239" s="2"/>
      <c r="D239" s="2"/>
      <c r="E239" s="2"/>
      <c r="F239" s="2"/>
      <c r="G239" s="2"/>
      <c r="H239" s="2"/>
      <c r="I239" s="2"/>
    </row>
    <row r="240" spans="1:14">
      <c r="A240" t="s">
        <v>42</v>
      </c>
      <c r="B240" s="2">
        <f>+'rdos modelo 1-24'!E43</f>
        <v>-4970090.2225000001</v>
      </c>
      <c r="C240" s="2">
        <f>+'rdos modelo 1-24'!E69</f>
        <v>-2487004.3334999997</v>
      </c>
      <c r="D240" s="2">
        <f>+'rdos modelo 1-24'!E95</f>
        <v>-4511311.108500001</v>
      </c>
      <c r="E240" s="2">
        <f>+'rdos modelo 1-24'!E121</f>
        <v>-9613348.5234999992</v>
      </c>
      <c r="F240" s="2">
        <f>+'rdos modelo 1-24'!E147</f>
        <v>-4776303.3234999999</v>
      </c>
      <c r="G240" s="2">
        <f>+'rdos modelo 1-24'!E173</f>
        <v>-4869634.4235000005</v>
      </c>
      <c r="H240" s="2">
        <f>+'rdos modelo 1-24'!E199</f>
        <v>-5051756.0235000011</v>
      </c>
      <c r="I240" s="2">
        <f>+'rdos modelo 1-24'!E225</f>
        <v>-4869634.4235000005</v>
      </c>
      <c r="J240" s="10">
        <f>+'rdos modelo 1-24'!E251</f>
        <v>-4789020.8910000008</v>
      </c>
      <c r="K240" s="10">
        <f>+'rdos modelo 1-24'!E277</f>
        <v>-9591.24</v>
      </c>
      <c r="L240" s="10">
        <f>+'rdos modelo 1-24'!E303</f>
        <v>-9591.24</v>
      </c>
      <c r="M240" s="10">
        <f>+'rdos modelo 1-24'!E329</f>
        <v>-417731.93450000003</v>
      </c>
      <c r="N240" s="10">
        <f>+'rdos modelo 1-24'!E355</f>
        <v>-418571.6345000001</v>
      </c>
    </row>
    <row r="241" spans="1:14">
      <c r="A241" t="s">
        <v>128</v>
      </c>
      <c r="B241" s="2">
        <f>+'rdos modelo 1-24'!E44</f>
        <v>-880940.58386400004</v>
      </c>
      <c r="C241" s="2">
        <f>+'rdos modelo 1-24'!E70</f>
        <v>-1601710.1524800002</v>
      </c>
      <c r="D241" s="2">
        <f>+'rdos modelo 1-24'!E96</f>
        <v>-1601710.1524800002</v>
      </c>
      <c r="E241" s="2">
        <f>+'rdos modelo 1-24'!E122</f>
        <v>-800855.07624000008</v>
      </c>
      <c r="F241" s="2">
        <f>+'rdos modelo 1-24'!E148</f>
        <v>-800855.07624000008</v>
      </c>
      <c r="G241" s="2">
        <f>+'rdos modelo 1-24'!E174</f>
        <v>-800855.07624000008</v>
      </c>
      <c r="H241" s="2">
        <f>+'rdos modelo 1-24'!E200</f>
        <v>-800855.07624000008</v>
      </c>
      <c r="I241" s="2">
        <f>+'rdos modelo 1-24'!E226</f>
        <v>-800855.07624000008</v>
      </c>
      <c r="J241" s="10">
        <f>+'rdos modelo 1-24'!E252</f>
        <v>-800855.07624000008</v>
      </c>
      <c r="K241" s="10">
        <f>+'rdos modelo 1-24'!E278</f>
        <v>-80085.507624000005</v>
      </c>
      <c r="L241" s="10">
        <f>+'rdos modelo 1-24'!E304</f>
        <v>-80085.507624000005</v>
      </c>
      <c r="M241" s="10">
        <f>+'rdos modelo 1-24'!E330</f>
        <v>-80085.507624000005</v>
      </c>
      <c r="N241" s="10">
        <f>+'rdos modelo 1-24'!E356</f>
        <v>-80085.507624000005</v>
      </c>
    </row>
    <row r="242" spans="1:14">
      <c r="B242" s="2"/>
      <c r="C242" s="2"/>
      <c r="D242" s="2"/>
      <c r="E242" s="2"/>
      <c r="F242" s="2"/>
      <c r="G242" s="2"/>
      <c r="H242" s="2"/>
      <c r="I242" s="2"/>
    </row>
    <row r="243" spans="1:14">
      <c r="A243" s="50" t="s">
        <v>43</v>
      </c>
      <c r="B243" s="167">
        <f>+B238+B240+B241</f>
        <v>5928180.8848860022</v>
      </c>
      <c r="C243" s="167">
        <f t="shared" ref="C243:N243" si="57">+C238+C240+C241</f>
        <v>1382024.7494199998</v>
      </c>
      <c r="D243" s="167">
        <f t="shared" si="57"/>
        <v>3124643.7720200005</v>
      </c>
      <c r="E243" s="167">
        <f t="shared" si="57"/>
        <v>9187705.5861600041</v>
      </c>
      <c r="F243" s="167">
        <f t="shared" si="57"/>
        <v>4144467.3861600002</v>
      </c>
      <c r="G243" s="167">
        <f t="shared" si="57"/>
        <v>4240495.4159599971</v>
      </c>
      <c r="H243" s="167">
        <f t="shared" si="57"/>
        <v>4430281.1755599985</v>
      </c>
      <c r="I243" s="167">
        <f t="shared" si="57"/>
        <v>4240495.4159599971</v>
      </c>
      <c r="J243" s="167">
        <f t="shared" si="57"/>
        <v>4125578.5057100011</v>
      </c>
      <c r="K243" s="167">
        <f t="shared" si="57"/>
        <v>9544132.1548759975</v>
      </c>
      <c r="L243" s="167">
        <f t="shared" si="57"/>
        <v>9544132.1548759975</v>
      </c>
      <c r="M243" s="167">
        <f t="shared" si="57"/>
        <v>703559.7746260002</v>
      </c>
      <c r="N243" s="167">
        <f t="shared" si="57"/>
        <v>718464.44962600002</v>
      </c>
    </row>
    <row r="244" spans="1:14">
      <c r="B244" s="2"/>
      <c r="C244" s="2"/>
      <c r="D244" s="2"/>
      <c r="E244" s="2"/>
      <c r="F244" s="2"/>
      <c r="G244" s="2"/>
      <c r="H244" s="2"/>
      <c r="I244" s="2"/>
    </row>
    <row r="245" spans="1:14">
      <c r="A245" t="s">
        <v>132</v>
      </c>
      <c r="B245" s="2">
        <f>+'rdos modelo 1-24'!E48</f>
        <v>-5397625.2370835003</v>
      </c>
      <c r="C245" s="2">
        <f>+'rdos modelo 1-24'!E74</f>
        <v>-852295.49999999977</v>
      </c>
      <c r="D245" s="2">
        <f>+'rdos modelo 1-24'!E100</f>
        <v>-1872842.0000000002</v>
      </c>
      <c r="E245" s="2">
        <f>+'rdos modelo 1-24'!E126</f>
        <v>-3727024</v>
      </c>
      <c r="F245" s="2">
        <f>+'rdos modelo 1-24'!E152</f>
        <v>-1866622.0000000002</v>
      </c>
      <c r="G245" s="2">
        <f>+'rdos modelo 1-24'!E178</f>
        <v>-1866622.0000000002</v>
      </c>
      <c r="H245" s="2">
        <f>+'rdos modelo 1-24'!E204</f>
        <v>-1864134.0000000002</v>
      </c>
      <c r="I245" s="2">
        <f>+'rdos modelo 1-24'!E230</f>
        <v>-1866622.0000000002</v>
      </c>
      <c r="J245" s="10">
        <f>+'rdos modelo 1-24'!E256</f>
        <v>-1834278</v>
      </c>
      <c r="K245" s="10">
        <f>+'rdos modelo 1-24'!E282</f>
        <v>-1828680.0000000002</v>
      </c>
      <c r="L245" s="10">
        <f>+'rdos modelo 1-24'!E308</f>
        <v>-1828680.0000000002</v>
      </c>
      <c r="M245" s="10">
        <f>+'rdos modelo 1-24'!E334</f>
        <v>-160476</v>
      </c>
      <c r="N245" s="10">
        <f>+'rdos modelo 1-24'!E360</f>
        <v>-160476</v>
      </c>
    </row>
    <row r="246" spans="1:14">
      <c r="B246" s="2"/>
      <c r="C246" s="2"/>
      <c r="D246" s="2"/>
      <c r="E246" s="2"/>
      <c r="F246" s="2"/>
      <c r="G246" s="2"/>
      <c r="H246" s="2"/>
      <c r="I246" s="2"/>
    </row>
    <row r="247" spans="1:14">
      <c r="A247" t="s">
        <v>130</v>
      </c>
      <c r="B247" s="2">
        <f>+'rdos modelo 1-24'!E18</f>
        <v>-232500</v>
      </c>
      <c r="C247" s="2"/>
      <c r="D247" s="2"/>
      <c r="E247" s="2"/>
      <c r="F247" s="2"/>
      <c r="G247" s="2"/>
      <c r="H247" s="2"/>
      <c r="I247" s="2"/>
    </row>
    <row r="248" spans="1:14">
      <c r="A248" t="s">
        <v>131</v>
      </c>
      <c r="B248" s="2">
        <f>+'rdos modelo 1-24'!E19</f>
        <v>-39960</v>
      </c>
      <c r="C248" s="2"/>
      <c r="D248" s="2"/>
      <c r="E248" s="2"/>
      <c r="F248" s="2"/>
      <c r="G248" s="2"/>
      <c r="H248" s="2"/>
      <c r="I248" s="2"/>
    </row>
    <row r="249" spans="1:14" ht="13.5" thickBot="1">
      <c r="B249" s="2"/>
      <c r="C249" s="2"/>
      <c r="D249" s="2"/>
      <c r="E249" s="2"/>
      <c r="F249" s="2"/>
      <c r="G249" s="2"/>
      <c r="H249" s="2"/>
      <c r="I249" s="2"/>
    </row>
    <row r="250" spans="1:14" ht="14.25" thickTop="1" thickBot="1">
      <c r="A250" s="127" t="s">
        <v>129</v>
      </c>
      <c r="B250" s="126">
        <f>+B243+B245+B247+B248</f>
        <v>258095.64780250192</v>
      </c>
      <c r="C250" s="126">
        <f t="shared" ref="C250:H250" si="58">+C243+C245</f>
        <v>529729.24942000001</v>
      </c>
      <c r="D250" s="126">
        <f t="shared" si="58"/>
        <v>1251801.7720200003</v>
      </c>
      <c r="E250" s="126">
        <f t="shared" si="58"/>
        <v>5460681.5861600041</v>
      </c>
      <c r="F250" s="126">
        <f t="shared" si="58"/>
        <v>2277845.3861600002</v>
      </c>
      <c r="G250" s="126">
        <f t="shared" si="58"/>
        <v>2373873.4159599971</v>
      </c>
      <c r="H250" s="126">
        <f t="shared" si="58"/>
        <v>2566147.1755599985</v>
      </c>
      <c r="I250" s="126">
        <f t="shared" ref="I250:N250" si="59">+I243+I245</f>
        <v>2373873.4159599971</v>
      </c>
      <c r="J250" s="126">
        <f t="shared" si="59"/>
        <v>2291300.5057100011</v>
      </c>
      <c r="K250" s="126">
        <f t="shared" si="59"/>
        <v>7715452.1548759975</v>
      </c>
      <c r="L250" s="126">
        <f t="shared" si="59"/>
        <v>7715452.1548759975</v>
      </c>
      <c r="M250" s="126">
        <f t="shared" si="59"/>
        <v>543083.7746260002</v>
      </c>
      <c r="N250" s="126">
        <f t="shared" si="59"/>
        <v>557988.44962600002</v>
      </c>
    </row>
    <row r="251" spans="1:14" ht="13.5" thickTop="1"/>
    <row r="254" spans="1:14" ht="13.5" thickBot="1">
      <c r="A254" s="37" t="s">
        <v>146</v>
      </c>
    </row>
    <row r="255" spans="1:14" ht="13.5" thickBot="1">
      <c r="A255" s="165"/>
      <c r="B255" s="76" t="str">
        <f>+B235</f>
        <v>España</v>
      </c>
      <c r="C255" s="76" t="str">
        <f t="shared" ref="C255:I255" si="60">+C235</f>
        <v>Japón</v>
      </c>
      <c r="D255" s="76" t="str">
        <f t="shared" si="60"/>
        <v>Alemania</v>
      </c>
      <c r="E255" s="76" t="str">
        <f t="shared" si="60"/>
        <v>Estados Unidos</v>
      </c>
      <c r="F255" s="76" t="str">
        <f t="shared" si="60"/>
        <v>México</v>
      </c>
      <c r="G255" s="76" t="str">
        <f t="shared" si="60"/>
        <v>Brasil</v>
      </c>
      <c r="H255" s="76" t="str">
        <f t="shared" si="60"/>
        <v>Australia</v>
      </c>
      <c r="I255" s="76" t="str">
        <f t="shared" si="60"/>
        <v>Rusia</v>
      </c>
    </row>
    <row r="256" spans="1:14">
      <c r="A256" t="s">
        <v>60</v>
      </c>
      <c r="B256" s="11">
        <f t="shared" ref="B256:I256" si="61">+B236/12</f>
        <v>89801.25</v>
      </c>
      <c r="C256" s="11">
        <f t="shared" si="61"/>
        <v>40585.499999999993</v>
      </c>
      <c r="D256" s="11">
        <f t="shared" si="61"/>
        <v>78035.083333333343</v>
      </c>
      <c r="E256" s="11">
        <f t="shared" si="61"/>
        <v>155292.66666666666</v>
      </c>
      <c r="F256" s="11">
        <f t="shared" si="61"/>
        <v>77775.916666666672</v>
      </c>
      <c r="G256" s="11">
        <f t="shared" si="61"/>
        <v>77775.916666666672</v>
      </c>
      <c r="H256" s="11">
        <f t="shared" si="61"/>
        <v>77672.250000000015</v>
      </c>
      <c r="I256" s="11">
        <f t="shared" si="61"/>
        <v>77775.916666666672</v>
      </c>
    </row>
    <row r="257" spans="1:14">
      <c r="A257" t="s">
        <v>53</v>
      </c>
      <c r="B257" s="2">
        <f t="shared" ref="B257:I257" si="62">+B238/12</f>
        <v>981600.97427083354</v>
      </c>
      <c r="C257" s="2">
        <f t="shared" si="62"/>
        <v>455894.93628333329</v>
      </c>
      <c r="D257" s="2">
        <f t="shared" si="62"/>
        <v>769805.41941666685</v>
      </c>
      <c r="E257" s="2">
        <f t="shared" si="62"/>
        <v>1633492.4321583335</v>
      </c>
      <c r="F257" s="2">
        <f t="shared" si="62"/>
        <v>810135.48215833341</v>
      </c>
      <c r="G257" s="2">
        <f t="shared" si="62"/>
        <v>825915.40964166645</v>
      </c>
      <c r="H257" s="2">
        <f t="shared" si="62"/>
        <v>856907.68960833328</v>
      </c>
      <c r="I257" s="2">
        <f t="shared" si="62"/>
        <v>825915.40964166645</v>
      </c>
    </row>
    <row r="260" spans="1:14" ht="18">
      <c r="A260" s="60" t="s">
        <v>127</v>
      </c>
    </row>
    <row r="261" spans="1:14" ht="18">
      <c r="A261" s="60" t="s">
        <v>257</v>
      </c>
    </row>
    <row r="262" spans="1:14" ht="15.75">
      <c r="A262" s="45" t="s">
        <v>126</v>
      </c>
    </row>
    <row r="263" spans="1:14" ht="15.75">
      <c r="A263" s="45" t="s">
        <v>799</v>
      </c>
    </row>
    <row r="264" spans="1:14">
      <c r="A264" s="164"/>
      <c r="B264" s="163" t="str">
        <f>+B207</f>
        <v>Bulgaria</v>
      </c>
      <c r="C264" s="163" t="str">
        <f t="shared" ref="C264:I264" si="63">+C207</f>
        <v>Canadá</v>
      </c>
      <c r="D264" s="163" t="str">
        <f t="shared" si="63"/>
        <v>Dinamarca</v>
      </c>
      <c r="E264" s="163" t="str">
        <f t="shared" si="63"/>
        <v>Finlandia</v>
      </c>
      <c r="F264" s="163" t="str">
        <f t="shared" si="63"/>
        <v>Holanda</v>
      </c>
      <c r="G264" s="163" t="str">
        <f t="shared" si="63"/>
        <v>Hungría</v>
      </c>
      <c r="H264" s="163" t="str">
        <f t="shared" si="63"/>
        <v>Israel</v>
      </c>
      <c r="I264" s="163" t="str">
        <f t="shared" si="63"/>
        <v>Italia</v>
      </c>
      <c r="J264" s="163" t="str">
        <f>+J207</f>
        <v>Noruega</v>
      </c>
      <c r="K264" s="163" t="str">
        <f>+K207</f>
        <v>Polonia</v>
      </c>
      <c r="L264" s="163" t="str">
        <f>+L207</f>
        <v>Suecia</v>
      </c>
      <c r="M264" s="163" t="str">
        <f>+M207</f>
        <v>Turquía</v>
      </c>
      <c r="N264" s="163" t="str">
        <f>+N207</f>
        <v>Resto Mundo</v>
      </c>
    </row>
    <row r="265" spans="1:14">
      <c r="A265" t="s">
        <v>60</v>
      </c>
      <c r="B265" s="11">
        <f>+'rdos modelo 1-24'!E377</f>
        <v>80238</v>
      </c>
      <c r="C265" s="11">
        <f>+'rdos modelo 1-24'!E403</f>
        <v>80238</v>
      </c>
      <c r="D265" s="11">
        <f>+'rdos modelo 1-24'!E429</f>
        <v>80238</v>
      </c>
      <c r="E265" s="11">
        <f>+'rdos modelo 1-24'!E455</f>
        <v>64688</v>
      </c>
      <c r="F265" s="11">
        <f>+'rdos modelo 1-24'!E481</f>
        <v>80238</v>
      </c>
      <c r="G265" s="11">
        <f>+'rdos modelo 1-24'!E507</f>
        <v>80238</v>
      </c>
      <c r="H265" s="11">
        <f>+'rdos modelo 1-24'!E533</f>
        <v>80238</v>
      </c>
      <c r="I265" s="11">
        <f>+'rdos modelo 1-24'!E559</f>
        <v>80238</v>
      </c>
      <c r="J265" s="10">
        <f>+'rdos modelo 1-24'!E585</f>
        <v>80238</v>
      </c>
      <c r="K265" s="10">
        <f>+'rdos modelo 1-24'!E611</f>
        <v>80238</v>
      </c>
      <c r="L265" s="10">
        <f>+'rdos modelo 1-24'!E637</f>
        <v>80238</v>
      </c>
      <c r="M265" s="10">
        <f>+'rdos modelo 1-24'!E663</f>
        <v>80238</v>
      </c>
      <c r="N265" s="10">
        <f>+'rdos modelo 1-24'!E689</f>
        <v>476762.99999999994</v>
      </c>
    </row>
    <row r="266" spans="1:14">
      <c r="B266" s="11"/>
      <c r="C266" s="11"/>
      <c r="D266" s="11"/>
      <c r="E266" s="11"/>
      <c r="F266" s="11"/>
      <c r="G266" s="11"/>
      <c r="H266" s="11"/>
      <c r="I266" s="11"/>
      <c r="J266" s="10"/>
      <c r="K266" s="10"/>
      <c r="L266" s="10"/>
      <c r="M266" s="10"/>
      <c r="N266" s="10"/>
    </row>
    <row r="267" spans="1:14">
      <c r="A267" s="50" t="s">
        <v>53</v>
      </c>
      <c r="B267" s="473">
        <f>+'rdos modelo 1-24'!E379</f>
        <v>1217121.5917500001</v>
      </c>
      <c r="C267" s="473">
        <f>+'rdos modelo 1-24'!E405</f>
        <v>1217121.5917500001</v>
      </c>
      <c r="D267" s="473">
        <f>+'rdos modelo 1-24'!E431</f>
        <v>1217121.5917500001</v>
      </c>
      <c r="E267" s="473">
        <f>+'rdos modelo 1-24'!E457</f>
        <v>1012383.2942499999</v>
      </c>
      <c r="F267" s="473">
        <f>+'rdos modelo 1-24'!E483</f>
        <v>1217121.5917500001</v>
      </c>
      <c r="G267" s="473">
        <f>+'rdos modelo 1-24'!E509</f>
        <v>1217121.5917500001</v>
      </c>
      <c r="H267" s="473">
        <f>+'rdos modelo 1-24'!E535</f>
        <v>1217121.5917500001</v>
      </c>
      <c r="I267" s="473">
        <f>+'rdos modelo 1-24'!E561</f>
        <v>1217121.5917500001</v>
      </c>
      <c r="J267" s="472">
        <f>+'rdos modelo 1-24'!E587</f>
        <v>1217121.5917500001</v>
      </c>
      <c r="K267" s="472">
        <f>+'rdos modelo 1-24'!E613</f>
        <v>1217121.5917500001</v>
      </c>
      <c r="L267" s="472">
        <f>+'rdos modelo 1-24'!E639</f>
        <v>1217121.5917500001</v>
      </c>
      <c r="M267" s="472">
        <f>+'rdos modelo 1-24'!E665</f>
        <v>1217121.5917500001</v>
      </c>
      <c r="N267" s="472">
        <f>+'rdos modelo 1-24'!E691</f>
        <v>6437948.1780000003</v>
      </c>
    </row>
    <row r="268" spans="1:14">
      <c r="B268" s="2"/>
      <c r="C268" s="2"/>
      <c r="D268" s="2"/>
      <c r="E268" s="2"/>
      <c r="F268" s="2"/>
      <c r="G268" s="2"/>
      <c r="H268" s="2"/>
      <c r="I268" s="2"/>
    </row>
    <row r="269" spans="1:14">
      <c r="A269" t="s">
        <v>42</v>
      </c>
      <c r="B269" s="11">
        <f>+'rdos modelo 1-24'!E381</f>
        <v>-418571.6345000001</v>
      </c>
      <c r="C269" s="11">
        <f>+'rdos modelo 1-24'!E407</f>
        <v>-418571.6345000001</v>
      </c>
      <c r="D269" s="11">
        <f>+'rdos modelo 1-24'!E433</f>
        <v>-418571.6345000001</v>
      </c>
      <c r="E269" s="11">
        <f>+'rdos modelo 1-24'!E459</f>
        <v>-337346.2095</v>
      </c>
      <c r="F269" s="11">
        <f>+'rdos modelo 1-24'!E485</f>
        <v>-418571.6345000001</v>
      </c>
      <c r="G269" s="11">
        <f>+'rdos modelo 1-24'!E511</f>
        <v>-418571.6345000001</v>
      </c>
      <c r="H269" s="11">
        <f>+'rdos modelo 1-24'!E537</f>
        <v>-418571.6345000001</v>
      </c>
      <c r="I269" s="11">
        <f>+'rdos modelo 1-24'!E563</f>
        <v>-418571.6345000001</v>
      </c>
      <c r="J269" s="10">
        <f>+'rdos modelo 1-24'!E589</f>
        <v>-418571.6345000001</v>
      </c>
      <c r="K269" s="10">
        <f>+'rdos modelo 1-24'!E615</f>
        <v>-418571.6345000001</v>
      </c>
      <c r="L269" s="10">
        <f>+'rdos modelo 1-24'!E641</f>
        <v>-418571.6345000001</v>
      </c>
      <c r="M269" s="10">
        <f>+'rdos modelo 1-24'!E667</f>
        <v>-418571.6345000001</v>
      </c>
      <c r="N269" s="10">
        <f>+'rdos modelo 1-24'!E693</f>
        <v>-2489819.9720000001</v>
      </c>
    </row>
    <row r="270" spans="1:14">
      <c r="A270" t="s">
        <v>128</v>
      </c>
      <c r="B270" s="11">
        <f>+'rdos modelo 1-24'!E382</f>
        <v>-80085.507624000005</v>
      </c>
      <c r="C270" s="11">
        <f>+'rdos modelo 1-24'!E408</f>
        <v>-80085.507624000005</v>
      </c>
      <c r="D270" s="11">
        <f>+'rdos modelo 1-24'!E434</f>
        <v>-80085.507624000005</v>
      </c>
      <c r="E270" s="11">
        <f>+'rdos modelo 1-24'!E460</f>
        <v>-80085.507624000005</v>
      </c>
      <c r="F270" s="11">
        <f>+'rdos modelo 1-24'!E486</f>
        <v>-80085.507624000005</v>
      </c>
      <c r="G270" s="11">
        <f>+'rdos modelo 1-24'!E512</f>
        <v>-80085.507624000005</v>
      </c>
      <c r="H270" s="11">
        <f>+'rdos modelo 1-24'!E538</f>
        <v>-80085.507624000005</v>
      </c>
      <c r="I270" s="11">
        <f>+'rdos modelo 1-24'!E564</f>
        <v>-80085.507624000005</v>
      </c>
      <c r="J270" s="10">
        <f>+'rdos modelo 1-24'!E590</f>
        <v>-80085.507624000005</v>
      </c>
      <c r="K270" s="10">
        <f>+'rdos modelo 1-24'!E616</f>
        <v>-80085.507624000005</v>
      </c>
      <c r="L270" s="10">
        <f>+'rdos modelo 1-24'!E642</f>
        <v>-80085.507624000005</v>
      </c>
      <c r="M270" s="10">
        <f>+'rdos modelo 1-24'!E668</f>
        <v>-80085.507624000005</v>
      </c>
      <c r="N270" s="10">
        <f>+'rdos modelo 1-24'!E694</f>
        <v>-80085.507624000005</v>
      </c>
    </row>
    <row r="271" spans="1:14">
      <c r="B271" s="2"/>
      <c r="C271" s="2"/>
      <c r="D271" s="2"/>
      <c r="E271" s="2"/>
      <c r="F271" s="2"/>
      <c r="G271" s="2"/>
      <c r="H271" s="2"/>
      <c r="I271" s="2"/>
    </row>
    <row r="272" spans="1:14">
      <c r="A272" s="50" t="s">
        <v>43</v>
      </c>
      <c r="B272" s="167">
        <f>+B267+B269+B270</f>
        <v>718464.44962600002</v>
      </c>
      <c r="C272" s="167">
        <f t="shared" ref="C272:N272" si="64">+C267+C269+C270</f>
        <v>718464.44962600002</v>
      </c>
      <c r="D272" s="167">
        <f t="shared" si="64"/>
        <v>718464.44962600002</v>
      </c>
      <c r="E272" s="167">
        <f t="shared" si="64"/>
        <v>594951.57712599996</v>
      </c>
      <c r="F272" s="167">
        <f t="shared" si="64"/>
        <v>718464.44962600002</v>
      </c>
      <c r="G272" s="167">
        <f t="shared" si="64"/>
        <v>718464.44962600002</v>
      </c>
      <c r="H272" s="167">
        <f t="shared" si="64"/>
        <v>718464.44962600002</v>
      </c>
      <c r="I272" s="167">
        <f t="shared" si="64"/>
        <v>718464.44962600002</v>
      </c>
      <c r="J272" s="167">
        <f t="shared" si="64"/>
        <v>718464.44962600002</v>
      </c>
      <c r="K272" s="167">
        <f t="shared" si="64"/>
        <v>718464.44962600002</v>
      </c>
      <c r="L272" s="167">
        <f t="shared" si="64"/>
        <v>718464.44962600002</v>
      </c>
      <c r="M272" s="167">
        <f t="shared" si="64"/>
        <v>718464.44962600002</v>
      </c>
      <c r="N272" s="167">
        <f t="shared" si="64"/>
        <v>3868042.6983760004</v>
      </c>
    </row>
    <row r="273" spans="1:14">
      <c r="B273" s="2"/>
      <c r="C273" s="2"/>
      <c r="D273" s="2"/>
      <c r="E273" s="2"/>
      <c r="F273" s="2"/>
      <c r="G273" s="2"/>
      <c r="H273" s="2"/>
      <c r="I273" s="2"/>
    </row>
    <row r="274" spans="1:14">
      <c r="A274" t="s">
        <v>132</v>
      </c>
      <c r="B274" s="11">
        <f>+'rdos modelo 1-24'!E386</f>
        <v>-160476</v>
      </c>
      <c r="C274" s="11">
        <f>+'rdos modelo 1-24'!E412</f>
        <v>-160476</v>
      </c>
      <c r="D274" s="11">
        <f>+'rdos modelo 1-24'!E438</f>
        <v>-160476</v>
      </c>
      <c r="E274" s="11">
        <f>+'rdos modelo 1-24'!E464</f>
        <v>-129376</v>
      </c>
      <c r="F274" s="11">
        <f>+'rdos modelo 1-24'!E490</f>
        <v>-160476</v>
      </c>
      <c r="G274" s="11">
        <f>+'rdos modelo 1-24'!E516</f>
        <v>-160476</v>
      </c>
      <c r="H274" s="11">
        <f>+'rdos modelo 1-24'!E542</f>
        <v>-160476</v>
      </c>
      <c r="I274" s="11">
        <f>+'rdos modelo 1-24'!E568</f>
        <v>-160476</v>
      </c>
      <c r="J274" s="10">
        <f>+'rdos modelo 1-24'!E594</f>
        <v>-160476</v>
      </c>
      <c r="K274" s="10">
        <f>+'rdos modelo 1-24'!E620</f>
        <v>-160476</v>
      </c>
      <c r="L274" s="10">
        <f>+'rdos modelo 1-24'!E646</f>
        <v>-160476</v>
      </c>
      <c r="M274" s="10">
        <f>+'rdos modelo 1-24'!E672</f>
        <v>-160476</v>
      </c>
      <c r="N274" s="10">
        <f>+'rdos modelo 1-24'!E698</f>
        <v>-953525.99999999988</v>
      </c>
    </row>
    <row r="275" spans="1:14">
      <c r="B275" s="2"/>
      <c r="C275" s="2"/>
      <c r="D275" s="2"/>
      <c r="E275" s="2"/>
      <c r="F275" s="2"/>
      <c r="G275" s="2"/>
      <c r="H275" s="2"/>
      <c r="I275" s="2"/>
    </row>
    <row r="276" spans="1:14">
      <c r="A276" t="s">
        <v>130</v>
      </c>
      <c r="B276" s="2"/>
      <c r="C276" s="2"/>
      <c r="D276" s="2"/>
      <c r="E276" s="2"/>
      <c r="F276" s="2"/>
      <c r="G276" s="2"/>
      <c r="H276" s="2"/>
      <c r="I276" s="2"/>
    </row>
    <row r="277" spans="1:14">
      <c r="A277" t="s">
        <v>131</v>
      </c>
      <c r="B277" s="2"/>
      <c r="C277" s="2"/>
      <c r="D277" s="2"/>
      <c r="E277" s="2"/>
      <c r="F277" s="2"/>
      <c r="G277" s="2"/>
      <c r="H277" s="2"/>
      <c r="I277" s="2"/>
    </row>
    <row r="278" spans="1:14" ht="13.5" thickBot="1">
      <c r="B278" s="2"/>
      <c r="C278" s="2"/>
      <c r="D278" s="2"/>
      <c r="E278" s="2"/>
      <c r="F278" s="2"/>
      <c r="G278" s="2"/>
      <c r="H278" s="2"/>
      <c r="I278" s="2"/>
    </row>
    <row r="279" spans="1:14" ht="14.25" thickTop="1" thickBot="1">
      <c r="A279" s="127" t="s">
        <v>129</v>
      </c>
      <c r="B279" s="126">
        <f>+B272+B274+B276+B277</f>
        <v>557988.44962600002</v>
      </c>
      <c r="C279" s="126">
        <f t="shared" ref="C279:H279" si="65">+C272+C274</f>
        <v>557988.44962600002</v>
      </c>
      <c r="D279" s="126">
        <f t="shared" si="65"/>
        <v>557988.44962600002</v>
      </c>
      <c r="E279" s="126">
        <f t="shared" si="65"/>
        <v>465575.57712599996</v>
      </c>
      <c r="F279" s="126">
        <f t="shared" si="65"/>
        <v>557988.44962600002</v>
      </c>
      <c r="G279" s="126">
        <f t="shared" si="65"/>
        <v>557988.44962600002</v>
      </c>
      <c r="H279" s="126">
        <f t="shared" si="65"/>
        <v>557988.44962600002</v>
      </c>
      <c r="I279" s="126">
        <f t="shared" ref="I279:N279" si="66">+I272+I274</f>
        <v>557988.44962600002</v>
      </c>
      <c r="J279" s="126">
        <f t="shared" si="66"/>
        <v>557988.44962600002</v>
      </c>
      <c r="K279" s="126">
        <f t="shared" si="66"/>
        <v>557988.44962600002</v>
      </c>
      <c r="L279" s="126">
        <f t="shared" si="66"/>
        <v>557988.44962600002</v>
      </c>
      <c r="M279" s="126">
        <f t="shared" si="66"/>
        <v>557988.44962600002</v>
      </c>
      <c r="N279" s="126">
        <f t="shared" si="66"/>
        <v>2914516.6983760004</v>
      </c>
    </row>
    <row r="280" spans="1:14" ht="13.5" thickTop="1"/>
    <row r="283" spans="1:14" ht="13.5" thickBot="1">
      <c r="A283" s="37" t="s">
        <v>146</v>
      </c>
    </row>
    <row r="284" spans="1:14" ht="13.5" thickBot="1">
      <c r="A284" s="165"/>
      <c r="B284" s="76" t="str">
        <f>+B264</f>
        <v>Bulgaria</v>
      </c>
      <c r="C284" s="76" t="str">
        <f t="shared" ref="C284:I284" si="67">+C264</f>
        <v>Canadá</v>
      </c>
      <c r="D284" s="76" t="str">
        <f t="shared" si="67"/>
        <v>Dinamarca</v>
      </c>
      <c r="E284" s="76" t="str">
        <f t="shared" si="67"/>
        <v>Finlandia</v>
      </c>
      <c r="F284" s="76" t="str">
        <f t="shared" si="67"/>
        <v>Holanda</v>
      </c>
      <c r="G284" s="76" t="str">
        <f t="shared" si="67"/>
        <v>Hungría</v>
      </c>
      <c r="H284" s="76" t="str">
        <f t="shared" si="67"/>
        <v>Israel</v>
      </c>
      <c r="I284" s="76" t="str">
        <f t="shared" si="67"/>
        <v>Italia</v>
      </c>
    </row>
    <row r="285" spans="1:14">
      <c r="A285" t="s">
        <v>60</v>
      </c>
      <c r="B285" s="11">
        <f t="shared" ref="B285:I285" si="68">+B265/12</f>
        <v>6686.5</v>
      </c>
      <c r="C285" s="11">
        <f t="shared" si="68"/>
        <v>6686.5</v>
      </c>
      <c r="D285" s="11">
        <f t="shared" si="68"/>
        <v>6686.5</v>
      </c>
      <c r="E285" s="11">
        <f t="shared" si="68"/>
        <v>5390.666666666667</v>
      </c>
      <c r="F285" s="11">
        <f t="shared" si="68"/>
        <v>6686.5</v>
      </c>
      <c r="G285" s="11">
        <f t="shared" si="68"/>
        <v>6686.5</v>
      </c>
      <c r="H285" s="11">
        <f t="shared" si="68"/>
        <v>6686.5</v>
      </c>
      <c r="I285" s="11">
        <f t="shared" si="68"/>
        <v>6686.5</v>
      </c>
    </row>
    <row r="286" spans="1:14">
      <c r="A286" t="s">
        <v>53</v>
      </c>
      <c r="B286" s="2">
        <f t="shared" ref="B286:I286" si="69">+B267/12</f>
        <v>101426.79931250001</v>
      </c>
      <c r="C286" s="2">
        <f t="shared" si="69"/>
        <v>101426.79931250001</v>
      </c>
      <c r="D286" s="2">
        <f t="shared" si="69"/>
        <v>101426.79931250001</v>
      </c>
      <c r="E286" s="2">
        <f t="shared" si="69"/>
        <v>84365.274520833322</v>
      </c>
      <c r="F286" s="2">
        <f t="shared" si="69"/>
        <v>101426.79931250001</v>
      </c>
      <c r="G286" s="2">
        <f t="shared" si="69"/>
        <v>101426.79931250001</v>
      </c>
      <c r="H286" s="2">
        <f t="shared" si="69"/>
        <v>101426.79931250001</v>
      </c>
      <c r="I286" s="2">
        <f t="shared" si="69"/>
        <v>101426.79931250001</v>
      </c>
    </row>
    <row r="288" spans="1:14" ht="18">
      <c r="A288" s="60" t="s">
        <v>127</v>
      </c>
    </row>
    <row r="289" spans="1:14" ht="18">
      <c r="A289" s="60" t="s">
        <v>257</v>
      </c>
    </row>
    <row r="290" spans="1:14" ht="15.75">
      <c r="A290" s="45" t="s">
        <v>126</v>
      </c>
    </row>
    <row r="291" spans="1:14" ht="15.75">
      <c r="A291" s="45" t="s">
        <v>267</v>
      </c>
    </row>
    <row r="292" spans="1:14">
      <c r="A292" s="164"/>
      <c r="B292" s="163" t="str">
        <f>+B235</f>
        <v>España</v>
      </c>
      <c r="C292" s="163" t="str">
        <f t="shared" ref="C292:I292" si="70">+C235</f>
        <v>Japón</v>
      </c>
      <c r="D292" s="163" t="str">
        <f t="shared" si="70"/>
        <v>Alemania</v>
      </c>
      <c r="E292" s="163" t="str">
        <f t="shared" si="70"/>
        <v>Estados Unidos</v>
      </c>
      <c r="F292" s="163" t="str">
        <f t="shared" si="70"/>
        <v>México</v>
      </c>
      <c r="G292" s="163" t="str">
        <f t="shared" si="70"/>
        <v>Brasil</v>
      </c>
      <c r="H292" s="163" t="str">
        <f t="shared" si="70"/>
        <v>Australia</v>
      </c>
      <c r="I292" s="163" t="str">
        <f t="shared" si="70"/>
        <v>Rusia</v>
      </c>
      <c r="J292" s="163" t="str">
        <f>+J235</f>
        <v>China</v>
      </c>
      <c r="K292" s="163" t="str">
        <f>+K235</f>
        <v>Francia</v>
      </c>
      <c r="L292" s="163" t="str">
        <f>+L235</f>
        <v>Reino Unido</v>
      </c>
      <c r="M292" s="163" t="str">
        <f>+M235</f>
        <v>Austria</v>
      </c>
      <c r="N292" s="163" t="str">
        <f>+N235</f>
        <v>Bélgica</v>
      </c>
    </row>
    <row r="293" spans="1:14">
      <c r="A293" t="s">
        <v>60</v>
      </c>
      <c r="B293" s="11">
        <f>+'rdos modelo 1-24'!F39</f>
        <v>719965</v>
      </c>
      <c r="C293" s="11">
        <f>+'rdos modelo 1-24'!F65</f>
        <v>594321</v>
      </c>
      <c r="D293" s="11">
        <f>+'rdos modelo 1-24'!F91</f>
        <v>524346</v>
      </c>
      <c r="E293" s="11">
        <f>+'rdos modelo 1-24'!F117</f>
        <v>1000487</v>
      </c>
      <c r="F293" s="11">
        <f>+'rdos modelo 1-24'!F143</f>
        <v>502575.99999999994</v>
      </c>
      <c r="G293" s="11">
        <f>+'rdos modelo 1-24'!F169</f>
        <v>502575.99999999994</v>
      </c>
      <c r="H293" s="11">
        <f>+'rdos modelo 1-24'!F195</f>
        <v>500709.99999999994</v>
      </c>
      <c r="I293" s="11">
        <f>+'rdos modelo 1-24'!F221</f>
        <v>502575.99999999994</v>
      </c>
      <c r="J293" s="10">
        <f>+'rdos modelo 1-24'!F247</f>
        <v>499776.99999999994</v>
      </c>
      <c r="K293" s="10">
        <f>+'rdos modelo 1-24'!F273</f>
        <v>496667</v>
      </c>
      <c r="L293" s="10">
        <f>+'rdos modelo 1-24'!F299</f>
        <v>496667</v>
      </c>
      <c r="M293" s="10">
        <f>+'rdos modelo 1-24'!F325</f>
        <v>371334.00000000006</v>
      </c>
      <c r="N293" s="10">
        <f>+'rdos modelo 1-24'!F351</f>
        <v>620134</v>
      </c>
    </row>
    <row r="294" spans="1:14">
      <c r="B294" s="11"/>
      <c r="C294" s="11"/>
      <c r="D294" s="11"/>
      <c r="E294" s="11"/>
      <c r="F294" s="11"/>
      <c r="G294" s="11"/>
      <c r="H294" s="11"/>
      <c r="I294" s="11"/>
      <c r="J294" s="10"/>
      <c r="K294" s="10"/>
      <c r="L294" s="10"/>
      <c r="M294" s="10"/>
      <c r="N294" s="10"/>
    </row>
    <row r="295" spans="1:14">
      <c r="A295" s="50" t="s">
        <v>53</v>
      </c>
      <c r="B295" s="166">
        <f>+'rdos modelo 1-24'!F41</f>
        <v>8575066.1600000001</v>
      </c>
      <c r="C295" s="166">
        <f>+'rdos modelo 1-24'!F67</f>
        <v>6766681.9889000012</v>
      </c>
      <c r="D295" s="166">
        <f>+'rdos modelo 1-24'!F93</f>
        <v>5373296.4354999997</v>
      </c>
      <c r="E295" s="166">
        <f>+'rdos modelo 1-24'!F119</f>
        <v>10815616.3354</v>
      </c>
      <c r="F295" s="166">
        <f>+'rdos modelo 1-24'!F145</f>
        <v>5376164.135400001</v>
      </c>
      <c r="G295" s="166">
        <f>+'rdos modelo 1-24'!F171</f>
        <v>5480849.161199999</v>
      </c>
      <c r="H295" s="166">
        <f>+'rdos modelo 1-24'!F197</f>
        <v>5680002.8628000012</v>
      </c>
      <c r="I295" s="166">
        <f>+'rdos modelo 1-24'!F223</f>
        <v>5480849.161199999</v>
      </c>
      <c r="J295" s="472">
        <f>+'rdos modelo 1-24'!F249</f>
        <v>5466364.3361999989</v>
      </c>
      <c r="K295" s="472">
        <f>+'rdos modelo 1-24'!F275</f>
        <v>5375647.0356999999</v>
      </c>
      <c r="L295" s="472">
        <f>+'rdos modelo 1-24'!F301</f>
        <v>5375647.0356999999</v>
      </c>
      <c r="M295" s="472">
        <f>+'rdos modelo 1-24'!F327</f>
        <v>5795370.0855</v>
      </c>
      <c r="N295" s="472">
        <f>+'rdos modelo 1-24'!F353</f>
        <v>8404305.5454999991</v>
      </c>
    </row>
    <row r="296" spans="1:14">
      <c r="B296" s="2"/>
      <c r="C296" s="2"/>
      <c r="D296" s="2"/>
      <c r="E296" s="2"/>
      <c r="F296" s="2"/>
      <c r="G296" s="2"/>
      <c r="H296" s="2"/>
      <c r="I296" s="2"/>
    </row>
    <row r="297" spans="1:14">
      <c r="A297" t="s">
        <v>42</v>
      </c>
      <c r="B297" s="2">
        <f>+'rdos modelo 1-24'!F43</f>
        <v>-3313625.6950000003</v>
      </c>
      <c r="C297" s="2">
        <f>+'rdos modelo 1-24'!F69</f>
        <v>-3033972.4735000003</v>
      </c>
      <c r="D297" s="2">
        <f>+'rdos modelo 1-24'!F95</f>
        <v>-2520909.5534999999</v>
      </c>
      <c r="E297" s="2">
        <f>+'rdos modelo 1-24'!F121</f>
        <v>-5155811.9585000006</v>
      </c>
      <c r="F297" s="2">
        <f>+'rdos modelo 1-24'!F147</f>
        <v>-2566674.7585000005</v>
      </c>
      <c r="G297" s="2">
        <f>+'rdos modelo 1-24'!F173</f>
        <v>-2616932.3585000001</v>
      </c>
      <c r="H297" s="2">
        <f>+'rdos modelo 1-24'!F199</f>
        <v>-2710636.6585000004</v>
      </c>
      <c r="I297" s="2">
        <f>+'rdos modelo 1-24'!F225</f>
        <v>-2616932.3585000001</v>
      </c>
      <c r="J297" s="10">
        <f>+'rdos modelo 1-24'!F251</f>
        <v>-2607275.8085000003</v>
      </c>
      <c r="K297" s="10">
        <f>+'rdos modelo 1-24'!F277</f>
        <v>-74266.8</v>
      </c>
      <c r="L297" s="10">
        <f>+'rdos modelo 1-24'!F303</f>
        <v>-39932.399999999994</v>
      </c>
      <c r="M297" s="10">
        <f>+'rdos modelo 1-24'!F329</f>
        <v>-1936337.3150000002</v>
      </c>
      <c r="N297" s="10">
        <f>+'rdos modelo 1-24'!F355</f>
        <v>-3237063.7149999999</v>
      </c>
    </row>
    <row r="298" spans="1:14">
      <c r="A298" t="s">
        <v>128</v>
      </c>
      <c r="B298" s="2">
        <f>+'rdos modelo 1-24'!F44</f>
        <v>-1241910.0058626004</v>
      </c>
      <c r="C298" s="2">
        <f>+'rdos modelo 1-24'!F70</f>
        <v>-2483820.0117252008</v>
      </c>
      <c r="D298" s="2">
        <f>+'rdos modelo 1-24'!F96</f>
        <v>-2483820.0117252008</v>
      </c>
      <c r="E298" s="2">
        <f>+'rdos modelo 1-24'!F122</f>
        <v>-1655880.0078168004</v>
      </c>
      <c r="F298" s="2">
        <f>+'rdos modelo 1-24'!F148</f>
        <v>-1655880.0078168004</v>
      </c>
      <c r="G298" s="2">
        <f>+'rdos modelo 1-24'!F174</f>
        <v>-1655880.0078168004</v>
      </c>
      <c r="H298" s="2">
        <f>+'rdos modelo 1-24'!F200</f>
        <v>-1655880.0078168004</v>
      </c>
      <c r="I298" s="2">
        <f>+'rdos modelo 1-24'!F226</f>
        <v>-1655880.0078168004</v>
      </c>
      <c r="J298" s="10">
        <f>+'rdos modelo 1-24'!F252</f>
        <v>-1655880.0078168004</v>
      </c>
      <c r="K298" s="10">
        <f>+'rdos modelo 1-24'!F278</f>
        <v>-827940.00390840019</v>
      </c>
      <c r="L298" s="10">
        <f>+'rdos modelo 1-24'!F304</f>
        <v>-827940.00390840019</v>
      </c>
      <c r="M298" s="10">
        <f>+'rdos modelo 1-24'!F330</f>
        <v>-827940.00390840019</v>
      </c>
      <c r="N298" s="10">
        <f>+'rdos modelo 1-24'!F356</f>
        <v>-827940.00390840019</v>
      </c>
    </row>
    <row r="299" spans="1:14">
      <c r="B299" s="2"/>
      <c r="C299" s="2"/>
      <c r="D299" s="2"/>
      <c r="E299" s="2"/>
      <c r="F299" s="2"/>
      <c r="G299" s="2"/>
      <c r="H299" s="2"/>
      <c r="I299" s="2"/>
    </row>
    <row r="300" spans="1:14">
      <c r="A300" s="50" t="s">
        <v>43</v>
      </c>
      <c r="B300" s="167">
        <f>+B295+B297+B298</f>
        <v>4019530.4591373997</v>
      </c>
      <c r="C300" s="167">
        <f t="shared" ref="C300:N300" si="71">+C295+C297+C298</f>
        <v>1248889.5036748</v>
      </c>
      <c r="D300" s="167">
        <f t="shared" si="71"/>
        <v>368566.87027479894</v>
      </c>
      <c r="E300" s="167">
        <f t="shared" si="71"/>
        <v>4003924.3690831992</v>
      </c>
      <c r="F300" s="167">
        <f t="shared" si="71"/>
        <v>1153609.3690832001</v>
      </c>
      <c r="G300" s="167">
        <f t="shared" si="71"/>
        <v>1208036.7948831986</v>
      </c>
      <c r="H300" s="167">
        <f t="shared" si="71"/>
        <v>1313486.1964832004</v>
      </c>
      <c r="I300" s="167">
        <f t="shared" si="71"/>
        <v>1208036.7948831986</v>
      </c>
      <c r="J300" s="167">
        <f t="shared" si="71"/>
        <v>1203208.5198831982</v>
      </c>
      <c r="K300" s="167">
        <f t="shared" si="71"/>
        <v>4473440.2317915997</v>
      </c>
      <c r="L300" s="167">
        <f t="shared" si="71"/>
        <v>4507774.6317915991</v>
      </c>
      <c r="M300" s="167">
        <f t="shared" si="71"/>
        <v>3031092.7665915992</v>
      </c>
      <c r="N300" s="167">
        <f t="shared" si="71"/>
        <v>4339301.8265915988</v>
      </c>
    </row>
    <row r="301" spans="1:14">
      <c r="B301" s="2"/>
      <c r="C301" s="2"/>
      <c r="D301" s="2"/>
      <c r="E301" s="2"/>
      <c r="F301" s="2"/>
      <c r="G301" s="2"/>
      <c r="H301" s="2"/>
      <c r="I301" s="2"/>
    </row>
    <row r="302" spans="1:14">
      <c r="A302" t="s">
        <v>132</v>
      </c>
      <c r="B302" s="2">
        <f>+'rdos modelo 1-24'!F48</f>
        <v>-5389159.6644124705</v>
      </c>
      <c r="C302" s="2">
        <f>+'rdos modelo 1-24'!F74</f>
        <v>-1040061.75</v>
      </c>
      <c r="D302" s="2">
        <f>+'rdos modelo 1-24'!F100</f>
        <v>-917605.5</v>
      </c>
      <c r="E302" s="2">
        <f>+'rdos modelo 1-24'!F126</f>
        <v>-1750852.25</v>
      </c>
      <c r="F302" s="2">
        <f>+'rdos modelo 1-24'!F152</f>
        <v>-879507.99999999988</v>
      </c>
      <c r="G302" s="2">
        <f>+'rdos modelo 1-24'!F178</f>
        <v>-879507.99999999988</v>
      </c>
      <c r="H302" s="2">
        <f>+'rdos modelo 1-24'!F204</f>
        <v>-876242.49999999988</v>
      </c>
      <c r="I302" s="2">
        <f>+'rdos modelo 1-24'!F230</f>
        <v>-879507.99999999988</v>
      </c>
      <c r="J302" s="10">
        <f>+'rdos modelo 1-24'!F256</f>
        <v>-874609.74999999988</v>
      </c>
      <c r="K302" s="10">
        <f>+'rdos modelo 1-24'!F282</f>
        <v>-869167.25</v>
      </c>
      <c r="L302" s="10">
        <f>+'rdos modelo 1-24'!F308</f>
        <v>-869167.25</v>
      </c>
      <c r="M302" s="10">
        <f>+'rdos modelo 1-24'!F334</f>
        <v>-649834.50000000012</v>
      </c>
      <c r="N302" s="10">
        <f>+'rdos modelo 1-24'!F360</f>
        <v>-1085234.5</v>
      </c>
    </row>
    <row r="303" spans="1:14">
      <c r="B303" s="2"/>
      <c r="C303" s="2"/>
      <c r="D303" s="2"/>
      <c r="E303" s="2"/>
      <c r="F303" s="2"/>
      <c r="G303" s="2"/>
      <c r="H303" s="2"/>
      <c r="I303" s="2"/>
    </row>
    <row r="304" spans="1:14">
      <c r="A304" t="s">
        <v>130</v>
      </c>
      <c r="B304" s="2">
        <f>+'rdos modelo 1-24'!F18</f>
        <v>-242500</v>
      </c>
      <c r="C304" s="2"/>
      <c r="D304" s="2"/>
      <c r="E304" s="2"/>
      <c r="F304" s="2"/>
      <c r="G304" s="2"/>
      <c r="H304" s="2"/>
      <c r="I304" s="2"/>
    </row>
    <row r="305" spans="1:14">
      <c r="A305" t="s">
        <v>131</v>
      </c>
      <c r="B305" s="2">
        <f>+'rdos modelo 1-24'!F19</f>
        <v>-29940</v>
      </c>
      <c r="C305" s="2"/>
      <c r="D305" s="2"/>
      <c r="E305" s="2"/>
      <c r="F305" s="2"/>
      <c r="G305" s="2"/>
      <c r="H305" s="2"/>
      <c r="I305" s="2"/>
    </row>
    <row r="306" spans="1:14" ht="13.5" thickBot="1">
      <c r="B306" s="2"/>
      <c r="C306" s="2"/>
      <c r="D306" s="2"/>
      <c r="E306" s="2"/>
      <c r="F306" s="2"/>
      <c r="G306" s="2"/>
      <c r="H306" s="2"/>
      <c r="I306" s="2"/>
    </row>
    <row r="307" spans="1:14" ht="14.25" thickTop="1" thickBot="1">
      <c r="A307" s="127" t="s">
        <v>129</v>
      </c>
      <c r="B307" s="126">
        <f>+B300+B302+B304+B305</f>
        <v>-1642069.2052750709</v>
      </c>
      <c r="C307" s="126">
        <f t="shared" ref="C307:H307" si="72">+C300+C302</f>
        <v>208827.75367480004</v>
      </c>
      <c r="D307" s="126">
        <f t="shared" si="72"/>
        <v>-549038.62972520106</v>
      </c>
      <c r="E307" s="126">
        <f t="shared" si="72"/>
        <v>2253072.1190831992</v>
      </c>
      <c r="F307" s="126">
        <f t="shared" si="72"/>
        <v>274101.36908320023</v>
      </c>
      <c r="G307" s="126">
        <f t="shared" si="72"/>
        <v>328528.79488319869</v>
      </c>
      <c r="H307" s="126">
        <f t="shared" si="72"/>
        <v>437243.69648320053</v>
      </c>
      <c r="I307" s="126">
        <f t="shared" ref="I307:N307" si="73">+I300+I302</f>
        <v>328528.79488319869</v>
      </c>
      <c r="J307" s="126">
        <f t="shared" si="73"/>
        <v>328598.76988319831</v>
      </c>
      <c r="K307" s="126">
        <f t="shared" si="73"/>
        <v>3604272.9817915997</v>
      </c>
      <c r="L307" s="126">
        <f t="shared" si="73"/>
        <v>3638607.3817915991</v>
      </c>
      <c r="M307" s="126">
        <f t="shared" si="73"/>
        <v>2381258.2665915992</v>
      </c>
      <c r="N307" s="126">
        <f t="shared" si="73"/>
        <v>3254067.3265915988</v>
      </c>
    </row>
    <row r="308" spans="1:14" ht="13.5" thickTop="1"/>
    <row r="311" spans="1:14" ht="13.5" thickBot="1">
      <c r="A311" s="37" t="s">
        <v>146</v>
      </c>
    </row>
    <row r="312" spans="1:14" ht="13.5" thickBot="1">
      <c r="A312" s="165"/>
      <c r="B312" s="76" t="str">
        <f>+B292</f>
        <v>España</v>
      </c>
      <c r="C312" s="76" t="str">
        <f t="shared" ref="C312:I312" si="74">+C292</f>
        <v>Japón</v>
      </c>
      <c r="D312" s="76" t="str">
        <f t="shared" si="74"/>
        <v>Alemania</v>
      </c>
      <c r="E312" s="76" t="str">
        <f t="shared" si="74"/>
        <v>Estados Unidos</v>
      </c>
      <c r="F312" s="76" t="str">
        <f t="shared" si="74"/>
        <v>México</v>
      </c>
      <c r="G312" s="76" t="str">
        <f t="shared" si="74"/>
        <v>Brasil</v>
      </c>
      <c r="H312" s="76" t="str">
        <f t="shared" si="74"/>
        <v>Australia</v>
      </c>
      <c r="I312" s="76" t="str">
        <f t="shared" si="74"/>
        <v>Rusia</v>
      </c>
    </row>
    <row r="313" spans="1:14">
      <c r="A313" t="s">
        <v>60</v>
      </c>
      <c r="B313" s="11">
        <f t="shared" ref="B313:I313" si="75">+B293/12</f>
        <v>59997.083333333336</v>
      </c>
      <c r="C313" s="11">
        <f t="shared" si="75"/>
        <v>49526.75</v>
      </c>
      <c r="D313" s="11">
        <f t="shared" si="75"/>
        <v>43695.5</v>
      </c>
      <c r="E313" s="11">
        <f t="shared" si="75"/>
        <v>83373.916666666672</v>
      </c>
      <c r="F313" s="11">
        <f t="shared" si="75"/>
        <v>41881.333333333328</v>
      </c>
      <c r="G313" s="11">
        <f t="shared" si="75"/>
        <v>41881.333333333328</v>
      </c>
      <c r="H313" s="11">
        <f t="shared" si="75"/>
        <v>41725.833333333328</v>
      </c>
      <c r="I313" s="11">
        <f t="shared" si="75"/>
        <v>41881.333333333328</v>
      </c>
    </row>
    <row r="314" spans="1:14">
      <c r="A314" t="s">
        <v>53</v>
      </c>
      <c r="B314" s="2">
        <f t="shared" ref="B314:I314" si="76">+B295/12</f>
        <v>714588.84666666668</v>
      </c>
      <c r="C314" s="2">
        <f t="shared" si="76"/>
        <v>563890.1657416668</v>
      </c>
      <c r="D314" s="2">
        <f t="shared" si="76"/>
        <v>447774.70295833331</v>
      </c>
      <c r="E314" s="2">
        <f t="shared" si="76"/>
        <v>901301.36128333339</v>
      </c>
      <c r="F314" s="2">
        <f t="shared" si="76"/>
        <v>448013.6779500001</v>
      </c>
      <c r="G314" s="2">
        <f t="shared" si="76"/>
        <v>456737.43009999994</v>
      </c>
      <c r="H314" s="2">
        <f t="shared" si="76"/>
        <v>473333.5719000001</v>
      </c>
      <c r="I314" s="2">
        <f t="shared" si="76"/>
        <v>456737.43009999994</v>
      </c>
    </row>
    <row r="316" spans="1:14" ht="18">
      <c r="A316" s="60" t="s">
        <v>127</v>
      </c>
    </row>
    <row r="317" spans="1:14" ht="18">
      <c r="A317" s="60" t="s">
        <v>257</v>
      </c>
    </row>
    <row r="318" spans="1:14" ht="15.75">
      <c r="A318" s="45" t="s">
        <v>126</v>
      </c>
    </row>
    <row r="319" spans="1:14" ht="15.75">
      <c r="A319" s="45" t="s">
        <v>798</v>
      </c>
    </row>
    <row r="320" spans="1:14">
      <c r="A320" s="164"/>
      <c r="B320" s="163" t="str">
        <f>+B264</f>
        <v>Bulgaria</v>
      </c>
      <c r="C320" s="163" t="str">
        <f t="shared" ref="C320:N320" si="77">+C264</f>
        <v>Canadá</v>
      </c>
      <c r="D320" s="163" t="str">
        <f t="shared" si="77"/>
        <v>Dinamarca</v>
      </c>
      <c r="E320" s="163" t="str">
        <f t="shared" si="77"/>
        <v>Finlandia</v>
      </c>
      <c r="F320" s="163" t="str">
        <f t="shared" si="77"/>
        <v>Holanda</v>
      </c>
      <c r="G320" s="163" t="str">
        <f t="shared" si="77"/>
        <v>Hungría</v>
      </c>
      <c r="H320" s="163" t="str">
        <f t="shared" si="77"/>
        <v>Israel</v>
      </c>
      <c r="I320" s="163" t="str">
        <f t="shared" si="77"/>
        <v>Italia</v>
      </c>
      <c r="J320" s="163" t="str">
        <f t="shared" si="77"/>
        <v>Noruega</v>
      </c>
      <c r="K320" s="163" t="str">
        <f t="shared" si="77"/>
        <v>Polonia</v>
      </c>
      <c r="L320" s="163" t="str">
        <f t="shared" si="77"/>
        <v>Suecia</v>
      </c>
      <c r="M320" s="163" t="str">
        <f t="shared" si="77"/>
        <v>Turquía</v>
      </c>
      <c r="N320" s="163" t="str">
        <f t="shared" si="77"/>
        <v>Resto Mundo</v>
      </c>
    </row>
    <row r="321" spans="1:14">
      <c r="A321" t="s">
        <v>60</v>
      </c>
      <c r="B321" s="11">
        <f>+'rdos modelo 1-24'!F377</f>
        <v>334014</v>
      </c>
      <c r="C321" s="11">
        <f>+'rdos modelo 1-24'!F403</f>
        <v>620134</v>
      </c>
      <c r="D321" s="11">
        <f>+'rdos modelo 1-24'!F429</f>
        <v>257819</v>
      </c>
      <c r="E321" s="11">
        <f>+'rdos modelo 1-24'!F455</f>
        <v>257819</v>
      </c>
      <c r="F321" s="11">
        <f>+'rdos modelo 1-24'!F481</f>
        <v>620134</v>
      </c>
      <c r="G321" s="11">
        <f>+'rdos modelo 1-24'!F507</f>
        <v>620134</v>
      </c>
      <c r="H321" s="11">
        <f>+'rdos modelo 1-24'!F533</f>
        <v>349564</v>
      </c>
      <c r="I321" s="11">
        <f>+'rdos modelo 1-24'!F559</f>
        <v>620134</v>
      </c>
      <c r="J321" s="10">
        <f>+'rdos modelo 1-24'!F585</f>
        <v>257819</v>
      </c>
      <c r="K321" s="10">
        <f>+'rdos modelo 1-24'!F611</f>
        <v>408653.99999999994</v>
      </c>
      <c r="L321" s="10">
        <f>+'rdos modelo 1-24'!F637</f>
        <v>408653.99999999994</v>
      </c>
      <c r="M321" s="10">
        <f>+'rdos modelo 1-24'!F663</f>
        <v>408653.99999999994</v>
      </c>
      <c r="N321" s="10">
        <f>+'rdos modelo 1-24'!F689</f>
        <v>1459833.9999999998</v>
      </c>
    </row>
    <row r="322" spans="1:14">
      <c r="B322" s="11"/>
      <c r="C322" s="11"/>
      <c r="D322" s="11"/>
      <c r="E322" s="11"/>
      <c r="F322" s="11"/>
      <c r="G322" s="11"/>
      <c r="H322" s="11"/>
      <c r="I322" s="11"/>
      <c r="J322" s="10"/>
      <c r="K322" s="10"/>
      <c r="L322" s="10"/>
      <c r="M322" s="10"/>
      <c r="N322" s="10"/>
    </row>
    <row r="323" spans="1:14">
      <c r="A323" s="50" t="s">
        <v>53</v>
      </c>
      <c r="B323" s="473">
        <f>+'rdos modelo 1-24'!F379</f>
        <v>5428171.1415000008</v>
      </c>
      <c r="C323" s="473">
        <f>+'rdos modelo 1-24'!F405</f>
        <v>8404305.5454999991</v>
      </c>
      <c r="D323" s="473">
        <f>+'rdos modelo 1-24'!F431</f>
        <v>3906013.4412500006</v>
      </c>
      <c r="E323" s="473">
        <f>+'rdos modelo 1-24'!F457</f>
        <v>3906013.4412500006</v>
      </c>
      <c r="F323" s="473">
        <f>+'rdos modelo 1-24'!F483</f>
        <v>8404305.5454999991</v>
      </c>
      <c r="G323" s="473">
        <f>+'rdos modelo 1-24'!F509</f>
        <v>8404305.5454999991</v>
      </c>
      <c r="H323" s="473">
        <f>+'rdos modelo 1-24'!F535</f>
        <v>4714397.3739999998</v>
      </c>
      <c r="I323" s="473">
        <f>+'rdos modelo 1-24'!F561</f>
        <v>8404305.5454999991</v>
      </c>
      <c r="J323" s="472">
        <f>+'rdos modelo 1-24'!F587</f>
        <v>3906013.4412500006</v>
      </c>
      <c r="K323" s="472">
        <f>+'rdos modelo 1-24'!F613</f>
        <v>6204554.0295000011</v>
      </c>
      <c r="L323" s="472">
        <f>+'rdos modelo 1-24'!F639</f>
        <v>6204554.0295000011</v>
      </c>
      <c r="M323" s="472">
        <f>+'rdos modelo 1-24'!F665</f>
        <v>6204554.0295000011</v>
      </c>
      <c r="N323" s="472">
        <f>+'rdos modelo 1-24'!F691</f>
        <v>18600336.360499997</v>
      </c>
    </row>
    <row r="324" spans="1:14">
      <c r="B324" s="2"/>
      <c r="C324" s="2"/>
      <c r="D324" s="2"/>
      <c r="E324" s="2"/>
      <c r="F324" s="2"/>
      <c r="G324" s="2"/>
      <c r="H324" s="2"/>
      <c r="I324" s="2"/>
    </row>
    <row r="325" spans="1:14">
      <c r="A325" t="s">
        <v>42</v>
      </c>
      <c r="B325" s="11">
        <f>+'rdos modelo 1-24'!F381</f>
        <v>-1742515.8949999998</v>
      </c>
      <c r="C325" s="11">
        <f>+'rdos modelo 1-24'!F407</f>
        <v>-3237063.7149999999</v>
      </c>
      <c r="D325" s="11">
        <f>+'rdos modelo 1-24'!F433</f>
        <v>-1344511.3125000002</v>
      </c>
      <c r="E325" s="11">
        <f>+'rdos modelo 1-24'!F459</f>
        <v>-1344511.3125000002</v>
      </c>
      <c r="F325" s="11">
        <f>+'rdos modelo 1-24'!F485</f>
        <v>-3237063.7149999999</v>
      </c>
      <c r="G325" s="11">
        <f>+'rdos modelo 1-24'!F511</f>
        <v>-3237063.7149999999</v>
      </c>
      <c r="H325" s="11">
        <f>+'rdos modelo 1-24'!F537</f>
        <v>-1823741.32</v>
      </c>
      <c r="I325" s="11">
        <f>+'rdos modelo 1-24'!F563</f>
        <v>-3237063.7149999999</v>
      </c>
      <c r="J325" s="10">
        <f>+'rdos modelo 1-24'!F589</f>
        <v>-1344511.3125000002</v>
      </c>
      <c r="K325" s="10">
        <f>+'rdos modelo 1-24'!F615</f>
        <v>-2132397.9349999996</v>
      </c>
      <c r="L325" s="10">
        <f>+'rdos modelo 1-24'!F641</f>
        <v>-2132397.9349999996</v>
      </c>
      <c r="M325" s="10">
        <f>+'rdos modelo 1-24'!F667</f>
        <v>-2132397.9349999996</v>
      </c>
      <c r="N325" s="10">
        <f>+'rdos modelo 1-24'!F693</f>
        <v>-7623236.6649999982</v>
      </c>
    </row>
    <row r="326" spans="1:14">
      <c r="A326" t="s">
        <v>128</v>
      </c>
      <c r="B326" s="11">
        <f>+'rdos modelo 1-24'!F382</f>
        <v>-827940.00390840019</v>
      </c>
      <c r="C326" s="11">
        <f>+'rdos modelo 1-24'!F408</f>
        <v>-827940.00390840019</v>
      </c>
      <c r="D326" s="11">
        <f>+'rdos modelo 1-24'!F434</f>
        <v>-827940.00390840019</v>
      </c>
      <c r="E326" s="11">
        <f>+'rdos modelo 1-24'!F460</f>
        <v>-827940.00390840019</v>
      </c>
      <c r="F326" s="11">
        <f>+'rdos modelo 1-24'!F486</f>
        <v>-827940.00390840019</v>
      </c>
      <c r="G326" s="11">
        <f>+'rdos modelo 1-24'!F512</f>
        <v>-827940.00390840019</v>
      </c>
      <c r="H326" s="11">
        <f>+'rdos modelo 1-24'!F538</f>
        <v>-827940.00390840019</v>
      </c>
      <c r="I326" s="11">
        <f>+'rdos modelo 1-24'!F564</f>
        <v>-827940.00390840019</v>
      </c>
      <c r="J326" s="10">
        <f>+'rdos modelo 1-24'!F590</f>
        <v>-827940.00390840019</v>
      </c>
      <c r="K326" s="10">
        <f>+'rdos modelo 1-24'!F616</f>
        <v>-827940.00390840019</v>
      </c>
      <c r="L326" s="10">
        <f>+'rdos modelo 1-24'!F642</f>
        <v>-827940.00390840019</v>
      </c>
      <c r="M326" s="10">
        <f>+'rdos modelo 1-24'!F668</f>
        <v>-827940.00390840019</v>
      </c>
      <c r="N326" s="10">
        <f>+'rdos modelo 1-24'!F694</f>
        <v>-827940.00390840019</v>
      </c>
    </row>
    <row r="327" spans="1:14">
      <c r="B327" s="2"/>
      <c r="C327" s="2"/>
      <c r="D327" s="2"/>
      <c r="E327" s="2"/>
      <c r="F327" s="2"/>
      <c r="G327" s="2"/>
      <c r="H327" s="2"/>
      <c r="I327" s="2"/>
    </row>
    <row r="328" spans="1:14">
      <c r="A328" s="50" t="s">
        <v>43</v>
      </c>
      <c r="B328" s="167">
        <f>+B323+B325+B326</f>
        <v>2857715.2425916009</v>
      </c>
      <c r="C328" s="167">
        <f t="shared" ref="C328:N328" si="78">+C323+C325+C326</f>
        <v>4339301.8265915988</v>
      </c>
      <c r="D328" s="167">
        <f t="shared" si="78"/>
        <v>1733562.1248416</v>
      </c>
      <c r="E328" s="167">
        <f t="shared" si="78"/>
        <v>1733562.1248416</v>
      </c>
      <c r="F328" s="167">
        <f t="shared" si="78"/>
        <v>4339301.8265915988</v>
      </c>
      <c r="G328" s="167">
        <f t="shared" si="78"/>
        <v>4339301.8265915988</v>
      </c>
      <c r="H328" s="167">
        <f t="shared" si="78"/>
        <v>2062716.0500915993</v>
      </c>
      <c r="I328" s="167">
        <f t="shared" si="78"/>
        <v>4339301.8265915988</v>
      </c>
      <c r="J328" s="167">
        <f t="shared" si="78"/>
        <v>1733562.1248416</v>
      </c>
      <c r="K328" s="167">
        <f t="shared" si="78"/>
        <v>3244216.0905916011</v>
      </c>
      <c r="L328" s="167">
        <f t="shared" si="78"/>
        <v>3244216.0905916011</v>
      </c>
      <c r="M328" s="167">
        <f t="shared" si="78"/>
        <v>3244216.0905916011</v>
      </c>
      <c r="N328" s="167">
        <f t="shared" si="78"/>
        <v>10149159.691591598</v>
      </c>
    </row>
    <row r="329" spans="1:14">
      <c r="B329" s="2"/>
      <c r="C329" s="2"/>
      <c r="D329" s="2"/>
      <c r="E329" s="2"/>
      <c r="F329" s="2"/>
      <c r="G329" s="2"/>
      <c r="H329" s="2"/>
      <c r="I329" s="2"/>
    </row>
    <row r="330" spans="1:14">
      <c r="A330" t="s">
        <v>132</v>
      </c>
      <c r="B330" s="11">
        <f>+'rdos modelo 1-24'!F386</f>
        <v>-584524.5</v>
      </c>
      <c r="C330" s="11">
        <f>+'rdos modelo 1-24'!F412</f>
        <v>-1085234.5</v>
      </c>
      <c r="D330" s="11">
        <f>+'rdos modelo 1-24'!F438</f>
        <v>-451183.25</v>
      </c>
      <c r="E330" s="11">
        <f>+'rdos modelo 1-24'!F464</f>
        <v>-451183.25</v>
      </c>
      <c r="F330" s="11">
        <f>+'rdos modelo 1-24'!F490</f>
        <v>-1085234.5</v>
      </c>
      <c r="G330" s="11">
        <f>+'rdos modelo 1-24'!F516</f>
        <v>-1085234.5</v>
      </c>
      <c r="H330" s="11">
        <f>+'rdos modelo 1-24'!F542</f>
        <v>-611737</v>
      </c>
      <c r="I330" s="11">
        <f>+'rdos modelo 1-24'!F568</f>
        <v>-1085234.5</v>
      </c>
      <c r="J330" s="10">
        <f>+'rdos modelo 1-24'!F594</f>
        <v>-451183.25</v>
      </c>
      <c r="K330" s="10">
        <f>+'rdos modelo 1-24'!F620</f>
        <v>-715144.49999999988</v>
      </c>
      <c r="L330" s="10">
        <f>+'rdos modelo 1-24'!F646</f>
        <v>-715144.49999999988</v>
      </c>
      <c r="M330" s="10">
        <f>+'rdos modelo 1-24'!F672</f>
        <v>-715144.49999999988</v>
      </c>
      <c r="N330" s="10">
        <f>+'rdos modelo 1-24'!F698</f>
        <v>-2554709.4999999995</v>
      </c>
    </row>
    <row r="331" spans="1:14">
      <c r="B331" s="2"/>
      <c r="C331" s="2"/>
      <c r="D331" s="2"/>
      <c r="E331" s="2"/>
      <c r="F331" s="2"/>
      <c r="G331" s="2"/>
      <c r="H331" s="2"/>
      <c r="I331" s="2"/>
    </row>
    <row r="332" spans="1:14">
      <c r="A332" t="s">
        <v>130</v>
      </c>
      <c r="B332" s="2"/>
      <c r="C332" s="2"/>
      <c r="D332" s="2"/>
      <c r="E332" s="2"/>
      <c r="F332" s="2"/>
      <c r="G332" s="2"/>
      <c r="H332" s="2"/>
      <c r="I332" s="2"/>
    </row>
    <row r="333" spans="1:14">
      <c r="A333" t="s">
        <v>131</v>
      </c>
      <c r="B333" s="2"/>
      <c r="C333" s="2"/>
      <c r="D333" s="2"/>
      <c r="E333" s="2"/>
      <c r="F333" s="2"/>
      <c r="G333" s="2"/>
      <c r="H333" s="2"/>
      <c r="I333" s="2"/>
    </row>
    <row r="334" spans="1:14" ht="13.5" thickBot="1">
      <c r="B334" s="2"/>
      <c r="C334" s="2"/>
      <c r="D334" s="2"/>
      <c r="E334" s="2"/>
      <c r="F334" s="2"/>
      <c r="G334" s="2"/>
      <c r="H334" s="2"/>
      <c r="I334" s="2"/>
    </row>
    <row r="335" spans="1:14" ht="14.25" thickTop="1" thickBot="1">
      <c r="A335" s="127" t="s">
        <v>129</v>
      </c>
      <c r="B335" s="126">
        <f>+B328+B330+B332+B333</f>
        <v>2273190.7425916009</v>
      </c>
      <c r="C335" s="126">
        <f t="shared" ref="C335:H335" si="79">+C328+C330</f>
        <v>3254067.3265915988</v>
      </c>
      <c r="D335" s="126">
        <f t="shared" si="79"/>
        <v>1282378.8748416</v>
      </c>
      <c r="E335" s="126">
        <f t="shared" si="79"/>
        <v>1282378.8748416</v>
      </c>
      <c r="F335" s="126">
        <f t="shared" si="79"/>
        <v>3254067.3265915988</v>
      </c>
      <c r="G335" s="126">
        <f t="shared" si="79"/>
        <v>3254067.3265915988</v>
      </c>
      <c r="H335" s="126">
        <f t="shared" si="79"/>
        <v>1450979.0500915993</v>
      </c>
      <c r="I335" s="126">
        <f t="shared" ref="I335:N335" si="80">+I328+I330</f>
        <v>3254067.3265915988</v>
      </c>
      <c r="J335" s="126">
        <f t="shared" si="80"/>
        <v>1282378.8748416</v>
      </c>
      <c r="K335" s="126">
        <f t="shared" si="80"/>
        <v>2529071.5905916011</v>
      </c>
      <c r="L335" s="126">
        <f t="shared" si="80"/>
        <v>2529071.5905916011</v>
      </c>
      <c r="M335" s="126">
        <f t="shared" si="80"/>
        <v>2529071.5905916011</v>
      </c>
      <c r="N335" s="126">
        <f t="shared" si="80"/>
        <v>7594450.1915915981</v>
      </c>
    </row>
    <row r="336" spans="1:14" ht="13.5" thickTop="1"/>
    <row r="339" spans="1:9" ht="13.5" thickBot="1">
      <c r="A339" s="37" t="s">
        <v>146</v>
      </c>
    </row>
    <row r="340" spans="1:9" ht="13.5" thickBot="1">
      <c r="A340" s="165"/>
      <c r="B340" s="76" t="str">
        <f>+B320</f>
        <v>Bulgaria</v>
      </c>
      <c r="C340" s="76" t="str">
        <f t="shared" ref="C340:I340" si="81">+C320</f>
        <v>Canadá</v>
      </c>
      <c r="D340" s="76" t="str">
        <f t="shared" si="81"/>
        <v>Dinamarca</v>
      </c>
      <c r="E340" s="76" t="str">
        <f t="shared" si="81"/>
        <v>Finlandia</v>
      </c>
      <c r="F340" s="76" t="str">
        <f t="shared" si="81"/>
        <v>Holanda</v>
      </c>
      <c r="G340" s="76" t="str">
        <f t="shared" si="81"/>
        <v>Hungría</v>
      </c>
      <c r="H340" s="76" t="str">
        <f t="shared" si="81"/>
        <v>Israel</v>
      </c>
      <c r="I340" s="76" t="str">
        <f t="shared" si="81"/>
        <v>Italia</v>
      </c>
    </row>
    <row r="341" spans="1:9">
      <c r="A341" t="s">
        <v>60</v>
      </c>
      <c r="B341" s="11">
        <f t="shared" ref="B341:I341" si="82">+B321/12</f>
        <v>27834.5</v>
      </c>
      <c r="C341" s="11">
        <f t="shared" si="82"/>
        <v>51677.833333333336</v>
      </c>
      <c r="D341" s="11">
        <f t="shared" si="82"/>
        <v>21484.916666666668</v>
      </c>
      <c r="E341" s="11">
        <f t="shared" si="82"/>
        <v>21484.916666666668</v>
      </c>
      <c r="F341" s="11">
        <f t="shared" si="82"/>
        <v>51677.833333333336</v>
      </c>
      <c r="G341" s="11">
        <f t="shared" si="82"/>
        <v>51677.833333333336</v>
      </c>
      <c r="H341" s="11">
        <f t="shared" si="82"/>
        <v>29130.333333333332</v>
      </c>
      <c r="I341" s="11">
        <f t="shared" si="82"/>
        <v>51677.833333333336</v>
      </c>
    </row>
    <row r="342" spans="1:9">
      <c r="A342" t="s">
        <v>53</v>
      </c>
      <c r="B342" s="2">
        <f t="shared" ref="B342:I342" si="83">+B323/12</f>
        <v>452347.59512500005</v>
      </c>
      <c r="C342" s="2">
        <f t="shared" si="83"/>
        <v>700358.79545833322</v>
      </c>
      <c r="D342" s="2">
        <f t="shared" si="83"/>
        <v>325501.12010416674</v>
      </c>
      <c r="E342" s="2">
        <f t="shared" si="83"/>
        <v>325501.12010416674</v>
      </c>
      <c r="F342" s="2">
        <f t="shared" si="83"/>
        <v>700358.79545833322</v>
      </c>
      <c r="G342" s="2">
        <f t="shared" si="83"/>
        <v>700358.79545833322</v>
      </c>
      <c r="H342" s="2">
        <f t="shared" si="83"/>
        <v>392866.44783333334</v>
      </c>
      <c r="I342" s="2">
        <f t="shared" si="83"/>
        <v>700358.79545833322</v>
      </c>
    </row>
  </sheetData>
  <phoneticPr fontId="3" type="noConversion"/>
  <pageMargins left="0.16" right="0.16" top="0.3" bottom="0.21" header="0" footer="0"/>
  <pageSetup paperSize="9" scale="64" fitToHeight="6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2:G88"/>
  <sheetViews>
    <sheetView topLeftCell="A71" zoomScale="85" workbookViewId="0">
      <selection activeCell="D96" sqref="D96"/>
    </sheetView>
  </sheetViews>
  <sheetFormatPr baseColWidth="10" defaultRowHeight="12.75"/>
  <cols>
    <col min="1" max="1" width="24.5703125" customWidth="1"/>
    <col min="2" max="2" width="19.42578125" customWidth="1"/>
    <col min="3" max="3" width="15.28515625" bestFit="1" customWidth="1"/>
    <col min="4" max="4" width="15.5703125" customWidth="1"/>
    <col min="5" max="6" width="15.28515625" bestFit="1" customWidth="1"/>
    <col min="7" max="9" width="14.28515625" bestFit="1" customWidth="1"/>
    <col min="10" max="10" width="13.7109375" bestFit="1" customWidth="1"/>
    <col min="11" max="11" width="16.5703125" customWidth="1"/>
  </cols>
  <sheetData>
    <row r="2" spans="1:7" ht="18">
      <c r="A2" s="495" t="s">
        <v>717</v>
      </c>
      <c r="B2" s="495" t="s">
        <v>542</v>
      </c>
    </row>
    <row r="4" spans="1:7">
      <c r="B4" s="201" t="s">
        <v>289</v>
      </c>
      <c r="C4" s="201" t="s">
        <v>290</v>
      </c>
      <c r="D4" s="201" t="s">
        <v>291</v>
      </c>
      <c r="E4" s="201" t="s">
        <v>292</v>
      </c>
      <c r="F4" s="201" t="s">
        <v>293</v>
      </c>
    </row>
    <row r="5" spans="1:7" ht="15.75">
      <c r="A5" s="208" t="s">
        <v>287</v>
      </c>
    </row>
    <row r="6" spans="1:7">
      <c r="A6" s="50" t="s">
        <v>278</v>
      </c>
      <c r="B6" s="167">
        <f>+B7+B8</f>
        <v>2025000</v>
      </c>
      <c r="C6" s="167">
        <f>+C7+C8</f>
        <v>2625000</v>
      </c>
      <c r="D6" s="167">
        <f>+D7+D8</f>
        <v>3975000</v>
      </c>
      <c r="E6" s="167">
        <f>+E7+E8</f>
        <v>8325000</v>
      </c>
      <c r="F6" s="167">
        <f>+F7+F8</f>
        <v>9425000</v>
      </c>
    </row>
    <row r="7" spans="1:7">
      <c r="A7" s="95" t="s">
        <v>316</v>
      </c>
      <c r="B7" s="225">
        <f>+B55</f>
        <v>2025000</v>
      </c>
      <c r="C7" s="225">
        <f>+C55</f>
        <v>2125000</v>
      </c>
      <c r="D7" s="225">
        <f>+D55</f>
        <v>2225000</v>
      </c>
      <c r="E7" s="225">
        <f>+E55</f>
        <v>2325000</v>
      </c>
      <c r="F7" s="225">
        <f>+F55</f>
        <v>2425000</v>
      </c>
    </row>
    <row r="8" spans="1:7">
      <c r="A8" s="95" t="s">
        <v>102</v>
      </c>
      <c r="B8" s="225">
        <f>+B60</f>
        <v>0</v>
      </c>
      <c r="C8" s="225">
        <f>+C60</f>
        <v>500000</v>
      </c>
      <c r="D8" s="225">
        <f>+D60</f>
        <v>1750000</v>
      </c>
      <c r="E8" s="225">
        <f>+E60</f>
        <v>6000000</v>
      </c>
      <c r="F8" s="225">
        <f>+F60</f>
        <v>7000000</v>
      </c>
    </row>
    <row r="9" spans="1:7">
      <c r="B9" s="2"/>
      <c r="C9" s="2"/>
      <c r="D9" s="2"/>
      <c r="E9" s="2"/>
      <c r="F9" s="2"/>
    </row>
    <row r="10" spans="1:7">
      <c r="A10" s="50" t="s">
        <v>284</v>
      </c>
      <c r="B10" s="167">
        <f>+B11+B12</f>
        <v>542471.77138670767</v>
      </c>
      <c r="C10" s="167">
        <f>+C11+C12</f>
        <v>2317019.2490668381</v>
      </c>
      <c r="D10" s="167">
        <f>+D11+D12</f>
        <v>16383087.283259103</v>
      </c>
      <c r="E10" s="167">
        <f>+E11+E12</f>
        <v>28100621.27617278</v>
      </c>
      <c r="F10" s="167">
        <f>+F11+F12</f>
        <v>34517527.383364454</v>
      </c>
    </row>
    <row r="11" spans="1:7">
      <c r="A11" s="37" t="s">
        <v>279</v>
      </c>
      <c r="B11" s="2">
        <f>+'rdos modelo 1-24'!C30*'rdos modelo 1-24'!B32</f>
        <v>277526.84652837424</v>
      </c>
      <c r="C11" s="2">
        <f>+'rdos modelo 1-24'!D30*'rdos modelo 1-24'!C32/2</f>
        <v>1237815.4861293382</v>
      </c>
      <c r="D11" s="2">
        <f>+'rdos modelo 1-24'!E30*'rdos modelo 1-24'!D32</f>
        <v>5252830.2781924382</v>
      </c>
      <c r="E11" s="2">
        <f>+'rdos modelo 1-24'!F30*'rdos modelo 1-24'!E32</f>
        <v>5074579.0918227844</v>
      </c>
      <c r="F11" s="2">
        <f>+E11</f>
        <v>5074579.0918227844</v>
      </c>
      <c r="G11" t="s">
        <v>303</v>
      </c>
    </row>
    <row r="12" spans="1:7">
      <c r="A12" s="37" t="s">
        <v>543</v>
      </c>
      <c r="B12" s="225">
        <f>+('rdos modelo 1-24'!B9/12)*2</f>
        <v>264944.92485833337</v>
      </c>
      <c r="C12" s="225">
        <f>+('rdos modelo 1-24'!C9/12)*1.5</f>
        <v>1079203.7629375001</v>
      </c>
      <c r="D12" s="225">
        <f>+('rdos modelo 1-24'!D9/12)*2</f>
        <v>11130257.005066665</v>
      </c>
      <c r="E12" s="225">
        <f>+('rdos modelo 1-24'!E9/12)*2</f>
        <v>23026042.184349995</v>
      </c>
      <c r="F12" s="225">
        <f>+('rdos modelo 1-24'!F9/12)*2</f>
        <v>29442948.291541666</v>
      </c>
      <c r="G12" t="s">
        <v>294</v>
      </c>
    </row>
    <row r="13" spans="1:7">
      <c r="B13" s="2"/>
      <c r="C13" s="2"/>
      <c r="D13" s="2"/>
      <c r="E13" s="2"/>
      <c r="F13" s="2"/>
    </row>
    <row r="14" spans="1:7">
      <c r="A14" s="50" t="s">
        <v>544</v>
      </c>
      <c r="B14" s="167">
        <f>-B6-B10+B31</f>
        <v>238038.11669629253</v>
      </c>
      <c r="C14" s="167">
        <f>-C6-C10+C31</f>
        <v>600538.3702137256</v>
      </c>
      <c r="D14" s="167">
        <f>-D6-D10+D31</f>
        <v>7501400.7538530827</v>
      </c>
      <c r="E14" s="167">
        <f>-E6-E10+E31</f>
        <v>21824867.395463519</v>
      </c>
      <c r="F14" s="167">
        <f>-F6-F10+F31</f>
        <v>34434036.445935324</v>
      </c>
    </row>
    <row r="15" spans="1:7" ht="13.5" thickBot="1">
      <c r="B15" s="2"/>
      <c r="C15" s="2"/>
      <c r="D15" s="2"/>
      <c r="E15" s="2"/>
      <c r="F15" s="2"/>
    </row>
    <row r="16" spans="1:7" ht="13.5" thickTop="1">
      <c r="A16" s="488" t="s">
        <v>280</v>
      </c>
      <c r="B16" s="489">
        <f>+B14+B10+B6</f>
        <v>2805509.8880830002</v>
      </c>
      <c r="C16" s="489">
        <f>+C14+C10+C6</f>
        <v>5542557.6192805637</v>
      </c>
      <c r="D16" s="489">
        <f>+D14+D10+D6</f>
        <v>27859488.037112184</v>
      </c>
      <c r="E16" s="489">
        <f>+E14+E10+E6</f>
        <v>58250488.671636298</v>
      </c>
      <c r="F16" s="489">
        <f>+F14+F10+F6</f>
        <v>78376563.829299778</v>
      </c>
    </row>
    <row r="17" spans="1:7">
      <c r="B17" s="2"/>
      <c r="C17" s="2"/>
      <c r="D17" s="2"/>
      <c r="E17" s="2"/>
      <c r="F17" s="2"/>
    </row>
    <row r="18" spans="1:7">
      <c r="B18" s="2"/>
      <c r="C18" s="2"/>
      <c r="D18" s="2"/>
      <c r="E18" s="2"/>
      <c r="F18" s="2"/>
    </row>
    <row r="19" spans="1:7" ht="15.75">
      <c r="A19" s="208" t="s">
        <v>288</v>
      </c>
      <c r="B19" s="2"/>
      <c r="C19" s="2"/>
      <c r="D19" s="2"/>
      <c r="E19" s="2"/>
      <c r="F19" s="2"/>
    </row>
    <row r="20" spans="1:7">
      <c r="A20" s="50" t="s">
        <v>281</v>
      </c>
      <c r="B20" s="167">
        <f>+B21+B22+B23</f>
        <v>1581794.4476105627</v>
      </c>
      <c r="C20" s="167">
        <f>+C21+C22+C23</f>
        <v>4068428.3185361885</v>
      </c>
      <c r="D20" s="167">
        <f>+D21+D22+D23</f>
        <v>23725652.186584186</v>
      </c>
      <c r="E20" s="167">
        <f>+E21+E22+E23</f>
        <v>49937730.071973339</v>
      </c>
      <c r="F20" s="167">
        <f>+F21+F22+F23</f>
        <v>67454179.692419022</v>
      </c>
    </row>
    <row r="21" spans="1:7">
      <c r="A21" t="s">
        <v>282</v>
      </c>
      <c r="B21" s="2">
        <v>1500000</v>
      </c>
      <c r="C21" s="2">
        <f>+B21+1000000</f>
        <v>2500000</v>
      </c>
      <c r="D21" s="2">
        <f>+C21</f>
        <v>2500000</v>
      </c>
      <c r="E21" s="2">
        <f>+D21</f>
        <v>2500000</v>
      </c>
      <c r="F21" s="2">
        <f>+E21</f>
        <v>2500000</v>
      </c>
    </row>
    <row r="22" spans="1:7">
      <c r="A22" t="s">
        <v>299</v>
      </c>
      <c r="B22" s="2"/>
      <c r="C22" s="2">
        <f>+B23</f>
        <v>81794.447610562609</v>
      </c>
      <c r="D22" s="2">
        <f>+C22+C45</f>
        <v>1568428.3185361885</v>
      </c>
      <c r="E22" s="2">
        <f>+D22+D45</f>
        <v>13362762.639364986</v>
      </c>
      <c r="F22" s="2">
        <f>+E22+E45</f>
        <v>26992749.612408325</v>
      </c>
    </row>
    <row r="23" spans="1:7">
      <c r="A23" t="s">
        <v>283</v>
      </c>
      <c r="B23" s="2">
        <f>+'rdos modelo 1-24'!B25</f>
        <v>81794.447610562609</v>
      </c>
      <c r="C23" s="2">
        <f>+'rdos modelo 1-24'!C25</f>
        <v>1486633.8709256258</v>
      </c>
      <c r="D23" s="2">
        <f>+'rdos modelo 1-24'!D25</f>
        <v>19657223.868047997</v>
      </c>
      <c r="E23" s="2">
        <f>+'rdos modelo 1-24'!E25</f>
        <v>34074967.432608351</v>
      </c>
      <c r="F23" s="2">
        <f>+'rdos modelo 1-24'!F25</f>
        <v>37961430.080010697</v>
      </c>
    </row>
    <row r="24" spans="1:7">
      <c r="B24" s="2"/>
      <c r="C24" s="2"/>
      <c r="D24" s="2"/>
      <c r="E24" s="2"/>
      <c r="F24" s="2"/>
    </row>
    <row r="25" spans="1:7">
      <c r="A25" t="s">
        <v>568</v>
      </c>
      <c r="B25" s="2">
        <v>1000000</v>
      </c>
      <c r="C25" s="2">
        <f>+B25-167000</f>
        <v>833000</v>
      </c>
      <c r="D25" s="2">
        <f>+C25-167000</f>
        <v>666000</v>
      </c>
      <c r="E25" s="2">
        <f>+D25-167000</f>
        <v>499000</v>
      </c>
      <c r="F25" s="2">
        <f>+E25-167000</f>
        <v>332000</v>
      </c>
      <c r="G25" s="19"/>
    </row>
    <row r="26" spans="1:7">
      <c r="B26" s="2"/>
      <c r="C26" s="2"/>
      <c r="D26" s="2"/>
      <c r="E26" s="2"/>
      <c r="F26" s="2"/>
    </row>
    <row r="27" spans="1:7">
      <c r="A27" s="50" t="s">
        <v>285</v>
      </c>
      <c r="B27" s="167">
        <f>+B28+B29</f>
        <v>223715.44047243753</v>
      </c>
      <c r="C27" s="167">
        <f>+C28+C29</f>
        <v>641129.3007443751</v>
      </c>
      <c r="D27" s="167">
        <f>+D28+D29</f>
        <v>3467835.8505279999</v>
      </c>
      <c r="E27" s="167">
        <f>+E28+E29</f>
        <v>7813758.5996629568</v>
      </c>
      <c r="F27" s="167">
        <f>+F28+F29</f>
        <v>10590384.136880757</v>
      </c>
    </row>
    <row r="28" spans="1:7">
      <c r="A28" s="95" t="s">
        <v>313</v>
      </c>
      <c r="B28" s="225">
        <f>-(+'rdos modelo 1-24'!B11+'rdos modelo 1-24'!B12+'rdos modelo 1-24'!B16)/12</f>
        <v>114165.44047243752</v>
      </c>
      <c r="C28" s="225">
        <f>-(+'rdos modelo 1-24'!C11+'rdos modelo 1-24'!C12+'rdos modelo 1-24'!C16)/12</f>
        <v>531579.3007443751</v>
      </c>
      <c r="D28" s="225">
        <f>-(+'rdos modelo 1-24'!D11+'rdos modelo 1-24'!D12+'rdos modelo 1-24'!D16)/12</f>
        <v>3358285.8505279999</v>
      </c>
      <c r="E28" s="225">
        <f>-(+'rdos modelo 1-24'!E11+'rdos modelo 1-24'!E12+'rdos modelo 1-24'!E16)/12</f>
        <v>7704208.5996629568</v>
      </c>
      <c r="F28" s="225">
        <f>-(+'rdos modelo 1-24'!F11+'rdos modelo 1-24'!F12+'rdos modelo 1-24'!F16)/12</f>
        <v>10480834.136880757</v>
      </c>
      <c r="G28" t="s">
        <v>295</v>
      </c>
    </row>
    <row r="29" spans="1:7">
      <c r="A29" s="95" t="s">
        <v>314</v>
      </c>
      <c r="B29" s="225">
        <f>+B88</f>
        <v>109550</v>
      </c>
      <c r="C29" s="225">
        <f>+B29</f>
        <v>109550</v>
      </c>
      <c r="D29" s="225">
        <f>+C29</f>
        <v>109550</v>
      </c>
      <c r="E29" s="225">
        <f>+D29</f>
        <v>109550</v>
      </c>
      <c r="F29" s="225">
        <f>+E29</f>
        <v>109550</v>
      </c>
    </row>
    <row r="30" spans="1:7" ht="13.5" thickBot="1">
      <c r="B30" s="2"/>
      <c r="C30" s="2"/>
      <c r="D30" s="2"/>
      <c r="E30" s="2"/>
      <c r="F30" s="2"/>
    </row>
    <row r="31" spans="1:7" ht="13.5" thickTop="1">
      <c r="A31" s="488" t="s">
        <v>286</v>
      </c>
      <c r="B31" s="489">
        <f>+B20+B27+B25</f>
        <v>2805509.8880830002</v>
      </c>
      <c r="C31" s="489">
        <f>+C20+C27+C25</f>
        <v>5542557.6192805637</v>
      </c>
      <c r="D31" s="489">
        <f>+D20+D27+D25</f>
        <v>27859488.037112184</v>
      </c>
      <c r="E31" s="489">
        <f>+E20+E27+E25</f>
        <v>58250488.671636298</v>
      </c>
      <c r="F31" s="489">
        <f>+F20+F27+F25</f>
        <v>78376563.829299778</v>
      </c>
    </row>
    <row r="33" spans="1:6">
      <c r="A33" s="37" t="s">
        <v>704</v>
      </c>
    </row>
    <row r="34" spans="1:6">
      <c r="A34" s="37" t="s">
        <v>545</v>
      </c>
    </row>
    <row r="35" spans="1:6">
      <c r="A35" s="37" t="s">
        <v>546</v>
      </c>
    </row>
    <row r="37" spans="1:6" ht="13.5" thickBot="1">
      <c r="A37" s="37" t="s">
        <v>298</v>
      </c>
    </row>
    <row r="38" spans="1:6">
      <c r="A38" s="12" t="s">
        <v>299</v>
      </c>
      <c r="B38" s="21">
        <v>0</v>
      </c>
      <c r="C38" s="21">
        <v>1</v>
      </c>
      <c r="D38" s="21">
        <v>0.6</v>
      </c>
      <c r="E38" s="21">
        <v>0.4</v>
      </c>
      <c r="F38" s="22">
        <v>0.4</v>
      </c>
    </row>
    <row r="39" spans="1:6">
      <c r="A39" s="105" t="s">
        <v>300</v>
      </c>
      <c r="B39" s="24">
        <v>0</v>
      </c>
      <c r="C39" s="24">
        <v>0</v>
      </c>
      <c r="D39" s="24">
        <v>0.2</v>
      </c>
      <c r="E39" s="24">
        <v>0.4</v>
      </c>
      <c r="F39" s="25">
        <v>0.4</v>
      </c>
    </row>
    <row r="40" spans="1:6">
      <c r="A40" s="105" t="s">
        <v>301</v>
      </c>
      <c r="B40" s="24">
        <v>0</v>
      </c>
      <c r="C40" s="24">
        <v>0</v>
      </c>
      <c r="D40" s="24">
        <v>0.2</v>
      </c>
      <c r="E40" s="24">
        <v>0.2</v>
      </c>
      <c r="F40" s="25">
        <v>0.2</v>
      </c>
    </row>
    <row r="41" spans="1:6" ht="13.5" thickBot="1">
      <c r="A41" s="106"/>
      <c r="B41" s="27"/>
      <c r="C41" s="27"/>
      <c r="D41" s="27"/>
      <c r="E41" s="27"/>
      <c r="F41" s="28"/>
    </row>
    <row r="42" spans="1:6">
      <c r="B42" s="1">
        <f>SUM(B38:B41)</f>
        <v>0</v>
      </c>
      <c r="C42" s="1">
        <f>SUM(C38:C41)</f>
        <v>1</v>
      </c>
      <c r="D42" s="1">
        <f>SUM(D38:D41)</f>
        <v>1</v>
      </c>
      <c r="E42" s="1">
        <f>SUM(E38:E41)</f>
        <v>1</v>
      </c>
      <c r="F42" s="1">
        <f>SUM(F38:F41)</f>
        <v>1</v>
      </c>
    </row>
    <row r="43" spans="1:6">
      <c r="B43" s="1"/>
      <c r="C43" s="1"/>
      <c r="D43" s="1"/>
      <c r="E43" s="1"/>
      <c r="F43" s="1"/>
    </row>
    <row r="44" spans="1:6" ht="13.5" thickBot="1">
      <c r="A44" s="37" t="s">
        <v>283</v>
      </c>
      <c r="B44" s="215">
        <f>+'rdos modelo 1-24'!B25</f>
        <v>81794.447610562609</v>
      </c>
      <c r="C44" s="215">
        <f>+'rdos modelo 1-24'!C25</f>
        <v>1486633.8709256258</v>
      </c>
      <c r="D44" s="215">
        <f>+'rdos modelo 1-24'!D25</f>
        <v>19657223.868047997</v>
      </c>
      <c r="E44" s="215">
        <f>+'rdos modelo 1-24'!E25</f>
        <v>34074967.432608351</v>
      </c>
      <c r="F44" s="215">
        <f>+'rdos modelo 1-24'!F25</f>
        <v>37961430.080010697</v>
      </c>
    </row>
    <row r="45" spans="1:6">
      <c r="A45" s="12" t="s">
        <v>299</v>
      </c>
      <c r="B45" s="149"/>
      <c r="C45" s="149">
        <f>+C44*C38</f>
        <v>1486633.8709256258</v>
      </c>
      <c r="D45" s="149">
        <f>+D44*D38</f>
        <v>11794334.320828797</v>
      </c>
      <c r="E45" s="149">
        <f>+E44*E38</f>
        <v>13629986.973043341</v>
      </c>
      <c r="F45" s="212">
        <f>+F44*F38</f>
        <v>15184572.03200428</v>
      </c>
    </row>
    <row r="46" spans="1:6">
      <c r="A46" s="105" t="s">
        <v>302</v>
      </c>
      <c r="B46" s="79"/>
      <c r="C46" s="79"/>
      <c r="D46" s="79">
        <f>+D39*D44</f>
        <v>3931444.7736095996</v>
      </c>
      <c r="E46" s="79">
        <f>+E39*E44</f>
        <v>13629986.973043341</v>
      </c>
      <c r="F46" s="213">
        <f>+F39*F44</f>
        <v>15184572.03200428</v>
      </c>
    </row>
    <row r="47" spans="1:6" ht="13.5" thickBot="1">
      <c r="A47" s="106" t="s">
        <v>301</v>
      </c>
      <c r="B47" s="154"/>
      <c r="C47" s="154"/>
      <c r="D47" s="154">
        <f>+D44*D40</f>
        <v>3931444.7736095996</v>
      </c>
      <c r="E47" s="154">
        <f>+E44*E40</f>
        <v>6814993.4865216706</v>
      </c>
      <c r="F47" s="214">
        <f>+F44*F40</f>
        <v>7592286.01600214</v>
      </c>
    </row>
    <row r="50" spans="1:6" ht="13.5" thickBot="1">
      <c r="A50" t="s">
        <v>317</v>
      </c>
    </row>
    <row r="51" spans="1:6">
      <c r="A51" s="12" t="s">
        <v>33</v>
      </c>
      <c r="B51" s="149">
        <v>1500000</v>
      </c>
      <c r="C51" s="149">
        <f t="shared" ref="C51:F53" si="0">+B51</f>
        <v>1500000</v>
      </c>
      <c r="D51" s="149">
        <f t="shared" si="0"/>
        <v>1500000</v>
      </c>
      <c r="E51" s="149">
        <f t="shared" si="0"/>
        <v>1500000</v>
      </c>
      <c r="F51" s="212">
        <f t="shared" si="0"/>
        <v>1500000</v>
      </c>
    </row>
    <row r="52" spans="1:6">
      <c r="A52" s="105" t="s">
        <v>21</v>
      </c>
      <c r="B52" s="79">
        <v>500000</v>
      </c>
      <c r="C52" s="79">
        <f t="shared" si="0"/>
        <v>500000</v>
      </c>
      <c r="D52" s="79">
        <f t="shared" si="0"/>
        <v>500000</v>
      </c>
      <c r="E52" s="79">
        <f t="shared" si="0"/>
        <v>500000</v>
      </c>
      <c r="F52" s="213">
        <f t="shared" si="0"/>
        <v>500000</v>
      </c>
    </row>
    <row r="53" spans="1:6">
      <c r="A53" s="105" t="s">
        <v>144</v>
      </c>
      <c r="B53" s="79">
        <v>25000</v>
      </c>
      <c r="C53" s="79">
        <f t="shared" si="0"/>
        <v>25000</v>
      </c>
      <c r="D53" s="79">
        <f t="shared" si="0"/>
        <v>25000</v>
      </c>
      <c r="E53" s="79">
        <f t="shared" si="0"/>
        <v>25000</v>
      </c>
      <c r="F53" s="213">
        <f t="shared" si="0"/>
        <v>25000</v>
      </c>
    </row>
    <row r="54" spans="1:6" ht="13.5" thickBot="1">
      <c r="A54" s="106" t="s">
        <v>304</v>
      </c>
      <c r="B54" s="154"/>
      <c r="C54" s="154">
        <v>100000</v>
      </c>
      <c r="D54" s="154">
        <f>+C54+100000</f>
        <v>200000</v>
      </c>
      <c r="E54" s="154">
        <f>+D54+100000</f>
        <v>300000</v>
      </c>
      <c r="F54" s="214">
        <f>+E54+100000</f>
        <v>400000</v>
      </c>
    </row>
    <row r="55" spans="1:6">
      <c r="A55" s="227" t="s">
        <v>45</v>
      </c>
      <c r="B55" s="215">
        <f>SUM(B51:B54)</f>
        <v>2025000</v>
      </c>
      <c r="C55" s="215">
        <f>SUM(C51:C54)</f>
        <v>2125000</v>
      </c>
      <c r="D55" s="215">
        <f>SUM(D51:D54)</f>
        <v>2225000</v>
      </c>
      <c r="E55" s="215">
        <f>SUM(E51:E54)</f>
        <v>2325000</v>
      </c>
      <c r="F55" s="215">
        <f>SUM(F51:F54)</f>
        <v>2425000</v>
      </c>
    </row>
    <row r="57" spans="1:6">
      <c r="A57" t="s">
        <v>130</v>
      </c>
      <c r="B57" s="2">
        <f>+B55/10/4</f>
        <v>50625</v>
      </c>
      <c r="C57" s="2">
        <f>+C55/10</f>
        <v>212500</v>
      </c>
      <c r="D57" s="2">
        <f>+D55/10</f>
        <v>222500</v>
      </c>
      <c r="E57" s="2">
        <f>+E55/10</f>
        <v>232500</v>
      </c>
      <c r="F57" s="2">
        <f>+F55/10</f>
        <v>242500</v>
      </c>
    </row>
    <row r="59" spans="1:6" ht="13.5" thickBot="1">
      <c r="C59" s="1">
        <f>SUM(Conceptos!D5:D30)</f>
        <v>3</v>
      </c>
      <c r="D59" s="1">
        <f>SUM(Conceptos!E5:E30)</f>
        <v>8</v>
      </c>
      <c r="E59" s="1">
        <f>SUM(Conceptos!F5:F30)</f>
        <v>25</v>
      </c>
      <c r="F59" s="1">
        <f>SUM(Conceptos!G5:G30)</f>
        <v>26</v>
      </c>
    </row>
    <row r="60" spans="1:6" ht="16.5" thickBot="1">
      <c r="A60" s="230" t="s">
        <v>318</v>
      </c>
      <c r="B60" s="231"/>
      <c r="C60" s="232">
        <f>SUM(C61:C68)</f>
        <v>500000</v>
      </c>
      <c r="D60" s="232">
        <f>SUM(D61:D68)</f>
        <v>1750000</v>
      </c>
      <c r="E60" s="232">
        <f>SUM(E61:E86)</f>
        <v>6000000</v>
      </c>
      <c r="F60" s="232">
        <f>SUM(F61:F86)</f>
        <v>7000000</v>
      </c>
    </row>
    <row r="61" spans="1:6">
      <c r="A61" s="12" t="str">
        <f>+Conceptos!B5</f>
        <v>España</v>
      </c>
      <c r="B61" s="149"/>
      <c r="C61" s="228"/>
      <c r="D61" s="228"/>
      <c r="E61" s="228"/>
      <c r="F61" s="229"/>
    </row>
    <row r="62" spans="1:6">
      <c r="A62" s="105" t="str">
        <f>+Conceptos!B6</f>
        <v>Japón</v>
      </c>
      <c r="B62" s="79"/>
      <c r="C62" s="32">
        <v>250000</v>
      </c>
      <c r="D62" s="32">
        <v>250000</v>
      </c>
      <c r="E62" s="32">
        <v>250000</v>
      </c>
      <c r="F62" s="33">
        <v>250000</v>
      </c>
    </row>
    <row r="63" spans="1:6">
      <c r="A63" s="105" t="str">
        <f>+Conceptos!B7</f>
        <v>Alemania</v>
      </c>
      <c r="B63" s="79"/>
      <c r="C63" s="32">
        <v>250000</v>
      </c>
      <c r="D63" s="32">
        <v>250000</v>
      </c>
      <c r="E63" s="32">
        <v>250000</v>
      </c>
      <c r="F63" s="33">
        <v>250000</v>
      </c>
    </row>
    <row r="64" spans="1:6">
      <c r="A64" s="105" t="str">
        <f>+Conceptos!B8</f>
        <v>Estados Unidos</v>
      </c>
      <c r="B64" s="79"/>
      <c r="C64" s="32"/>
      <c r="D64" s="32">
        <v>250000</v>
      </c>
      <c r="E64" s="32">
        <v>250000</v>
      </c>
      <c r="F64" s="33">
        <v>250000</v>
      </c>
    </row>
    <row r="65" spans="1:6">
      <c r="A65" s="105" t="str">
        <f>+Conceptos!B9</f>
        <v>México</v>
      </c>
      <c r="B65" s="79"/>
      <c r="C65" s="32"/>
      <c r="D65" s="32">
        <v>250000</v>
      </c>
      <c r="E65" s="32">
        <v>250000</v>
      </c>
      <c r="F65" s="33">
        <v>250000</v>
      </c>
    </row>
    <row r="66" spans="1:6">
      <c r="A66" s="105" t="str">
        <f>+Conceptos!B10</f>
        <v>Brasil</v>
      </c>
      <c r="B66" s="79"/>
      <c r="C66" s="32"/>
      <c r="D66" s="32">
        <v>250000</v>
      </c>
      <c r="E66" s="32">
        <v>250000</v>
      </c>
      <c r="F66" s="33">
        <v>250000</v>
      </c>
    </row>
    <row r="67" spans="1:6">
      <c r="A67" s="105" t="str">
        <f>+Conceptos!B11</f>
        <v>Australia</v>
      </c>
      <c r="B67" s="79"/>
      <c r="C67" s="32"/>
      <c r="D67" s="32">
        <v>250000</v>
      </c>
      <c r="E67" s="32">
        <v>250000</v>
      </c>
      <c r="F67" s="33">
        <v>250000</v>
      </c>
    </row>
    <row r="68" spans="1:6">
      <c r="A68" s="105" t="str">
        <f>+Conceptos!B12</f>
        <v>Rusia</v>
      </c>
      <c r="B68" s="79"/>
      <c r="C68" s="32"/>
      <c r="D68" s="32">
        <v>250000</v>
      </c>
      <c r="E68" s="32">
        <v>250000</v>
      </c>
      <c r="F68" s="33">
        <v>250000</v>
      </c>
    </row>
    <row r="69" spans="1:6">
      <c r="A69" s="105" t="str">
        <f>+Conceptos!B13</f>
        <v>China</v>
      </c>
      <c r="B69" s="79"/>
      <c r="C69" s="32"/>
      <c r="D69" s="32"/>
      <c r="E69" s="32">
        <v>250000</v>
      </c>
      <c r="F69" s="33">
        <v>250000</v>
      </c>
    </row>
    <row r="70" spans="1:6">
      <c r="A70" s="105" t="str">
        <f>+Conceptos!B14</f>
        <v>Francia</v>
      </c>
      <c r="B70" s="79"/>
      <c r="C70" s="32"/>
      <c r="D70" s="32"/>
      <c r="E70" s="32">
        <v>250000</v>
      </c>
      <c r="F70" s="33">
        <v>250000</v>
      </c>
    </row>
    <row r="71" spans="1:6">
      <c r="A71" s="105" t="str">
        <f>+Conceptos!B15</f>
        <v>Reino Unido</v>
      </c>
      <c r="B71" s="79"/>
      <c r="C71" s="32"/>
      <c r="D71" s="32"/>
      <c r="E71" s="32">
        <v>250000</v>
      </c>
      <c r="F71" s="33">
        <v>250000</v>
      </c>
    </row>
    <row r="72" spans="1:6">
      <c r="A72" s="105" t="str">
        <f>+Conceptos!B16</f>
        <v>Austria</v>
      </c>
      <c r="B72" s="79"/>
      <c r="C72" s="32"/>
      <c r="D72" s="32"/>
      <c r="E72" s="32">
        <v>250000</v>
      </c>
      <c r="F72" s="33">
        <v>250000</v>
      </c>
    </row>
    <row r="73" spans="1:6">
      <c r="A73" s="105" t="str">
        <f>+Conceptos!B17</f>
        <v>Bélgica</v>
      </c>
      <c r="B73" s="79"/>
      <c r="C73" s="32"/>
      <c r="D73" s="32"/>
      <c r="E73" s="32">
        <v>250000</v>
      </c>
      <c r="F73" s="33">
        <v>250000</v>
      </c>
    </row>
    <row r="74" spans="1:6">
      <c r="A74" s="105" t="str">
        <f>+Conceptos!B18</f>
        <v>Bulgaria</v>
      </c>
      <c r="B74" s="79"/>
      <c r="C74" s="32"/>
      <c r="D74" s="32"/>
      <c r="E74" s="32">
        <v>250000</v>
      </c>
      <c r="F74" s="33">
        <v>250000</v>
      </c>
    </row>
    <row r="75" spans="1:6">
      <c r="A75" s="105" t="str">
        <f>+Conceptos!B19</f>
        <v>Canadá</v>
      </c>
      <c r="B75" s="79"/>
      <c r="C75" s="32"/>
      <c r="D75" s="32"/>
      <c r="E75" s="32">
        <v>250000</v>
      </c>
      <c r="F75" s="33">
        <v>250000</v>
      </c>
    </row>
    <row r="76" spans="1:6">
      <c r="A76" s="105" t="str">
        <f>+Conceptos!B20</f>
        <v>Dinamarca</v>
      </c>
      <c r="B76" s="79"/>
      <c r="C76" s="32"/>
      <c r="D76" s="32"/>
      <c r="E76" s="32">
        <v>250000</v>
      </c>
      <c r="F76" s="33">
        <v>250000</v>
      </c>
    </row>
    <row r="77" spans="1:6">
      <c r="A77" s="105" t="str">
        <f>+Conceptos!B21</f>
        <v>Finlandia</v>
      </c>
      <c r="B77" s="79"/>
      <c r="C77" s="32"/>
      <c r="D77" s="32"/>
      <c r="E77" s="32">
        <v>250000</v>
      </c>
      <c r="F77" s="33">
        <v>250000</v>
      </c>
    </row>
    <row r="78" spans="1:6">
      <c r="A78" s="105" t="str">
        <f>+Conceptos!B22</f>
        <v>Holanda</v>
      </c>
      <c r="B78" s="79"/>
      <c r="C78" s="32"/>
      <c r="D78" s="32"/>
      <c r="E78" s="32">
        <v>250000</v>
      </c>
      <c r="F78" s="33">
        <v>250000</v>
      </c>
    </row>
    <row r="79" spans="1:6">
      <c r="A79" s="105" t="str">
        <f>+Conceptos!B23</f>
        <v>Hungría</v>
      </c>
      <c r="B79" s="79"/>
      <c r="C79" s="32"/>
      <c r="D79" s="32"/>
      <c r="E79" s="32">
        <v>250000</v>
      </c>
      <c r="F79" s="33">
        <v>250000</v>
      </c>
    </row>
    <row r="80" spans="1:6">
      <c r="A80" s="105" t="str">
        <f>+Conceptos!B24</f>
        <v>Israel</v>
      </c>
      <c r="B80" s="79"/>
      <c r="C80" s="32"/>
      <c r="D80" s="32"/>
      <c r="E80" s="32">
        <v>250000</v>
      </c>
      <c r="F80" s="33">
        <v>250000</v>
      </c>
    </row>
    <row r="81" spans="1:6">
      <c r="A81" s="105" t="str">
        <f>+Conceptos!B25</f>
        <v>Italia</v>
      </c>
      <c r="B81" s="79"/>
      <c r="C81" s="32"/>
      <c r="D81" s="32"/>
      <c r="E81" s="32">
        <v>250000</v>
      </c>
      <c r="F81" s="33">
        <v>250000</v>
      </c>
    </row>
    <row r="82" spans="1:6">
      <c r="A82" s="105" t="str">
        <f>+Conceptos!B26</f>
        <v>Noruega</v>
      </c>
      <c r="B82" s="79"/>
      <c r="C82" s="32"/>
      <c r="D82" s="32"/>
      <c r="E82" s="32">
        <v>250000</v>
      </c>
      <c r="F82" s="33">
        <v>250000</v>
      </c>
    </row>
    <row r="83" spans="1:6">
      <c r="A83" s="105" t="str">
        <f>+Conceptos!B27</f>
        <v>Polonia</v>
      </c>
      <c r="B83" s="79"/>
      <c r="C83" s="32"/>
      <c r="D83" s="32"/>
      <c r="E83" s="32">
        <v>250000</v>
      </c>
      <c r="F83" s="33">
        <v>250000</v>
      </c>
    </row>
    <row r="84" spans="1:6">
      <c r="A84" s="105" t="str">
        <f>+Conceptos!B28</f>
        <v>Suecia</v>
      </c>
      <c r="B84" s="79"/>
      <c r="C84" s="32"/>
      <c r="D84" s="32"/>
      <c r="E84" s="32">
        <v>250000</v>
      </c>
      <c r="F84" s="33">
        <v>250000</v>
      </c>
    </row>
    <row r="85" spans="1:6">
      <c r="A85" s="105" t="str">
        <f>+Conceptos!B29</f>
        <v>Turquía</v>
      </c>
      <c r="B85" s="79"/>
      <c r="C85" s="32"/>
      <c r="D85" s="32"/>
      <c r="E85" s="32">
        <v>250000</v>
      </c>
      <c r="F85" s="33">
        <v>250000</v>
      </c>
    </row>
    <row r="86" spans="1:6" ht="13.5" thickBot="1">
      <c r="A86" s="106" t="str">
        <f>+Conceptos!B30</f>
        <v>Resto Mundo</v>
      </c>
      <c r="B86" s="154"/>
      <c r="C86" s="35"/>
      <c r="D86" s="35"/>
      <c r="E86" s="35"/>
      <c r="F86" s="36">
        <v>1000000</v>
      </c>
    </row>
    <row r="88" spans="1:6">
      <c r="A88" t="s">
        <v>315</v>
      </c>
      <c r="B88" s="19">
        <f>+'Inversión Inicial'!D40</f>
        <v>109550</v>
      </c>
    </row>
  </sheetData>
  <phoneticPr fontId="3" type="noConversion"/>
  <pageMargins left="0.17" right="0.15" top="0.19" bottom="0.25" header="0" footer="0"/>
  <pageSetup paperSize="9" scale="85" orientation="portrait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2:M34"/>
  <sheetViews>
    <sheetView topLeftCell="A2" workbookViewId="0">
      <selection activeCell="A5" sqref="A5"/>
    </sheetView>
  </sheetViews>
  <sheetFormatPr baseColWidth="10" defaultRowHeight="12.75"/>
  <cols>
    <col min="1" max="1" width="20.42578125" customWidth="1"/>
    <col min="2" max="3" width="12.28515625" bestFit="1" customWidth="1"/>
    <col min="4" max="4" width="16.28515625" bestFit="1" customWidth="1"/>
    <col min="5" max="6" width="13.28515625" bestFit="1" customWidth="1"/>
    <col min="8" max="8" width="20.28515625" bestFit="1" customWidth="1"/>
    <col min="9" max="11" width="12.28515625" bestFit="1" customWidth="1"/>
    <col min="12" max="13" width="13.28515625" bestFit="1" customWidth="1"/>
  </cols>
  <sheetData>
    <row r="2" spans="1:13">
      <c r="A2" s="493" t="s">
        <v>718</v>
      </c>
      <c r="B2" s="494"/>
      <c r="H2" t="s">
        <v>547</v>
      </c>
      <c r="I2" t="s">
        <v>569</v>
      </c>
    </row>
    <row r="3" spans="1:13">
      <c r="A3" s="227" t="s">
        <v>268</v>
      </c>
      <c r="B3" s="1">
        <f>+'rdos modelo 1-24'!B6</f>
        <v>1</v>
      </c>
      <c r="C3" s="1">
        <f>+'rdos modelo 1-24'!C6</f>
        <v>3</v>
      </c>
      <c r="D3" s="1">
        <f>+'rdos modelo 1-24'!D6</f>
        <v>8</v>
      </c>
      <c r="E3" s="1">
        <f>+'rdos modelo 1-24'!E6</f>
        <v>25</v>
      </c>
      <c r="F3" s="1">
        <f>+'rdos modelo 1-24'!F6</f>
        <v>26</v>
      </c>
    </row>
    <row r="4" spans="1:13">
      <c r="A4" t="s">
        <v>126</v>
      </c>
      <c r="B4" s="201" t="s">
        <v>289</v>
      </c>
      <c r="C4" s="201" t="s">
        <v>290</v>
      </c>
      <c r="D4" s="201" t="s">
        <v>291</v>
      </c>
      <c r="E4" s="201" t="s">
        <v>292</v>
      </c>
      <c r="F4" s="201" t="s">
        <v>293</v>
      </c>
      <c r="H4" t="s">
        <v>126</v>
      </c>
      <c r="I4" s="201" t="s">
        <v>289</v>
      </c>
      <c r="J4" s="201" t="s">
        <v>290</v>
      </c>
      <c r="K4" s="201" t="s">
        <v>291</v>
      </c>
      <c r="L4" s="201" t="s">
        <v>292</v>
      </c>
      <c r="M4" s="201" t="s">
        <v>293</v>
      </c>
    </row>
    <row r="6" spans="1:13">
      <c r="A6" t="s">
        <v>283</v>
      </c>
      <c r="B6" s="2">
        <f>+'rdos modelo 1-24'!B25-'rdos modelo 1-24'!B18</f>
        <v>132419.44761056261</v>
      </c>
      <c r="C6" s="2">
        <f>+'rdos modelo 1-24'!C25-'rdos modelo 1-24'!C18</f>
        <v>1699133.8709256258</v>
      </c>
      <c r="D6" s="2">
        <f>+'rdos modelo 1-24'!D25-'rdos modelo 1-24'!D18</f>
        <v>19879723.868047997</v>
      </c>
      <c r="E6" s="2">
        <f>+'rdos modelo 1-24'!E25-'rdos modelo 1-24'!E18</f>
        <v>34307467.432608351</v>
      </c>
      <c r="F6" s="2">
        <f>+'rdos modelo 1-24'!F25-'rdos modelo 1-24'!F18</f>
        <v>38203930.080010697</v>
      </c>
      <c r="H6" t="s">
        <v>283</v>
      </c>
      <c r="I6" s="2">
        <f>+'rdos modelo 1-24'!J25-'rdos modelo 1-24'!J18</f>
        <v>50633.988134737825</v>
      </c>
      <c r="J6" s="2">
        <f>+'rdos modelo 1-24'!K25-'rdos modelo 1-24'!K18</f>
        <v>212509.08627652505</v>
      </c>
      <c r="K6" s="2">
        <f>+'rdos modelo 1-24'!L25-'rdos modelo 1-24'!L18</f>
        <v>222513.66271017143</v>
      </c>
      <c r="L6" s="2">
        <f>+'rdos modelo 1-24'!M25-'rdos modelo 1-24'!M18</f>
        <v>232509.56956964079</v>
      </c>
      <c r="M6" s="2">
        <f>+'rdos modelo 1-24'!N25-'rdos modelo 1-24'!N18</f>
        <v>242509.56931535061</v>
      </c>
    </row>
    <row r="7" spans="1:13">
      <c r="B7" s="1"/>
      <c r="C7" s="1"/>
      <c r="D7" s="1"/>
      <c r="E7" s="1"/>
      <c r="F7" s="1"/>
      <c r="I7" s="1"/>
      <c r="J7" s="1"/>
      <c r="K7" s="1"/>
      <c r="L7" s="1"/>
      <c r="M7" s="1"/>
    </row>
    <row r="8" spans="1:13">
      <c r="A8" t="s">
        <v>548</v>
      </c>
      <c r="B8" s="2">
        <f>-'Balances sociedad'!B55-'Balances sociedad'!B60</f>
        <v>-2025000</v>
      </c>
      <c r="C8" s="2">
        <f>-'Balances sociedad'!C55-'Balances sociedad'!C60-'Cash flow'!B8</f>
        <v>-600000</v>
      </c>
      <c r="D8" s="2">
        <f>-'Balances sociedad'!D55-'Balances sociedad'!D60-'Cash flow'!C8-B8</f>
        <v>-1350000</v>
      </c>
      <c r="E8" s="2">
        <f>-'Balances sociedad'!E55-'Balances sociedad'!E60-'Cash flow'!D8-C8-B8</f>
        <v>-4350000</v>
      </c>
      <c r="F8" s="2">
        <f>-'Balances sociedad'!F55-'Balances sociedad'!F60-'Cash flow'!E8-D8-C8-B8</f>
        <v>-1100000</v>
      </c>
      <c r="H8" t="s">
        <v>548</v>
      </c>
      <c r="I8" s="2">
        <f>+B8</f>
        <v>-2025000</v>
      </c>
      <c r="J8" s="2">
        <f>+C8</f>
        <v>-600000</v>
      </c>
      <c r="K8" s="2">
        <f>+D8</f>
        <v>-1350000</v>
      </c>
      <c r="L8" s="2">
        <f>+E8</f>
        <v>-4350000</v>
      </c>
      <c r="M8" s="2">
        <f>+F8</f>
        <v>-1100000</v>
      </c>
    </row>
    <row r="9" spans="1:13">
      <c r="B9" s="1"/>
      <c r="C9" s="1"/>
      <c r="D9" s="1"/>
      <c r="E9" s="1"/>
      <c r="F9" s="1"/>
      <c r="I9" s="1"/>
      <c r="J9" s="1"/>
      <c r="K9" s="1"/>
      <c r="L9" s="1"/>
      <c r="M9" s="1"/>
    </row>
    <row r="10" spans="1:13">
      <c r="A10" t="s">
        <v>701</v>
      </c>
      <c r="B10" s="2">
        <f>-'Balances sociedad'!B10</f>
        <v>-542471.77138670767</v>
      </c>
      <c r="C10" s="2">
        <f>-'Balances sociedad'!C10-'Cash flow'!B10</f>
        <v>-1774547.4776801304</v>
      </c>
      <c r="D10" s="2">
        <f>-'Balances sociedad'!D10-'Cash flow'!C10-B10</f>
        <v>-14066068.034192266</v>
      </c>
      <c r="E10" s="2">
        <f>-'Balances sociedad'!E10-'Cash flow'!D10-C10-B10</f>
        <v>-11717533.992913676</v>
      </c>
      <c r="F10" s="2">
        <f>-'Balances sociedad'!F10-'Cash flow'!E10-D10-C10-B10</f>
        <v>-6416906.1071916725</v>
      </c>
      <c r="H10" t="s">
        <v>701</v>
      </c>
      <c r="I10" s="2">
        <f>(+B10+B10*'rdos modelo 1-24'!$P$7)*'rdos modelo 1-24'!$P$9</f>
        <v>133028.90399270633</v>
      </c>
      <c r="J10" s="2">
        <f>(+C10+C10*'rdos modelo 1-24'!$P$7)*'rdos modelo 1-24'!$P$9</f>
        <v>435167.53956682218</v>
      </c>
      <c r="K10" s="2">
        <f>(+D10+D10*'rdos modelo 1-24'!$P$7)*'rdos modelo 1-24'!$P$9</f>
        <v>3449384.3049052129</v>
      </c>
      <c r="L10" s="2">
        <f>(+E10+E10*'rdos modelo 1-24'!$P$7)*'rdos modelo 1-24'!$P$9</f>
        <v>2873459.5730021819</v>
      </c>
      <c r="M10" s="2">
        <f>(+F10+F10*'rdos modelo 1-24'!$P$7)*'rdos modelo 1-24'!$P$9</f>
        <v>1573600.7502873146</v>
      </c>
    </row>
    <row r="11" spans="1:13">
      <c r="B11" s="1"/>
      <c r="C11" s="1"/>
      <c r="D11" s="1"/>
      <c r="E11" s="1"/>
      <c r="F11" s="1"/>
      <c r="I11" s="1"/>
      <c r="J11" s="1"/>
      <c r="K11" s="1"/>
      <c r="L11" s="1"/>
      <c r="M11" s="1"/>
    </row>
    <row r="12" spans="1:13">
      <c r="A12" t="s">
        <v>549</v>
      </c>
      <c r="B12" s="2">
        <f>+'Balances sociedad'!B27</f>
        <v>223715.44047243753</v>
      </c>
      <c r="C12" s="2">
        <f>+'Balances sociedad'!C27-'Cash flow'!B12</f>
        <v>417413.86027193756</v>
      </c>
      <c r="D12" s="2">
        <f>+'Balances sociedad'!D27-'Cash flow'!C12-B12</f>
        <v>2826706.5497836247</v>
      </c>
      <c r="E12" s="2">
        <f>+'Balances sociedad'!E27-'Cash flow'!D12-C12-B12</f>
        <v>4345922.7491349578</v>
      </c>
      <c r="F12" s="2">
        <f>+'Balances sociedad'!F27-'Cash flow'!E12-D12-C12-B12</f>
        <v>2776625.5372177996</v>
      </c>
      <c r="H12" t="s">
        <v>549</v>
      </c>
      <c r="I12" s="2">
        <f>+B12*-'rdos modelo 1-24'!$P$11</f>
        <v>121735.26788661869</v>
      </c>
      <c r="J12" s="2">
        <f>+C12*-'rdos modelo 1-24'!$P$11</f>
        <v>227136.70541686367</v>
      </c>
      <c r="K12" s="2">
        <f>+D12*-'rdos modelo 1-24'!$P$11</f>
        <v>1538158.825104272</v>
      </c>
      <c r="L12" s="2">
        <f>+E12*-'rdos modelo 1-24'!$P$11</f>
        <v>2364843.7897860492</v>
      </c>
      <c r="M12" s="2">
        <f>+F12*-'rdos modelo 1-24'!$P$11</f>
        <v>1510907.1277343493</v>
      </c>
    </row>
    <row r="13" spans="1:13">
      <c r="B13" s="1"/>
      <c r="C13" s="1"/>
      <c r="D13" s="1"/>
      <c r="E13" s="1"/>
      <c r="F13" s="1"/>
    </row>
    <row r="14" spans="1:13">
      <c r="A14" t="s">
        <v>300</v>
      </c>
      <c r="B14" s="2">
        <f>+'Balances sociedad'!B21</f>
        <v>1500000</v>
      </c>
      <c r="C14" s="2">
        <f>+'Balances sociedad'!C21-'Cash flow'!B14</f>
        <v>1000000</v>
      </c>
      <c r="D14" s="2">
        <f>-'Balances sociedad'!D46-'Balances sociedad'!D47</f>
        <v>-7862889.5472191991</v>
      </c>
      <c r="E14" s="2">
        <f>-'Balances sociedad'!E46-'Balances sociedad'!E47</f>
        <v>-20444980.459565014</v>
      </c>
      <c r="F14" s="2">
        <f>-'Balances sociedad'!F46-'Balances sociedad'!F47</f>
        <v>-22776858.048006419</v>
      </c>
      <c r="H14" t="s">
        <v>300</v>
      </c>
      <c r="I14" s="2">
        <f>+B14</f>
        <v>1500000</v>
      </c>
      <c r="J14" s="2">
        <f>+C14</f>
        <v>1000000</v>
      </c>
      <c r="K14" s="19">
        <v>-1100000</v>
      </c>
      <c r="L14" s="19">
        <v>-1100000</v>
      </c>
      <c r="M14" s="19">
        <v>-1100000</v>
      </c>
    </row>
    <row r="15" spans="1:13">
      <c r="B15" s="2"/>
      <c r="C15" s="2"/>
      <c r="D15" s="2"/>
      <c r="E15" s="2"/>
      <c r="F15" s="2"/>
      <c r="I15" s="19"/>
      <c r="J15" s="19"/>
      <c r="K15" s="19"/>
      <c r="L15" s="19"/>
      <c r="M15" s="19"/>
    </row>
    <row r="16" spans="1:13">
      <c r="A16" t="s">
        <v>557</v>
      </c>
      <c r="B16" s="2">
        <v>1000000</v>
      </c>
      <c r="C16" s="2">
        <v>-167000</v>
      </c>
      <c r="D16" s="2">
        <v>-167000</v>
      </c>
      <c r="E16" s="2">
        <v>-167000</v>
      </c>
      <c r="F16" s="2">
        <v>-167000</v>
      </c>
      <c r="H16" t="s">
        <v>557</v>
      </c>
      <c r="I16" s="19">
        <v>1000000</v>
      </c>
      <c r="J16" s="19">
        <v>-167000</v>
      </c>
      <c r="K16" s="19">
        <v>-167000</v>
      </c>
      <c r="L16" s="19">
        <v>-167000</v>
      </c>
      <c r="M16" s="19">
        <v>-167000</v>
      </c>
    </row>
    <row r="17" spans="1:13" ht="13.5" thickBot="1">
      <c r="B17" s="1"/>
      <c r="C17" s="1"/>
      <c r="D17" s="1"/>
      <c r="E17" s="1"/>
      <c r="F17" s="1"/>
    </row>
    <row r="18" spans="1:13" ht="13.5" thickBot="1">
      <c r="A18" s="347" t="s">
        <v>550</v>
      </c>
      <c r="B18" s="474">
        <f>SUM(B5:B16)</f>
        <v>288663.11669629253</v>
      </c>
      <c r="C18" s="474">
        <f>SUM(C5:C14)</f>
        <v>742000.25351743295</v>
      </c>
      <c r="D18" s="474">
        <f>SUM(D5:D14)</f>
        <v>-572527.16357984301</v>
      </c>
      <c r="E18" s="474">
        <f>SUM(E5:E14)</f>
        <v>2140875.729264617</v>
      </c>
      <c r="F18" s="475">
        <f>SUM(F5:F14)</f>
        <v>10686791.462030403</v>
      </c>
      <c r="H18" s="347" t="s">
        <v>550</v>
      </c>
      <c r="I18" s="350">
        <f>SUM(I5:I16)</f>
        <v>780398.16001406265</v>
      </c>
      <c r="J18" s="350">
        <f>SUM(J5:J14)</f>
        <v>1274813.3312602108</v>
      </c>
      <c r="K18" s="350">
        <f>SUM(K5:K14)</f>
        <v>2760056.7927196566</v>
      </c>
      <c r="L18" s="350">
        <f>SUM(L5:L14)</f>
        <v>20812.932357871905</v>
      </c>
      <c r="M18" s="351">
        <f>SUM(M5:M14)</f>
        <v>1127017.4473370146</v>
      </c>
    </row>
    <row r="19" spans="1:13">
      <c r="A19" s="490" t="s">
        <v>551</v>
      </c>
      <c r="B19" s="491"/>
      <c r="C19" s="492">
        <f>+B18+C18</f>
        <v>1030663.3702137255</v>
      </c>
      <c r="D19" s="492">
        <f>+C18+D18</f>
        <v>169473.08993758995</v>
      </c>
      <c r="E19" s="492">
        <f>+D18+E18</f>
        <v>1568348.565684774</v>
      </c>
      <c r="F19" s="492">
        <f>+E18+F18</f>
        <v>12827667.19129502</v>
      </c>
      <c r="H19" t="s">
        <v>551</v>
      </c>
      <c r="J19" s="19">
        <f>+I18+J18</f>
        <v>2055211.4912742735</v>
      </c>
      <c r="K19" s="19">
        <f>+J19+K18</f>
        <v>4815268.2839939296</v>
      </c>
      <c r="L19" s="19">
        <f>+K19+L18</f>
        <v>4836081.2163518015</v>
      </c>
      <c r="M19" s="19">
        <f>+L19+M18</f>
        <v>5963098.6636888161</v>
      </c>
    </row>
    <row r="22" spans="1:13" ht="13.5" thickBot="1"/>
    <row r="23" spans="1:13">
      <c r="A23" s="12" t="s">
        <v>806</v>
      </c>
      <c r="B23" s="21">
        <v>0.06</v>
      </c>
      <c r="C23" s="13"/>
      <c r="D23" s="13"/>
      <c r="E23" s="14"/>
    </row>
    <row r="24" spans="1:13" ht="13.5" thickBot="1">
      <c r="A24" s="105" t="s">
        <v>566</v>
      </c>
      <c r="B24" s="48">
        <v>7</v>
      </c>
      <c r="C24" s="89" t="s">
        <v>567</v>
      </c>
      <c r="D24" s="89" t="s">
        <v>803</v>
      </c>
      <c r="E24" s="90"/>
    </row>
    <row r="25" spans="1:13" ht="13.5" thickBot="1">
      <c r="A25" s="106" t="s">
        <v>804</v>
      </c>
      <c r="B25" s="3" t="s">
        <v>558</v>
      </c>
      <c r="C25" s="4" t="s">
        <v>559</v>
      </c>
      <c r="D25" s="4"/>
      <c r="E25" s="5" t="s">
        <v>560</v>
      </c>
    </row>
    <row r="26" spans="1:13">
      <c r="A26" t="s">
        <v>3</v>
      </c>
      <c r="B26" s="2">
        <v>1000000</v>
      </c>
      <c r="C26" s="2">
        <v>0</v>
      </c>
      <c r="D26" s="2">
        <f>+B26-C26</f>
        <v>1000000</v>
      </c>
      <c r="E26" s="19">
        <f>+B26*$B$23</f>
        <v>60000</v>
      </c>
    </row>
    <row r="27" spans="1:13">
      <c r="A27" t="s">
        <v>7</v>
      </c>
      <c r="B27" s="2">
        <f>+D26</f>
        <v>1000000</v>
      </c>
      <c r="C27" s="2">
        <v>167000</v>
      </c>
      <c r="D27" s="2">
        <f>+B27-C27</f>
        <v>833000</v>
      </c>
      <c r="E27" s="19">
        <f>+B27*$B$23</f>
        <v>60000</v>
      </c>
    </row>
    <row r="28" spans="1:13">
      <c r="A28" t="s">
        <v>8</v>
      </c>
      <c r="B28" s="2">
        <f>+D27</f>
        <v>833000</v>
      </c>
      <c r="C28" s="2">
        <v>167000</v>
      </c>
      <c r="D28" s="2">
        <f>+B28-C28</f>
        <v>666000</v>
      </c>
      <c r="E28" s="19">
        <f>+B28*$B$23</f>
        <v>49980</v>
      </c>
    </row>
    <row r="29" spans="1:13">
      <c r="A29" t="s">
        <v>9</v>
      </c>
      <c r="B29" s="2">
        <f>+D28</f>
        <v>666000</v>
      </c>
      <c r="C29" s="2">
        <v>167000</v>
      </c>
      <c r="D29" s="2">
        <f>+B29-C29</f>
        <v>499000</v>
      </c>
      <c r="E29" s="19">
        <f>+B29*$B$23</f>
        <v>39960</v>
      </c>
    </row>
    <row r="30" spans="1:13">
      <c r="A30" t="s">
        <v>10</v>
      </c>
      <c r="B30" s="2">
        <f>+D29</f>
        <v>499000</v>
      </c>
      <c r="C30" s="2">
        <v>167000</v>
      </c>
      <c r="D30" s="2">
        <f>+B30-C30</f>
        <v>332000</v>
      </c>
      <c r="E30" s="19">
        <f>+B30*$B$23</f>
        <v>29940</v>
      </c>
    </row>
    <row r="34" spans="1:1">
      <c r="A34" t="s">
        <v>805</v>
      </c>
    </row>
  </sheetData>
  <phoneticPr fontId="3" type="noConversion"/>
  <pageMargins left="0.28999999999999998" right="0.28999999999999998" top="1" bottom="1" header="0" footer="0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2:F100"/>
  <sheetViews>
    <sheetView tabSelected="1" workbookViewId="0">
      <selection activeCell="A6" sqref="A6"/>
    </sheetView>
  </sheetViews>
  <sheetFormatPr baseColWidth="10" defaultRowHeight="12.75"/>
  <cols>
    <col min="1" max="1" width="20.7109375" customWidth="1"/>
    <col min="2" max="2" width="11.7109375" bestFit="1" customWidth="1"/>
    <col min="4" max="4" width="12.7109375" bestFit="1" customWidth="1"/>
    <col min="5" max="5" width="14.28515625" customWidth="1"/>
    <col min="6" max="6" width="13.7109375" customWidth="1"/>
  </cols>
  <sheetData>
    <row r="2" spans="1:6" ht="13.5" thickBot="1"/>
    <row r="3" spans="1:6" ht="13.5" thickBot="1">
      <c r="B3" s="198" t="s">
        <v>3</v>
      </c>
      <c r="C3" s="206" t="s">
        <v>7</v>
      </c>
      <c r="D3" s="199" t="s">
        <v>8</v>
      </c>
      <c r="E3" s="206" t="s">
        <v>9</v>
      </c>
      <c r="F3" s="200" t="s">
        <v>10</v>
      </c>
    </row>
    <row r="4" spans="1:6" ht="13.5" thickBot="1">
      <c r="A4" t="s">
        <v>322</v>
      </c>
      <c r="B4" s="391">
        <f>+'rdos modelo 1-24'!B6</f>
        <v>1</v>
      </c>
      <c r="C4" s="391">
        <f>+'rdos modelo 1-24'!C6</f>
        <v>3</v>
      </c>
      <c r="D4" s="391">
        <f>+'rdos modelo 1-24'!D6</f>
        <v>8</v>
      </c>
      <c r="E4" s="391">
        <f>+'rdos modelo 1-24'!E6</f>
        <v>25</v>
      </c>
      <c r="F4" s="391">
        <f>+'rdos modelo 1-24'!F6</f>
        <v>26</v>
      </c>
    </row>
    <row r="5" spans="1:6" ht="13.5" thickBot="1">
      <c r="A5" t="s">
        <v>714</v>
      </c>
      <c r="B5" s="198" t="s">
        <v>3</v>
      </c>
      <c r="C5" s="206" t="s">
        <v>7</v>
      </c>
      <c r="D5" s="199" t="s">
        <v>8</v>
      </c>
      <c r="E5" s="206" t="s">
        <v>9</v>
      </c>
      <c r="F5" s="200" t="s">
        <v>10</v>
      </c>
    </row>
    <row r="6" spans="1:6">
      <c r="A6" t="s">
        <v>712</v>
      </c>
      <c r="B6" s="11">
        <f>+'rdos modelo 1-24'!B7</f>
        <v>101386.00000000001</v>
      </c>
      <c r="C6" s="11">
        <f>+'rdos modelo 1-24'!C7</f>
        <v>725874</v>
      </c>
      <c r="D6" s="11">
        <f>+'rdos modelo 1-24'!D7</f>
        <v>6253899</v>
      </c>
      <c r="E6" s="11">
        <f>+'rdos modelo 1-24'!E7</f>
        <v>12426938</v>
      </c>
      <c r="F6" s="11">
        <f>+'rdos modelo 1-24'!F7</f>
        <v>13955503</v>
      </c>
    </row>
    <row r="7" spans="1:6">
      <c r="A7" t="s">
        <v>713</v>
      </c>
      <c r="B7" s="11">
        <f>+'rdos modelo 1-24'!J7</f>
        <v>91554</v>
      </c>
      <c r="C7" s="11">
        <f>+'rdos modelo 1-24'!K7</f>
        <v>448410</v>
      </c>
      <c r="D7" s="11">
        <f>+'rdos modelo 1-24'!L7</f>
        <v>1578637</v>
      </c>
      <c r="E7" s="11">
        <f>+'rdos modelo 1-24'!M7</f>
        <v>5700042</v>
      </c>
      <c r="F7" s="11">
        <f>+'rdos modelo 1-24'!N7</f>
        <v>7514062</v>
      </c>
    </row>
    <row r="31" spans="1:6" ht="13.5" thickBot="1">
      <c r="A31" t="s">
        <v>720</v>
      </c>
    </row>
    <row r="32" spans="1:6" ht="13.5" thickBot="1">
      <c r="B32" s="198" t="s">
        <v>3</v>
      </c>
      <c r="C32" s="206" t="s">
        <v>7</v>
      </c>
      <c r="D32" s="199" t="s">
        <v>8</v>
      </c>
      <c r="E32" s="206" t="s">
        <v>9</v>
      </c>
      <c r="F32" s="200" t="s">
        <v>10</v>
      </c>
    </row>
    <row r="33" spans="1:6">
      <c r="A33" t="s">
        <v>283</v>
      </c>
      <c r="B33" s="19">
        <f>+'rdos modelo 1-24'!B25</f>
        <v>81794.447610562609</v>
      </c>
      <c r="C33" s="19">
        <f>+'rdos modelo 1-24'!C25</f>
        <v>1486633.8709256258</v>
      </c>
      <c r="D33" s="19">
        <f>+'rdos modelo 1-24'!D25</f>
        <v>19657223.868047997</v>
      </c>
      <c r="E33" s="19">
        <f>+'rdos modelo 1-24'!E25</f>
        <v>34074967.432608351</v>
      </c>
      <c r="F33" s="19">
        <f>+'rdos modelo 1-24'!F25</f>
        <v>37961430.080010697</v>
      </c>
    </row>
    <row r="34" spans="1:6">
      <c r="A34" t="s">
        <v>722</v>
      </c>
      <c r="B34" s="19">
        <f>+'rdos modelo 1-24'!B9</f>
        <v>1589669.5491500003</v>
      </c>
      <c r="C34" s="19">
        <f>+'rdos modelo 1-24'!C9</f>
        <v>8633630.1035000011</v>
      </c>
      <c r="D34" s="19">
        <f>+'rdos modelo 1-24'!D9</f>
        <v>66781542.030399993</v>
      </c>
      <c r="E34" s="19">
        <f>+'rdos modelo 1-24'!E9</f>
        <v>138156253.10609996</v>
      </c>
      <c r="F34" s="19">
        <f>+'rdos modelo 1-24'!F9</f>
        <v>176657689.74924999</v>
      </c>
    </row>
    <row r="54" spans="1:6" ht="13.5" thickBot="1"/>
    <row r="55" spans="1:6" ht="13.5" thickBot="1">
      <c r="B55" s="198" t="s">
        <v>3</v>
      </c>
      <c r="C55" s="206" t="s">
        <v>7</v>
      </c>
      <c r="D55" s="199" t="s">
        <v>8</v>
      </c>
      <c r="E55" s="206" t="s">
        <v>9</v>
      </c>
      <c r="F55" s="200" t="s">
        <v>10</v>
      </c>
    </row>
    <row r="56" spans="1:6">
      <c r="A56" t="s">
        <v>721</v>
      </c>
      <c r="B56" s="222">
        <f>+B33/B34</f>
        <v>5.1453742480189218E-2</v>
      </c>
      <c r="C56" s="222">
        <f>+C33/C34</f>
        <v>0.17219105441208987</v>
      </c>
      <c r="D56" s="222">
        <f>+D33/D34</f>
        <v>0.29435115258494216</v>
      </c>
      <c r="E56" s="222">
        <f>+E33/E34</f>
        <v>0.24664079016705651</v>
      </c>
      <c r="F56" s="222">
        <f>+F33/F34</f>
        <v>0.21488693831496153</v>
      </c>
    </row>
    <row r="98" spans="1:6" ht="13.5" thickBot="1"/>
    <row r="99" spans="1:6" ht="13.5" thickBot="1">
      <c r="B99" s="198" t="s">
        <v>3</v>
      </c>
      <c r="C99" s="206" t="s">
        <v>7</v>
      </c>
      <c r="D99" s="199" t="s">
        <v>8</v>
      </c>
      <c r="E99" s="206" t="s">
        <v>9</v>
      </c>
      <c r="F99" s="200" t="s">
        <v>10</v>
      </c>
    </row>
    <row r="100" spans="1:6">
      <c r="A100" t="s">
        <v>547</v>
      </c>
      <c r="B100" s="19">
        <f>+'Cash flow'!B18</f>
        <v>288663.11669629253</v>
      </c>
      <c r="C100" s="19">
        <f>+'Cash flow'!C18</f>
        <v>742000.25351743295</v>
      </c>
      <c r="D100" s="19">
        <f>+'Cash flow'!D18-'Cash flow'!D14</f>
        <v>7290362.3836393561</v>
      </c>
      <c r="E100" s="19">
        <f>+'Cash flow'!E18-'Cash flow'!E14</f>
        <v>22585856.188829631</v>
      </c>
      <c r="F100" s="19">
        <f>+'Cash flow'!F18-'Cash flow'!F14</f>
        <v>33463649.510036822</v>
      </c>
    </row>
  </sheetData>
  <phoneticPr fontId="3" type="noConversion"/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8"/>
  <sheetViews>
    <sheetView showGridLines="0" zoomScale="70" workbookViewId="0">
      <selection activeCell="L48" sqref="L48"/>
    </sheetView>
  </sheetViews>
  <sheetFormatPr baseColWidth="10" defaultRowHeight="12.75"/>
  <cols>
    <col min="1" max="1" width="4.85546875" customWidth="1"/>
    <col min="2" max="2" width="18.7109375" bestFit="1" customWidth="1"/>
    <col min="3" max="3" width="9.28515625" style="11" bestFit="1" customWidth="1"/>
    <col min="4" max="4" width="6.85546875" customWidth="1"/>
    <col min="5" max="5" width="3" bestFit="1" customWidth="1"/>
    <col min="6" max="6" width="24.7109375" customWidth="1"/>
    <col min="7" max="7" width="11.42578125" style="11"/>
    <col min="8" max="8" width="3" customWidth="1"/>
    <col min="9" max="9" width="4" bestFit="1" customWidth="1"/>
    <col min="10" max="10" width="30" customWidth="1"/>
    <col min="11" max="11" width="11.42578125" style="11"/>
  </cols>
  <sheetData>
    <row r="1" spans="1:11" ht="15.75">
      <c r="A1" s="45" t="s">
        <v>692</v>
      </c>
      <c r="F1" s="45" t="s">
        <v>341</v>
      </c>
      <c r="G1" s="363">
        <f>SUM(C4:C44)+SUM(G4:G42)+SUM(K4:K45)</f>
        <v>5685410</v>
      </c>
      <c r="H1" s="37" t="s">
        <v>570</v>
      </c>
    </row>
    <row r="2" spans="1:11" ht="16.5" thickBot="1">
      <c r="A2" s="45" t="s">
        <v>711</v>
      </c>
    </row>
    <row r="3" spans="1:11" ht="16.5" thickBot="1">
      <c r="A3" s="45"/>
      <c r="B3" s="42" t="s">
        <v>693</v>
      </c>
      <c r="C3" s="364" t="s">
        <v>691</v>
      </c>
      <c r="F3" s="42" t="s">
        <v>693</v>
      </c>
      <c r="G3" s="364" t="s">
        <v>691</v>
      </c>
      <c r="J3" s="42" t="s">
        <v>693</v>
      </c>
      <c r="K3" s="364" t="s">
        <v>691</v>
      </c>
    </row>
    <row r="4" spans="1:11">
      <c r="A4" s="235">
        <v>1</v>
      </c>
      <c r="B4" s="1" t="s">
        <v>571</v>
      </c>
      <c r="C4" s="362">
        <v>1354040</v>
      </c>
      <c r="E4" s="235">
        <f>+A46+1</f>
        <v>44</v>
      </c>
      <c r="F4" s="1" t="s">
        <v>577</v>
      </c>
      <c r="G4" s="362">
        <v>16934</v>
      </c>
      <c r="I4" s="235">
        <f>+E46+1</f>
        <v>87</v>
      </c>
      <c r="J4" s="1" t="s">
        <v>583</v>
      </c>
      <c r="K4" s="362">
        <v>4497</v>
      </c>
    </row>
    <row r="5" spans="1:11">
      <c r="A5" s="235">
        <f>+A4+1</f>
        <v>2</v>
      </c>
      <c r="B5" s="1" t="s">
        <v>574</v>
      </c>
      <c r="C5" s="362">
        <v>1210193</v>
      </c>
      <c r="E5" s="235">
        <f t="shared" ref="E5:E42" si="0">+E4+1</f>
        <v>45</v>
      </c>
      <c r="F5" s="1" t="s">
        <v>580</v>
      </c>
      <c r="G5" s="362">
        <v>16274</v>
      </c>
      <c r="I5" s="235">
        <f t="shared" ref="I5:I45" si="1">+I4+1</f>
        <v>88</v>
      </c>
      <c r="J5" s="1" t="s">
        <v>586</v>
      </c>
      <c r="K5" s="362">
        <v>4290</v>
      </c>
    </row>
    <row r="6" spans="1:11">
      <c r="A6" s="235">
        <f t="shared" ref="A6:A44" si="2">+A5+1</f>
        <v>3</v>
      </c>
      <c r="B6" s="1" t="s">
        <v>336</v>
      </c>
      <c r="C6" s="362">
        <v>315547</v>
      </c>
      <c r="E6" s="235">
        <f t="shared" si="0"/>
        <v>46</v>
      </c>
      <c r="F6" s="1" t="s">
        <v>582</v>
      </c>
      <c r="G6" s="362">
        <v>16778</v>
      </c>
      <c r="I6" s="235">
        <f t="shared" si="1"/>
        <v>89</v>
      </c>
      <c r="J6" s="237" t="s">
        <v>588</v>
      </c>
      <c r="K6" s="362">
        <v>3759</v>
      </c>
    </row>
    <row r="7" spans="1:11">
      <c r="A7" s="235">
        <f t="shared" si="2"/>
        <v>4</v>
      </c>
      <c r="B7" s="1" t="s">
        <v>579</v>
      </c>
      <c r="C7" s="362">
        <v>237641</v>
      </c>
      <c r="E7" s="235">
        <f t="shared" si="0"/>
        <v>47</v>
      </c>
      <c r="F7" s="237" t="s">
        <v>585</v>
      </c>
      <c r="G7" s="362">
        <v>14528</v>
      </c>
      <c r="I7" s="235">
        <f t="shared" si="1"/>
        <v>90</v>
      </c>
      <c r="J7" s="237" t="s">
        <v>590</v>
      </c>
      <c r="K7" s="362">
        <v>3476</v>
      </c>
    </row>
    <row r="8" spans="1:11">
      <c r="A8" s="235">
        <f t="shared" si="2"/>
        <v>5</v>
      </c>
      <c r="B8" s="1" t="s">
        <v>270</v>
      </c>
      <c r="C8" s="362">
        <v>193946</v>
      </c>
      <c r="E8" s="235">
        <f t="shared" si="0"/>
        <v>48</v>
      </c>
      <c r="F8" s="1" t="s">
        <v>587</v>
      </c>
      <c r="G8" s="362">
        <v>15450</v>
      </c>
      <c r="I8" s="235">
        <f t="shared" si="1"/>
        <v>91</v>
      </c>
      <c r="J8" s="1" t="s">
        <v>592</v>
      </c>
      <c r="K8" s="362">
        <v>3839</v>
      </c>
    </row>
    <row r="9" spans="1:11">
      <c r="A9" s="235">
        <f t="shared" si="2"/>
        <v>6</v>
      </c>
      <c r="B9" s="1" t="s">
        <v>584</v>
      </c>
      <c r="C9" s="362">
        <v>161299</v>
      </c>
      <c r="E9" s="235">
        <f t="shared" si="0"/>
        <v>49</v>
      </c>
      <c r="F9" s="237" t="s">
        <v>589</v>
      </c>
      <c r="G9" s="362">
        <v>14388</v>
      </c>
      <c r="I9" s="235">
        <f t="shared" si="1"/>
        <v>92</v>
      </c>
      <c r="J9" s="237" t="s">
        <v>595</v>
      </c>
      <c r="K9" s="362">
        <v>3559</v>
      </c>
    </row>
    <row r="10" spans="1:11">
      <c r="A10" s="235">
        <f t="shared" si="2"/>
        <v>7</v>
      </c>
      <c r="B10" s="1" t="s">
        <v>541</v>
      </c>
      <c r="C10" s="362">
        <v>143369</v>
      </c>
      <c r="E10" s="235">
        <f t="shared" si="0"/>
        <v>50</v>
      </c>
      <c r="F10" s="237" t="s">
        <v>591</v>
      </c>
      <c r="G10" s="362">
        <v>13092</v>
      </c>
      <c r="I10" s="235">
        <f t="shared" si="1"/>
        <v>93</v>
      </c>
      <c r="J10" s="237" t="s">
        <v>598</v>
      </c>
      <c r="K10" s="362">
        <v>3461</v>
      </c>
    </row>
    <row r="11" spans="1:11">
      <c r="A11" s="235">
        <f t="shared" si="2"/>
        <v>8</v>
      </c>
      <c r="B11" s="1" t="s">
        <v>334</v>
      </c>
      <c r="C11" s="362">
        <v>127360</v>
      </c>
      <c r="E11" s="235">
        <f t="shared" si="0"/>
        <v>51</v>
      </c>
      <c r="F11" s="1" t="s">
        <v>594</v>
      </c>
      <c r="G11" s="362">
        <v>13567</v>
      </c>
      <c r="I11" s="235">
        <f t="shared" si="1"/>
        <v>94</v>
      </c>
      <c r="J11" s="1" t="s">
        <v>601</v>
      </c>
      <c r="K11" s="362">
        <v>3031</v>
      </c>
    </row>
    <row r="12" spans="1:11">
      <c r="A12" s="235">
        <f t="shared" si="2"/>
        <v>9</v>
      </c>
      <c r="B12" s="1" t="s">
        <v>330</v>
      </c>
      <c r="C12" s="362">
        <v>112336</v>
      </c>
      <c r="E12" s="235">
        <f t="shared" si="0"/>
        <v>52</v>
      </c>
      <c r="F12" s="1" t="s">
        <v>597</v>
      </c>
      <c r="G12" s="362">
        <v>12973</v>
      </c>
      <c r="I12" s="235">
        <f t="shared" si="1"/>
        <v>95</v>
      </c>
      <c r="J12" s="1" t="s">
        <v>603</v>
      </c>
      <c r="K12" s="362">
        <v>2972</v>
      </c>
    </row>
    <row r="13" spans="1:11">
      <c r="A13" s="235">
        <f t="shared" si="2"/>
        <v>10</v>
      </c>
      <c r="B13" s="1" t="s">
        <v>593</v>
      </c>
      <c r="C13" s="362">
        <v>92337</v>
      </c>
      <c r="E13" s="235">
        <f t="shared" si="0"/>
        <v>53</v>
      </c>
      <c r="F13" s="237" t="s">
        <v>600</v>
      </c>
      <c r="G13" s="362">
        <v>11274</v>
      </c>
      <c r="I13" s="235">
        <f t="shared" si="1"/>
        <v>96</v>
      </c>
      <c r="J13" s="237" t="s">
        <v>606</v>
      </c>
      <c r="K13" s="362">
        <v>2773</v>
      </c>
    </row>
    <row r="14" spans="1:11">
      <c r="A14" s="235">
        <f t="shared" si="2"/>
        <v>11</v>
      </c>
      <c r="B14" s="1" t="s">
        <v>596</v>
      </c>
      <c r="C14" s="362">
        <v>88780</v>
      </c>
      <c r="E14" s="235">
        <f t="shared" si="0"/>
        <v>54</v>
      </c>
      <c r="F14" s="1" t="s">
        <v>602</v>
      </c>
      <c r="G14" s="362">
        <v>10824</v>
      </c>
      <c r="I14" s="235">
        <f t="shared" si="1"/>
        <v>97</v>
      </c>
      <c r="J14" s="237" t="s">
        <v>609</v>
      </c>
      <c r="K14" s="362">
        <v>2736</v>
      </c>
    </row>
    <row r="15" spans="1:11">
      <c r="A15" s="235">
        <f t="shared" si="2"/>
        <v>12</v>
      </c>
      <c r="B15" s="1" t="s">
        <v>599</v>
      </c>
      <c r="C15" s="362">
        <v>83661</v>
      </c>
      <c r="E15" s="235">
        <f t="shared" si="0"/>
        <v>55</v>
      </c>
      <c r="F15" s="1" t="s">
        <v>605</v>
      </c>
      <c r="G15" s="362">
        <v>11145</v>
      </c>
      <c r="I15" s="235">
        <f t="shared" si="1"/>
        <v>98</v>
      </c>
      <c r="J15" s="1" t="s">
        <v>612</v>
      </c>
      <c r="K15" s="362">
        <v>2821</v>
      </c>
    </row>
    <row r="16" spans="1:11">
      <c r="A16" s="235">
        <f t="shared" si="2"/>
        <v>13</v>
      </c>
      <c r="B16" s="1" t="s">
        <v>269</v>
      </c>
      <c r="C16" s="362">
        <v>81993</v>
      </c>
      <c r="E16" s="235">
        <f t="shared" si="0"/>
        <v>56</v>
      </c>
      <c r="F16" s="1" t="s">
        <v>608</v>
      </c>
      <c r="G16" s="362">
        <v>11163</v>
      </c>
      <c r="I16" s="235">
        <f t="shared" si="1"/>
        <v>99</v>
      </c>
      <c r="J16" s="1" t="s">
        <v>615</v>
      </c>
      <c r="K16" s="362">
        <v>1927</v>
      </c>
    </row>
    <row r="17" spans="1:11">
      <c r="A17" s="235">
        <f t="shared" si="2"/>
        <v>14</v>
      </c>
      <c r="B17" s="1" t="s">
        <v>604</v>
      </c>
      <c r="C17" s="362">
        <v>75627</v>
      </c>
      <c r="E17" s="235">
        <f t="shared" si="0"/>
        <v>57</v>
      </c>
      <c r="F17" s="1" t="s">
        <v>611</v>
      </c>
      <c r="G17" s="362">
        <v>10777</v>
      </c>
      <c r="I17" s="235">
        <f t="shared" si="1"/>
        <v>100</v>
      </c>
      <c r="J17" s="237" t="s">
        <v>618</v>
      </c>
      <c r="K17" s="362">
        <v>2104</v>
      </c>
    </row>
    <row r="18" spans="1:11">
      <c r="A18" s="235">
        <f t="shared" si="2"/>
        <v>15</v>
      </c>
      <c r="B18" s="1" t="s">
        <v>607</v>
      </c>
      <c r="C18" s="362">
        <v>63181</v>
      </c>
      <c r="E18" s="235">
        <f t="shared" si="0"/>
        <v>58</v>
      </c>
      <c r="F18" s="1" t="s">
        <v>614</v>
      </c>
      <c r="G18" s="362">
        <v>10815</v>
      </c>
      <c r="I18" s="235">
        <f t="shared" si="1"/>
        <v>101</v>
      </c>
      <c r="J18" s="1" t="s">
        <v>621</v>
      </c>
      <c r="K18" s="362">
        <v>2024</v>
      </c>
    </row>
    <row r="19" spans="1:11">
      <c r="A19" s="235">
        <f t="shared" si="2"/>
        <v>16</v>
      </c>
      <c r="B19" s="1" t="s">
        <v>610</v>
      </c>
      <c r="C19" s="362">
        <v>63721</v>
      </c>
      <c r="E19" s="235">
        <f t="shared" si="0"/>
        <v>59</v>
      </c>
      <c r="F19" s="1" t="s">
        <v>617</v>
      </c>
      <c r="G19" s="362">
        <v>10562</v>
      </c>
      <c r="I19" s="235">
        <f t="shared" si="1"/>
        <v>102</v>
      </c>
      <c r="J19" s="237" t="s">
        <v>623</v>
      </c>
      <c r="K19" s="362">
        <v>2059</v>
      </c>
    </row>
    <row r="20" spans="1:11">
      <c r="A20" s="235">
        <f t="shared" si="2"/>
        <v>17</v>
      </c>
      <c r="B20" s="1" t="s">
        <v>613</v>
      </c>
      <c r="C20" s="362">
        <v>59499</v>
      </c>
      <c r="E20" s="235">
        <f t="shared" si="0"/>
        <v>60</v>
      </c>
      <c r="F20" s="1" t="s">
        <v>620</v>
      </c>
      <c r="G20" s="362">
        <v>10516</v>
      </c>
      <c r="I20" s="235">
        <f t="shared" si="1"/>
        <v>103</v>
      </c>
      <c r="J20" s="237" t="s">
        <v>626</v>
      </c>
      <c r="K20" s="362">
        <v>2059</v>
      </c>
    </row>
    <row r="21" spans="1:11">
      <c r="A21" s="235">
        <f t="shared" si="2"/>
        <v>18</v>
      </c>
      <c r="B21" s="1" t="s">
        <v>616</v>
      </c>
      <c r="C21" s="362">
        <v>51770</v>
      </c>
      <c r="E21" s="235">
        <f t="shared" si="0"/>
        <v>61</v>
      </c>
      <c r="F21" s="1" t="s">
        <v>622</v>
      </c>
      <c r="G21" s="362">
        <v>9957</v>
      </c>
      <c r="I21" s="235">
        <f t="shared" si="1"/>
        <v>104</v>
      </c>
      <c r="J21" s="237" t="s">
        <v>629</v>
      </c>
      <c r="K21" s="362">
        <v>2027</v>
      </c>
    </row>
    <row r="22" spans="1:11">
      <c r="A22" s="235">
        <f t="shared" si="2"/>
        <v>19</v>
      </c>
      <c r="B22" s="1" t="s">
        <v>619</v>
      </c>
      <c r="C22" s="362">
        <v>50004</v>
      </c>
      <c r="E22" s="235">
        <f t="shared" si="0"/>
        <v>62</v>
      </c>
      <c r="F22" s="1" t="s">
        <v>625</v>
      </c>
      <c r="G22" s="362">
        <v>9445</v>
      </c>
      <c r="I22" s="235">
        <f t="shared" si="1"/>
        <v>105</v>
      </c>
      <c r="J22" s="237" t="s">
        <v>632</v>
      </c>
      <c r="K22" s="362">
        <v>1906</v>
      </c>
    </row>
    <row r="23" spans="1:11">
      <c r="A23" s="235">
        <f t="shared" si="2"/>
        <v>20</v>
      </c>
      <c r="B23" s="1" t="s">
        <v>332</v>
      </c>
      <c r="C23" s="362">
        <v>47265</v>
      </c>
      <c r="E23" s="235">
        <f t="shared" si="0"/>
        <v>63</v>
      </c>
      <c r="F23" s="1" t="s">
        <v>628</v>
      </c>
      <c r="G23" s="362">
        <v>8971</v>
      </c>
      <c r="I23" s="235">
        <f t="shared" si="1"/>
        <v>106</v>
      </c>
      <c r="J23" s="237" t="s">
        <v>635</v>
      </c>
      <c r="K23" s="362">
        <v>1700</v>
      </c>
    </row>
    <row r="24" spans="1:11">
      <c r="A24" s="235">
        <f t="shared" si="2"/>
        <v>21</v>
      </c>
      <c r="B24" s="1" t="s">
        <v>624</v>
      </c>
      <c r="C24" s="362">
        <v>46973</v>
      </c>
      <c r="E24" s="235">
        <f t="shared" si="0"/>
        <v>64</v>
      </c>
      <c r="F24" s="1" t="s">
        <v>631</v>
      </c>
      <c r="G24" s="362">
        <v>9561</v>
      </c>
      <c r="I24" s="235">
        <f t="shared" si="1"/>
        <v>107</v>
      </c>
      <c r="J24" s="237" t="s">
        <v>638</v>
      </c>
      <c r="K24" s="362">
        <v>1520</v>
      </c>
    </row>
    <row r="25" spans="1:11">
      <c r="A25" s="235">
        <f t="shared" si="2"/>
        <v>22</v>
      </c>
      <c r="B25" s="237" t="s">
        <v>627</v>
      </c>
      <c r="C25" s="362">
        <v>44929</v>
      </c>
      <c r="E25" s="235">
        <f t="shared" si="0"/>
        <v>65</v>
      </c>
      <c r="F25" s="1" t="s">
        <v>634</v>
      </c>
      <c r="G25" s="362">
        <v>9235</v>
      </c>
      <c r="I25" s="235">
        <f t="shared" si="1"/>
        <v>108</v>
      </c>
      <c r="J25" s="1" t="s">
        <v>641</v>
      </c>
      <c r="K25" s="362">
        <v>1234</v>
      </c>
    </row>
    <row r="26" spans="1:11">
      <c r="A26" s="235">
        <f t="shared" si="2"/>
        <v>23</v>
      </c>
      <c r="B26" s="237" t="s">
        <v>630</v>
      </c>
      <c r="C26" s="362">
        <v>38610</v>
      </c>
      <c r="E26" s="235">
        <f t="shared" si="0"/>
        <v>66</v>
      </c>
      <c r="F26" s="1" t="s">
        <v>637</v>
      </c>
      <c r="G26" s="362">
        <v>8385</v>
      </c>
      <c r="I26" s="235">
        <f t="shared" si="1"/>
        <v>109</v>
      </c>
      <c r="J26" s="1" t="s">
        <v>644</v>
      </c>
      <c r="K26" s="362">
        <v>1328</v>
      </c>
    </row>
    <row r="27" spans="1:11">
      <c r="A27" s="235">
        <f t="shared" si="2"/>
        <v>24</v>
      </c>
      <c r="B27" s="1" t="s">
        <v>633</v>
      </c>
      <c r="C27" s="362">
        <v>38533</v>
      </c>
      <c r="E27" s="235">
        <f t="shared" si="0"/>
        <v>67</v>
      </c>
      <c r="F27" s="1" t="s">
        <v>640</v>
      </c>
      <c r="G27" s="362">
        <v>8489</v>
      </c>
      <c r="I27" s="235">
        <f t="shared" si="1"/>
        <v>110</v>
      </c>
      <c r="J27" s="1" t="s">
        <v>647</v>
      </c>
      <c r="K27" s="362">
        <v>1286</v>
      </c>
    </row>
    <row r="28" spans="1:11">
      <c r="A28" s="235">
        <f t="shared" si="2"/>
        <v>25</v>
      </c>
      <c r="B28" s="1" t="s">
        <v>636</v>
      </c>
      <c r="C28" s="362">
        <v>37800</v>
      </c>
      <c r="E28" s="235">
        <f t="shared" si="0"/>
        <v>68</v>
      </c>
      <c r="F28" s="237" t="s">
        <v>643</v>
      </c>
      <c r="G28" s="362">
        <v>7800</v>
      </c>
      <c r="I28" s="235">
        <f t="shared" si="1"/>
        <v>111</v>
      </c>
      <c r="J28" s="1" t="s">
        <v>650</v>
      </c>
      <c r="K28" s="362">
        <v>862</v>
      </c>
    </row>
    <row r="29" spans="1:11">
      <c r="A29" s="235">
        <f t="shared" si="2"/>
        <v>26</v>
      </c>
      <c r="B29" s="1" t="s">
        <v>639</v>
      </c>
      <c r="C29" s="362">
        <v>34131</v>
      </c>
      <c r="E29" s="235">
        <f t="shared" si="0"/>
        <v>69</v>
      </c>
      <c r="F29" s="1" t="s">
        <v>646</v>
      </c>
      <c r="G29" s="362">
        <v>8014</v>
      </c>
      <c r="I29" s="235">
        <f t="shared" si="1"/>
        <v>112</v>
      </c>
      <c r="J29" s="1" t="s">
        <v>653</v>
      </c>
      <c r="K29" s="362">
        <v>724</v>
      </c>
    </row>
    <row r="30" spans="1:11">
      <c r="A30" s="235">
        <f t="shared" si="2"/>
        <v>27</v>
      </c>
      <c r="B30" s="1" t="s">
        <v>642</v>
      </c>
      <c r="C30" s="362">
        <v>35056</v>
      </c>
      <c r="E30" s="235">
        <f t="shared" si="0"/>
        <v>70</v>
      </c>
      <c r="F30" s="237" t="s">
        <v>649</v>
      </c>
      <c r="G30" s="362">
        <v>7993</v>
      </c>
      <c r="I30" s="235">
        <f t="shared" si="1"/>
        <v>113</v>
      </c>
      <c r="J30" s="1" t="s">
        <v>656</v>
      </c>
      <c r="K30" s="362">
        <v>1201</v>
      </c>
    </row>
    <row r="31" spans="1:11">
      <c r="A31" s="235">
        <f t="shared" si="2"/>
        <v>28</v>
      </c>
      <c r="B31" s="237" t="s">
        <v>645</v>
      </c>
      <c r="C31" s="362">
        <v>30894</v>
      </c>
      <c r="E31" s="235">
        <f t="shared" si="0"/>
        <v>71</v>
      </c>
      <c r="F31" s="237" t="s">
        <v>652</v>
      </c>
      <c r="G31" s="362">
        <v>7059</v>
      </c>
      <c r="I31" s="235">
        <f t="shared" si="1"/>
        <v>114</v>
      </c>
      <c r="J31" s="237" t="s">
        <v>659</v>
      </c>
      <c r="K31" s="362">
        <v>620</v>
      </c>
    </row>
    <row r="32" spans="1:11">
      <c r="A32" s="235">
        <f t="shared" si="2"/>
        <v>29</v>
      </c>
      <c r="B32" s="1" t="s">
        <v>648</v>
      </c>
      <c r="C32" s="362">
        <v>32853</v>
      </c>
      <c r="E32" s="235">
        <f t="shared" si="0"/>
        <v>72</v>
      </c>
      <c r="F32" s="1" t="s">
        <v>655</v>
      </c>
      <c r="G32" s="362">
        <v>7364</v>
      </c>
      <c r="I32" s="235">
        <f t="shared" si="1"/>
        <v>115</v>
      </c>
      <c r="J32" s="237" t="s">
        <v>662</v>
      </c>
      <c r="K32" s="362">
        <v>524</v>
      </c>
    </row>
    <row r="33" spans="1:12">
      <c r="A33" s="235">
        <f t="shared" si="2"/>
        <v>30</v>
      </c>
      <c r="B33" s="1" t="s">
        <v>651</v>
      </c>
      <c r="C33" s="362">
        <v>29647</v>
      </c>
      <c r="E33" s="235">
        <f t="shared" si="0"/>
        <v>73</v>
      </c>
      <c r="F33" s="1" t="s">
        <v>658</v>
      </c>
      <c r="G33" s="362">
        <v>7241</v>
      </c>
      <c r="I33" s="235">
        <f t="shared" si="1"/>
        <v>116</v>
      </c>
      <c r="J33" s="237" t="s">
        <v>665</v>
      </c>
      <c r="K33" s="362">
        <v>416</v>
      </c>
    </row>
    <row r="34" spans="1:12">
      <c r="A34" s="235">
        <f t="shared" si="2"/>
        <v>31</v>
      </c>
      <c r="B34" s="1" t="s">
        <v>654</v>
      </c>
      <c r="C34" s="362">
        <v>29559</v>
      </c>
      <c r="E34" s="235">
        <f t="shared" si="0"/>
        <v>74</v>
      </c>
      <c r="F34" s="237" t="s">
        <v>661</v>
      </c>
      <c r="G34" s="362">
        <v>6191</v>
      </c>
      <c r="I34" s="235">
        <f t="shared" si="1"/>
        <v>117</v>
      </c>
      <c r="J34" s="1" t="s">
        <v>668</v>
      </c>
      <c r="K34" s="362">
        <v>312</v>
      </c>
    </row>
    <row r="35" spans="1:12">
      <c r="A35" s="235">
        <f t="shared" si="2"/>
        <v>32</v>
      </c>
      <c r="B35" s="1" t="s">
        <v>657</v>
      </c>
      <c r="C35" s="362">
        <v>24658</v>
      </c>
      <c r="E35" s="235">
        <f t="shared" si="0"/>
        <v>75</v>
      </c>
      <c r="F35" s="1" t="s">
        <v>664</v>
      </c>
      <c r="G35" s="362">
        <v>6183</v>
      </c>
      <c r="I35" s="235">
        <f t="shared" si="1"/>
        <v>118</v>
      </c>
      <c r="J35" s="1" t="s">
        <v>670</v>
      </c>
      <c r="K35" s="362">
        <v>321</v>
      </c>
    </row>
    <row r="36" spans="1:12">
      <c r="A36" s="235">
        <f t="shared" si="2"/>
        <v>33</v>
      </c>
      <c r="B36" s="237" t="s">
        <v>660</v>
      </c>
      <c r="C36" s="362">
        <v>23700</v>
      </c>
      <c r="E36" s="235">
        <f t="shared" si="0"/>
        <v>76</v>
      </c>
      <c r="F36" s="1" t="s">
        <v>667</v>
      </c>
      <c r="G36" s="362">
        <v>6321</v>
      </c>
      <c r="I36" s="235">
        <f t="shared" si="1"/>
        <v>119</v>
      </c>
      <c r="J36" s="1" t="s">
        <v>673</v>
      </c>
      <c r="K36" s="362">
        <v>274</v>
      </c>
    </row>
    <row r="37" spans="1:12">
      <c r="A37" s="235">
        <f t="shared" si="2"/>
        <v>34</v>
      </c>
      <c r="B37" s="1" t="s">
        <v>663</v>
      </c>
      <c r="C37" s="362">
        <v>21395</v>
      </c>
      <c r="E37" s="235">
        <f t="shared" si="0"/>
        <v>77</v>
      </c>
      <c r="F37" s="1" t="s">
        <v>669</v>
      </c>
      <c r="G37" s="362">
        <v>6071</v>
      </c>
      <c r="I37" s="235">
        <f t="shared" si="1"/>
        <v>120</v>
      </c>
      <c r="J37" s="237" t="s">
        <v>676</v>
      </c>
      <c r="K37" s="362">
        <v>187</v>
      </c>
    </row>
    <row r="38" spans="1:12" ht="14.25">
      <c r="A38" s="235">
        <f t="shared" si="2"/>
        <v>35</v>
      </c>
      <c r="B38" s="237" t="s">
        <v>666</v>
      </c>
      <c r="C38" s="362">
        <v>23324</v>
      </c>
      <c r="E38" s="235">
        <f t="shared" si="0"/>
        <v>78</v>
      </c>
      <c r="F38" s="1" t="s">
        <v>672</v>
      </c>
      <c r="G38" s="362">
        <v>5497</v>
      </c>
      <c r="I38" s="235">
        <f t="shared" si="1"/>
        <v>121</v>
      </c>
      <c r="J38" s="1" t="s">
        <v>679</v>
      </c>
      <c r="K38" s="362">
        <v>166</v>
      </c>
    </row>
    <row r="39" spans="1:12">
      <c r="A39" s="235">
        <f t="shared" si="2"/>
        <v>36</v>
      </c>
      <c r="B39" s="1" t="s">
        <v>339</v>
      </c>
      <c r="C39" s="362">
        <v>22936</v>
      </c>
      <c r="E39" s="235">
        <f t="shared" si="0"/>
        <v>79</v>
      </c>
      <c r="F39" s="237" t="s">
        <v>675</v>
      </c>
      <c r="G39" s="362">
        <v>5551</v>
      </c>
      <c r="I39" s="235">
        <f t="shared" si="1"/>
        <v>122</v>
      </c>
      <c r="J39" s="1" t="s">
        <v>682</v>
      </c>
      <c r="K39" s="362">
        <v>100</v>
      </c>
    </row>
    <row r="40" spans="1:12">
      <c r="A40" s="235">
        <f t="shared" si="2"/>
        <v>37</v>
      </c>
      <c r="B40" s="1" t="s">
        <v>671</v>
      </c>
      <c r="C40" s="362">
        <v>22022</v>
      </c>
      <c r="E40" s="235">
        <f t="shared" si="0"/>
        <v>80</v>
      </c>
      <c r="F40" s="1" t="s">
        <v>678</v>
      </c>
      <c r="G40" s="362">
        <v>5602</v>
      </c>
      <c r="I40" s="235">
        <f t="shared" si="1"/>
        <v>123</v>
      </c>
      <c r="J40" s="237" t="s">
        <v>685</v>
      </c>
      <c r="K40" s="362">
        <v>90</v>
      </c>
    </row>
    <row r="41" spans="1:12">
      <c r="A41" s="235">
        <f t="shared" si="2"/>
        <v>38</v>
      </c>
      <c r="B41" s="237" t="s">
        <v>674</v>
      </c>
      <c r="C41" s="362">
        <v>20696</v>
      </c>
      <c r="E41" s="235">
        <f t="shared" si="0"/>
        <v>81</v>
      </c>
      <c r="F41" s="237" t="s">
        <v>681</v>
      </c>
      <c r="G41" s="362">
        <v>7966</v>
      </c>
      <c r="I41" s="235">
        <f t="shared" si="1"/>
        <v>124</v>
      </c>
      <c r="J41" s="1" t="s">
        <v>686</v>
      </c>
      <c r="K41" s="362">
        <v>86</v>
      </c>
    </row>
    <row r="42" spans="1:12">
      <c r="A42" s="235">
        <f t="shared" si="2"/>
        <v>39</v>
      </c>
      <c r="B42" s="1" t="s">
        <v>677</v>
      </c>
      <c r="C42" s="362">
        <v>19406</v>
      </c>
      <c r="E42" s="235">
        <f t="shared" si="0"/>
        <v>82</v>
      </c>
      <c r="F42" s="1" t="s">
        <v>684</v>
      </c>
      <c r="G42" s="362">
        <v>5432</v>
      </c>
      <c r="I42" s="235">
        <f t="shared" si="1"/>
        <v>125</v>
      </c>
      <c r="J42" s="1" t="s">
        <v>687</v>
      </c>
      <c r="K42" s="362">
        <v>71</v>
      </c>
    </row>
    <row r="43" spans="1:12">
      <c r="A43" s="235">
        <f t="shared" si="2"/>
        <v>40</v>
      </c>
      <c r="B43" s="1" t="s">
        <v>680</v>
      </c>
      <c r="C43" s="362">
        <v>20609</v>
      </c>
      <c r="E43" s="235">
        <f>+E42+1</f>
        <v>83</v>
      </c>
      <c r="F43" s="1" t="s">
        <v>573</v>
      </c>
      <c r="G43" s="362">
        <v>5312</v>
      </c>
      <c r="I43" s="235">
        <f t="shared" si="1"/>
        <v>126</v>
      </c>
      <c r="J43" s="237" t="s">
        <v>688</v>
      </c>
      <c r="K43" s="362">
        <v>36</v>
      </c>
    </row>
    <row r="44" spans="1:12">
      <c r="A44" s="235">
        <f t="shared" si="2"/>
        <v>41</v>
      </c>
      <c r="B44" s="1" t="s">
        <v>683</v>
      </c>
      <c r="C44" s="362">
        <v>20277</v>
      </c>
      <c r="E44" s="235">
        <f>+E43+1</f>
        <v>84</v>
      </c>
      <c r="F44" s="1" t="s">
        <v>576</v>
      </c>
      <c r="G44" s="362">
        <v>5445</v>
      </c>
      <c r="I44" s="235">
        <f t="shared" si="1"/>
        <v>127</v>
      </c>
      <c r="J44" s="1" t="s">
        <v>689</v>
      </c>
      <c r="K44" s="362">
        <v>35</v>
      </c>
    </row>
    <row r="45" spans="1:12">
      <c r="A45" s="235">
        <f>+A44+1</f>
        <v>42</v>
      </c>
      <c r="B45" s="237" t="s">
        <v>572</v>
      </c>
      <c r="C45" s="362">
        <v>19043</v>
      </c>
      <c r="E45" s="235">
        <f>+E44+1</f>
        <v>85</v>
      </c>
      <c r="F45" s="1" t="s">
        <v>578</v>
      </c>
      <c r="G45" s="362">
        <v>5051</v>
      </c>
      <c r="I45" s="235">
        <f t="shared" si="1"/>
        <v>128</v>
      </c>
      <c r="J45" s="237" t="s">
        <v>690</v>
      </c>
      <c r="K45" s="362">
        <v>32</v>
      </c>
    </row>
    <row r="46" spans="1:12">
      <c r="A46" s="235">
        <f>+A45+1</f>
        <v>43</v>
      </c>
      <c r="B46" s="1" t="s">
        <v>575</v>
      </c>
      <c r="C46" s="362">
        <v>15730</v>
      </c>
      <c r="E46" s="235">
        <f>+E45+1</f>
        <v>86</v>
      </c>
      <c r="F46" s="1" t="s">
        <v>581</v>
      </c>
      <c r="G46" s="362">
        <v>4588</v>
      </c>
    </row>
    <row r="48" spans="1:12">
      <c r="C48" s="11">
        <f>SUM(C4:C47)</f>
        <v>5266350</v>
      </c>
      <c r="G48" s="11">
        <f>SUM(G4:G47)</f>
        <v>405784</v>
      </c>
      <c r="K48" s="11">
        <f>SUM(K4:K47)</f>
        <v>68445</v>
      </c>
      <c r="L48" s="10">
        <f>+C48+G48+K48</f>
        <v>5740579</v>
      </c>
    </row>
  </sheetData>
  <phoneticPr fontId="3" type="noConversion"/>
  <pageMargins left="0.82" right="0.15" top="1" bottom="1" header="0" footer="0"/>
  <pageSetup paperSize="9" scale="75" orientation="landscape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56"/>
  <sheetViews>
    <sheetView showGridLines="0" zoomScale="70" workbookViewId="0">
      <selection activeCell="L8" sqref="L8"/>
    </sheetView>
  </sheetViews>
  <sheetFormatPr baseColWidth="10" defaultRowHeight="12.75"/>
  <cols>
    <col min="1" max="1" width="12" bestFit="1" customWidth="1"/>
    <col min="2" max="2" width="7.85546875" customWidth="1"/>
    <col min="3" max="3" width="29.5703125" customWidth="1"/>
    <col min="4" max="4" width="7.7109375" bestFit="1" customWidth="1"/>
    <col min="5" max="5" width="9.85546875" customWidth="1"/>
    <col min="6" max="6" width="9.140625" customWidth="1"/>
    <col min="7" max="7" width="7.140625" customWidth="1"/>
    <col min="8" max="8" width="8.28515625" customWidth="1"/>
    <col min="9" max="9" width="7.7109375" customWidth="1"/>
    <col min="10" max="10" width="6.85546875" customWidth="1"/>
    <col min="11" max="11" width="9.7109375" customWidth="1"/>
    <col min="12" max="12" width="13.5703125" customWidth="1"/>
    <col min="13" max="13" width="10.140625" customWidth="1"/>
    <col min="14" max="14" width="13.42578125" customWidth="1"/>
    <col min="15" max="15" width="13.140625" customWidth="1"/>
  </cols>
  <sheetData>
    <row r="2" spans="1:15" ht="13.5" thickBot="1">
      <c r="D2" s="485" t="s">
        <v>3</v>
      </c>
      <c r="E2" s="486"/>
    </row>
    <row r="3" spans="1:15" ht="13.5" thickBot="1">
      <c r="A3" s="98" t="s">
        <v>179</v>
      </c>
      <c r="B3" s="85" t="s">
        <v>180</v>
      </c>
      <c r="C3" s="99" t="s">
        <v>233</v>
      </c>
      <c r="D3" s="99" t="s">
        <v>194</v>
      </c>
      <c r="E3" s="107" t="s">
        <v>195</v>
      </c>
      <c r="F3" s="99" t="s">
        <v>196</v>
      </c>
      <c r="G3" s="107" t="s">
        <v>197</v>
      </c>
      <c r="H3" s="99" t="s">
        <v>198</v>
      </c>
      <c r="I3" s="107" t="s">
        <v>199</v>
      </c>
      <c r="J3" s="99" t="s">
        <v>200</v>
      </c>
      <c r="K3" s="107" t="s">
        <v>201</v>
      </c>
      <c r="L3" s="99" t="s">
        <v>202</v>
      </c>
      <c r="M3" s="107" t="s">
        <v>203</v>
      </c>
      <c r="N3" s="99" t="s">
        <v>204</v>
      </c>
      <c r="O3" s="107" t="s">
        <v>205</v>
      </c>
    </row>
    <row r="4" spans="1:15" ht="13.5" thickBot="1"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>
      <c r="A5" s="100" t="s">
        <v>187</v>
      </c>
      <c r="B5" s="128">
        <v>1</v>
      </c>
      <c r="C5" s="112" t="s">
        <v>189</v>
      </c>
      <c r="D5" s="115"/>
      <c r="E5" s="116"/>
      <c r="F5" s="117" t="s">
        <v>207</v>
      </c>
      <c r="G5" s="147" t="s">
        <v>207</v>
      </c>
      <c r="H5" s="124"/>
      <c r="I5" s="116"/>
      <c r="J5" s="116"/>
      <c r="K5" s="116"/>
      <c r="L5" s="116"/>
      <c r="M5" s="116"/>
      <c r="N5" s="116"/>
      <c r="O5" s="118"/>
    </row>
    <row r="6" spans="1:15">
      <c r="A6" s="100"/>
      <c r="B6" s="128">
        <v>2</v>
      </c>
      <c r="C6" s="112" t="s">
        <v>220</v>
      </c>
      <c r="D6" s="145"/>
      <c r="E6" s="50"/>
      <c r="F6" s="146"/>
      <c r="G6" s="114" t="s">
        <v>207</v>
      </c>
      <c r="H6" s="113"/>
      <c r="I6" s="50"/>
      <c r="J6" s="50"/>
      <c r="K6" s="50"/>
      <c r="L6" s="50"/>
      <c r="M6" s="50"/>
      <c r="N6" s="50"/>
      <c r="O6" s="111"/>
    </row>
    <row r="7" spans="1:15">
      <c r="B7" s="128">
        <v>3</v>
      </c>
      <c r="C7" s="112" t="s">
        <v>190</v>
      </c>
      <c r="D7" s="119"/>
      <c r="E7" s="113"/>
      <c r="F7" s="113"/>
      <c r="G7" s="114" t="s">
        <v>207</v>
      </c>
      <c r="H7" s="113"/>
      <c r="I7" s="113"/>
      <c r="J7" s="113"/>
      <c r="K7" s="113"/>
      <c r="L7" s="113"/>
      <c r="M7" s="113"/>
      <c r="N7" s="113"/>
      <c r="O7" s="110"/>
    </row>
    <row r="8" spans="1:15">
      <c r="B8" s="128">
        <v>4</v>
      </c>
      <c r="C8" s="112" t="s">
        <v>191</v>
      </c>
      <c r="D8" s="119"/>
      <c r="E8" s="113"/>
      <c r="F8" s="113"/>
      <c r="G8" s="113"/>
      <c r="H8" s="114" t="s">
        <v>207</v>
      </c>
      <c r="I8" s="113"/>
      <c r="J8" s="113"/>
      <c r="K8" s="113"/>
      <c r="L8" s="113"/>
      <c r="M8" s="113"/>
      <c r="N8" s="113"/>
      <c r="O8" s="110"/>
    </row>
    <row r="9" spans="1:15">
      <c r="B9" s="128">
        <v>5</v>
      </c>
      <c r="C9" s="112" t="s">
        <v>193</v>
      </c>
      <c r="D9" s="119"/>
      <c r="E9" s="113"/>
      <c r="F9" s="113"/>
      <c r="G9" s="114" t="s">
        <v>207</v>
      </c>
      <c r="H9" s="114" t="s">
        <v>207</v>
      </c>
      <c r="I9" s="114" t="s">
        <v>207</v>
      </c>
      <c r="J9" s="114" t="s">
        <v>207</v>
      </c>
      <c r="K9" s="114" t="s">
        <v>207</v>
      </c>
      <c r="L9" s="114" t="s">
        <v>207</v>
      </c>
      <c r="M9" s="113"/>
      <c r="N9" s="113"/>
      <c r="O9" s="110"/>
    </row>
    <row r="10" spans="1:15">
      <c r="B10" s="128">
        <v>6</v>
      </c>
      <c r="C10" s="112" t="s">
        <v>182</v>
      </c>
      <c r="D10" s="119"/>
      <c r="E10" s="113"/>
      <c r="F10" s="113"/>
      <c r="G10" s="114"/>
      <c r="H10" s="114"/>
      <c r="I10" s="114"/>
      <c r="J10" s="114"/>
      <c r="K10" s="114"/>
      <c r="L10" s="114"/>
      <c r="M10" s="113"/>
      <c r="N10" s="113"/>
      <c r="O10" s="110"/>
    </row>
    <row r="11" spans="1:15">
      <c r="B11" s="128">
        <v>7</v>
      </c>
      <c r="C11" s="112" t="s">
        <v>232</v>
      </c>
      <c r="D11" s="119"/>
      <c r="E11" s="113"/>
      <c r="F11" s="113"/>
      <c r="G11" s="114"/>
      <c r="H11" s="114"/>
      <c r="I11" s="114"/>
      <c r="J11" s="114"/>
      <c r="K11" s="114"/>
      <c r="L11" s="114"/>
      <c r="M11" s="113"/>
      <c r="N11" s="113"/>
      <c r="O11" s="110"/>
    </row>
    <row r="12" spans="1:15">
      <c r="B12" s="128">
        <v>8</v>
      </c>
      <c r="C12" s="112" t="s">
        <v>192</v>
      </c>
      <c r="D12" s="119"/>
      <c r="E12" s="113"/>
      <c r="F12" s="113"/>
      <c r="G12" s="113"/>
      <c r="H12" s="113"/>
      <c r="I12" s="113"/>
      <c r="J12" s="113"/>
      <c r="K12" s="113"/>
      <c r="L12" s="114" t="s">
        <v>207</v>
      </c>
      <c r="M12" s="113"/>
      <c r="N12" s="113"/>
      <c r="O12" s="110"/>
    </row>
    <row r="13" spans="1:15">
      <c r="B13" s="128">
        <v>9</v>
      </c>
      <c r="C13" s="112" t="s">
        <v>221</v>
      </c>
      <c r="D13" s="119"/>
      <c r="E13" s="113"/>
      <c r="F13" s="113"/>
      <c r="G13" s="113"/>
      <c r="H13" s="113"/>
      <c r="I13" s="113"/>
      <c r="J13" s="113"/>
      <c r="K13" s="113"/>
      <c r="L13" s="114" t="s">
        <v>207</v>
      </c>
      <c r="M13" s="113"/>
      <c r="N13" s="113"/>
      <c r="O13" s="110"/>
    </row>
    <row r="14" spans="1:15">
      <c r="B14" s="128">
        <v>10</v>
      </c>
      <c r="C14" s="112"/>
      <c r="D14" s="119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0"/>
    </row>
    <row r="15" spans="1:15">
      <c r="B15" s="128">
        <v>11</v>
      </c>
      <c r="C15" s="112"/>
      <c r="D15" s="119"/>
      <c r="E15" s="113"/>
      <c r="F15" s="113"/>
      <c r="G15" s="113"/>
      <c r="H15" s="113"/>
      <c r="I15" s="113"/>
      <c r="J15" s="113"/>
      <c r="K15" s="113"/>
      <c r="L15" s="113"/>
      <c r="M15" s="113"/>
      <c r="N15" s="113"/>
      <c r="O15" s="110"/>
    </row>
    <row r="16" spans="1:15" ht="13.5" thickBot="1">
      <c r="B16" s="128">
        <v>12</v>
      </c>
      <c r="C16" s="112"/>
      <c r="D16" s="120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2"/>
    </row>
    <row r="17" spans="1:15">
      <c r="B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</row>
    <row r="18" spans="1:15" ht="13.5" thickBot="1">
      <c r="B18" s="37"/>
      <c r="D18" s="144">
        <v>2014</v>
      </c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</row>
    <row r="19" spans="1:15">
      <c r="A19" s="100" t="s">
        <v>183</v>
      </c>
      <c r="B19" s="128">
        <v>1</v>
      </c>
      <c r="C19" s="156" t="s">
        <v>181</v>
      </c>
      <c r="D19" s="115"/>
      <c r="E19" s="116"/>
      <c r="F19" s="117" t="s">
        <v>207</v>
      </c>
      <c r="G19" s="116"/>
      <c r="H19" s="116"/>
      <c r="I19" s="116"/>
      <c r="J19" s="116"/>
      <c r="K19" s="116"/>
      <c r="L19" s="116"/>
      <c r="M19" s="116"/>
      <c r="N19" s="116"/>
      <c r="O19" s="118"/>
    </row>
    <row r="20" spans="1:15">
      <c r="B20" s="128">
        <v>2</v>
      </c>
      <c r="C20" s="112" t="s">
        <v>222</v>
      </c>
      <c r="D20" s="119"/>
      <c r="E20" s="113"/>
      <c r="F20" s="113"/>
      <c r="G20" s="113"/>
      <c r="H20" s="113"/>
      <c r="I20" s="114" t="s">
        <v>207</v>
      </c>
      <c r="J20" s="113"/>
      <c r="K20" s="113"/>
      <c r="L20" s="113"/>
      <c r="M20" s="113"/>
      <c r="N20" s="113"/>
      <c r="O20" s="110"/>
    </row>
    <row r="21" spans="1:15">
      <c r="B21" s="128">
        <v>3</v>
      </c>
      <c r="C21" s="112" t="s">
        <v>182</v>
      </c>
      <c r="D21" s="119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0"/>
    </row>
    <row r="22" spans="1:15">
      <c r="B22" s="128">
        <v>4</v>
      </c>
      <c r="C22" s="112" t="s">
        <v>232</v>
      </c>
      <c r="D22" s="119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0"/>
    </row>
    <row r="23" spans="1:15">
      <c r="B23" s="128">
        <v>5</v>
      </c>
      <c r="C23" s="112" t="s">
        <v>185</v>
      </c>
      <c r="D23" s="119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0"/>
    </row>
    <row r="24" spans="1:15">
      <c r="B24" s="128">
        <v>6</v>
      </c>
      <c r="C24" s="112" t="s">
        <v>223</v>
      </c>
      <c r="D24" s="119"/>
      <c r="E24" s="113"/>
      <c r="F24" s="113"/>
      <c r="G24" s="113"/>
      <c r="H24" s="113"/>
      <c r="I24" s="113"/>
      <c r="J24" s="113"/>
      <c r="K24" s="113"/>
      <c r="L24" s="113"/>
      <c r="M24" s="114" t="s">
        <v>207</v>
      </c>
      <c r="N24" s="113"/>
      <c r="O24" s="110"/>
    </row>
    <row r="25" spans="1:15">
      <c r="B25" s="128">
        <v>7</v>
      </c>
      <c r="C25" s="112" t="s">
        <v>182</v>
      </c>
      <c r="D25" s="157"/>
      <c r="E25" s="158"/>
      <c r="F25" s="158"/>
      <c r="G25" s="158"/>
      <c r="H25" s="158"/>
      <c r="I25" s="158"/>
      <c r="J25" s="158"/>
      <c r="K25" s="158"/>
      <c r="L25" s="158"/>
      <c r="M25" s="159"/>
      <c r="N25" s="158"/>
      <c r="O25" s="160"/>
    </row>
    <row r="26" spans="1:15">
      <c r="B26" s="128">
        <v>8</v>
      </c>
      <c r="C26" s="112" t="s">
        <v>232</v>
      </c>
      <c r="D26" s="157"/>
      <c r="E26" s="158"/>
      <c r="F26" s="158"/>
      <c r="G26" s="158"/>
      <c r="H26" s="158"/>
      <c r="I26" s="158"/>
      <c r="J26" s="158"/>
      <c r="K26" s="158"/>
      <c r="L26" s="158"/>
      <c r="M26" s="159"/>
      <c r="N26" s="158"/>
      <c r="O26" s="160"/>
    </row>
    <row r="27" spans="1:15">
      <c r="B27" s="128">
        <v>9</v>
      </c>
      <c r="C27" s="112"/>
      <c r="D27" s="157"/>
      <c r="E27" s="158"/>
      <c r="F27" s="158"/>
      <c r="G27" s="158"/>
      <c r="H27" s="158"/>
      <c r="I27" s="158"/>
      <c r="J27" s="158"/>
      <c r="K27" s="158"/>
      <c r="L27" s="158"/>
      <c r="M27" s="159"/>
      <c r="N27" s="158"/>
      <c r="O27" s="160"/>
    </row>
    <row r="28" spans="1:15" ht="13.5" thickBot="1">
      <c r="B28" s="128">
        <v>10</v>
      </c>
      <c r="C28" s="112"/>
      <c r="D28" s="120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2"/>
    </row>
    <row r="29" spans="1:15">
      <c r="B29" s="128"/>
      <c r="C29" s="89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</row>
    <row r="30" spans="1:15" ht="13.5" thickBot="1">
      <c r="B30" s="37"/>
      <c r="D30" s="144">
        <v>2015</v>
      </c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5">
      <c r="A31" s="100" t="s">
        <v>184</v>
      </c>
      <c r="B31" s="128">
        <v>1</v>
      </c>
      <c r="C31" s="156" t="s">
        <v>186</v>
      </c>
      <c r="D31" s="123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5"/>
    </row>
    <row r="32" spans="1:15">
      <c r="B32" s="128">
        <v>2</v>
      </c>
      <c r="C32" s="112" t="s">
        <v>226</v>
      </c>
      <c r="D32" s="119"/>
      <c r="E32" s="113"/>
      <c r="F32" s="113"/>
      <c r="G32" s="113"/>
      <c r="H32" s="113"/>
      <c r="I32" s="114" t="s">
        <v>207</v>
      </c>
      <c r="J32" s="113"/>
      <c r="K32" s="113"/>
      <c r="L32" s="113"/>
      <c r="M32" s="113"/>
      <c r="N32" s="113"/>
      <c r="O32" s="110"/>
    </row>
    <row r="33" spans="1:15">
      <c r="B33" s="128">
        <v>3</v>
      </c>
      <c r="C33" s="112" t="s">
        <v>182</v>
      </c>
      <c r="D33" s="119"/>
      <c r="E33" s="113"/>
      <c r="F33" s="113"/>
      <c r="G33" s="113"/>
      <c r="H33" s="113"/>
      <c r="I33" s="114"/>
      <c r="J33" s="113"/>
      <c r="K33" s="113"/>
      <c r="L33" s="113"/>
      <c r="M33" s="113"/>
      <c r="N33" s="113"/>
      <c r="O33" s="110"/>
    </row>
    <row r="34" spans="1:15">
      <c r="B34" s="128">
        <v>4</v>
      </c>
      <c r="C34" s="112" t="s">
        <v>232</v>
      </c>
      <c r="D34" s="119"/>
      <c r="E34" s="113"/>
      <c r="F34" s="113"/>
      <c r="G34" s="113"/>
      <c r="H34" s="113"/>
      <c r="I34" s="114"/>
      <c r="J34" s="113"/>
      <c r="K34" s="113"/>
      <c r="L34" s="113"/>
      <c r="M34" s="113"/>
      <c r="N34" s="113"/>
      <c r="O34" s="110"/>
    </row>
    <row r="35" spans="1:15">
      <c r="B35" s="128">
        <v>5</v>
      </c>
      <c r="C35" s="112" t="s">
        <v>225</v>
      </c>
      <c r="D35" s="119"/>
      <c r="E35" s="114" t="s">
        <v>207</v>
      </c>
      <c r="F35" s="113"/>
      <c r="G35" s="113"/>
      <c r="H35" s="113"/>
      <c r="I35" s="113"/>
      <c r="J35" s="113"/>
      <c r="K35" s="113"/>
      <c r="L35" s="113"/>
      <c r="M35" s="113"/>
      <c r="N35" s="113"/>
      <c r="O35" s="110"/>
    </row>
    <row r="36" spans="1:15">
      <c r="B36" s="128">
        <v>6</v>
      </c>
      <c r="C36" s="112" t="s">
        <v>227</v>
      </c>
      <c r="D36" s="119"/>
      <c r="E36" s="113"/>
      <c r="F36" s="113"/>
      <c r="G36" s="113"/>
      <c r="H36" s="113"/>
      <c r="I36" s="113"/>
      <c r="J36" s="113"/>
      <c r="K36" s="113"/>
      <c r="L36" s="113"/>
      <c r="M36" s="114" t="s">
        <v>207</v>
      </c>
      <c r="N36" s="113"/>
      <c r="O36" s="110"/>
    </row>
    <row r="37" spans="1:15">
      <c r="B37" s="128">
        <v>7</v>
      </c>
      <c r="C37" s="112" t="s">
        <v>182</v>
      </c>
      <c r="D37" s="119"/>
      <c r="E37" s="113"/>
      <c r="F37" s="113"/>
      <c r="G37" s="113"/>
      <c r="H37" s="113"/>
      <c r="I37" s="113"/>
      <c r="J37" s="113"/>
      <c r="K37" s="113"/>
      <c r="L37" s="113"/>
      <c r="M37" s="114"/>
      <c r="N37" s="113"/>
      <c r="O37" s="110"/>
    </row>
    <row r="38" spans="1:15">
      <c r="B38" s="128">
        <v>8</v>
      </c>
      <c r="C38" s="112" t="s">
        <v>232</v>
      </c>
      <c r="D38" s="119"/>
      <c r="E38" s="113"/>
      <c r="F38" s="113"/>
      <c r="G38" s="113"/>
      <c r="H38" s="113"/>
      <c r="I38" s="113"/>
      <c r="J38" s="113"/>
      <c r="K38" s="113"/>
      <c r="L38" s="113"/>
      <c r="M38" s="114"/>
      <c r="N38" s="113"/>
      <c r="O38" s="110"/>
    </row>
    <row r="39" spans="1:15">
      <c r="B39" s="128">
        <v>9</v>
      </c>
      <c r="C39" s="112"/>
      <c r="D39" s="119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0"/>
    </row>
    <row r="40" spans="1:15" ht="13.5" thickBot="1">
      <c r="B40" s="128">
        <v>10</v>
      </c>
      <c r="C40" s="112"/>
      <c r="D40" s="120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2"/>
    </row>
    <row r="41" spans="1:15">
      <c r="B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</row>
    <row r="42" spans="1:15" ht="13.5" thickBot="1">
      <c r="B42" s="37"/>
      <c r="D42" s="144">
        <v>2016</v>
      </c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</row>
    <row r="43" spans="1:15">
      <c r="A43" s="101" t="s">
        <v>206</v>
      </c>
      <c r="B43" s="128">
        <v>1</v>
      </c>
      <c r="C43" s="112" t="s">
        <v>188</v>
      </c>
      <c r="D43" s="115"/>
      <c r="E43" s="117" t="s">
        <v>207</v>
      </c>
      <c r="F43" s="116"/>
      <c r="G43" s="116"/>
      <c r="H43" s="116"/>
      <c r="I43" s="116"/>
      <c r="J43" s="116"/>
      <c r="K43" s="116"/>
      <c r="L43" s="116"/>
      <c r="M43" s="116"/>
      <c r="N43" s="116"/>
      <c r="O43" s="118"/>
    </row>
    <row r="44" spans="1:15">
      <c r="B44" s="128">
        <v>2</v>
      </c>
      <c r="C44" s="112" t="s">
        <v>225</v>
      </c>
      <c r="D44" s="119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0"/>
    </row>
    <row r="45" spans="1:15">
      <c r="B45" s="128">
        <v>3</v>
      </c>
      <c r="C45" s="112"/>
      <c r="D45" s="119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0"/>
    </row>
    <row r="46" spans="1:15">
      <c r="B46" s="128">
        <v>4</v>
      </c>
      <c r="C46" s="112"/>
      <c r="D46" s="119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0"/>
    </row>
    <row r="47" spans="1:15">
      <c r="B47" s="128">
        <v>5</v>
      </c>
      <c r="C47" s="112"/>
      <c r="D47" s="119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0"/>
    </row>
    <row r="48" spans="1:15" ht="13.5" thickBot="1">
      <c r="B48" s="128">
        <v>6</v>
      </c>
      <c r="C48" s="112"/>
      <c r="D48" s="120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2"/>
    </row>
    <row r="49" spans="1:15"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3.5" thickBot="1">
      <c r="D50" s="144">
        <v>2017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>
      <c r="A51" s="101" t="s">
        <v>219</v>
      </c>
      <c r="B51" s="128">
        <v>1</v>
      </c>
      <c r="C51" s="112" t="s">
        <v>224</v>
      </c>
      <c r="D51" s="115"/>
      <c r="E51" s="117" t="s">
        <v>207</v>
      </c>
      <c r="F51" s="116"/>
      <c r="G51" s="116"/>
      <c r="H51" s="116"/>
      <c r="I51" s="116"/>
      <c r="J51" s="116"/>
      <c r="K51" s="116"/>
      <c r="L51" s="116"/>
      <c r="M51" s="116"/>
      <c r="N51" s="116"/>
      <c r="O51" s="118"/>
    </row>
    <row r="52" spans="1:15">
      <c r="B52" s="128">
        <v>2</v>
      </c>
      <c r="C52" s="112"/>
      <c r="D52" s="119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0"/>
    </row>
    <row r="53" spans="1:15">
      <c r="B53" s="128">
        <v>3</v>
      </c>
      <c r="C53" s="112"/>
      <c r="D53" s="119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0"/>
    </row>
    <row r="54" spans="1:15">
      <c r="B54" s="128">
        <v>4</v>
      </c>
      <c r="C54" s="112"/>
      <c r="D54" s="119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0"/>
    </row>
    <row r="55" spans="1:15">
      <c r="B55" s="128">
        <v>5</v>
      </c>
      <c r="C55" s="112"/>
      <c r="D55" s="119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0"/>
    </row>
    <row r="56" spans="1:15" ht="13.5" thickBot="1">
      <c r="B56" s="128">
        <v>6</v>
      </c>
      <c r="C56" s="112"/>
      <c r="D56" s="120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2"/>
    </row>
  </sheetData>
  <phoneticPr fontId="3" type="noConversion"/>
  <pageMargins left="0.75" right="0.75" top="1" bottom="1" header="0" footer="0"/>
  <pageSetup paperSize="9" scale="64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enableFormatConditionsCalculation="0">
    <tabColor indexed="11"/>
  </sheetPr>
  <dimension ref="A1:AI377"/>
  <sheetViews>
    <sheetView showGridLines="0" zoomScale="85" workbookViewId="0">
      <selection activeCell="H12" sqref="H12"/>
    </sheetView>
  </sheetViews>
  <sheetFormatPr baseColWidth="10" defaultRowHeight="12.75"/>
  <cols>
    <col min="2" max="2" width="13" customWidth="1"/>
    <col min="3" max="3" width="9.28515625" customWidth="1"/>
    <col min="4" max="4" width="10" customWidth="1"/>
    <col min="5" max="5" width="8.85546875" customWidth="1"/>
    <col min="6" max="6" width="9" customWidth="1"/>
    <col min="7" max="7" width="11" bestFit="1" customWidth="1"/>
    <col min="8" max="8" width="21.7109375" customWidth="1"/>
    <col min="9" max="9" width="16" customWidth="1"/>
    <col min="10" max="10" width="11.140625" bestFit="1" customWidth="1"/>
    <col min="11" max="11" width="19.5703125" customWidth="1"/>
    <col min="13" max="13" width="20.7109375" customWidth="1"/>
    <col min="14" max="14" width="16" customWidth="1"/>
    <col min="16" max="16" width="19.42578125" customWidth="1"/>
  </cols>
  <sheetData>
    <row r="1" spans="1:11" ht="26.25">
      <c r="A1" s="401" t="s">
        <v>719</v>
      </c>
      <c r="B1" s="402"/>
      <c r="C1" s="402"/>
      <c r="D1" s="402"/>
      <c r="E1" s="402"/>
      <c r="F1" s="402"/>
      <c r="G1" s="402"/>
      <c r="H1" s="402"/>
      <c r="I1" s="402"/>
      <c r="J1" s="487"/>
      <c r="K1" s="487"/>
    </row>
    <row r="2" spans="1:11" ht="13.5" thickBot="1">
      <c r="A2" s="37" t="s">
        <v>127</v>
      </c>
      <c r="J2" s="37" t="s">
        <v>716</v>
      </c>
    </row>
    <row r="3" spans="1:11" ht="13.5" thickBot="1">
      <c r="A3" t="s">
        <v>709</v>
      </c>
      <c r="C3" s="71"/>
      <c r="D3" s="184" t="s">
        <v>271</v>
      </c>
      <c r="E3" s="185"/>
      <c r="F3" s="185"/>
      <c r="G3" s="186"/>
      <c r="J3" s="172">
        <f t="shared" ref="J3:K6" si="0">+A42</f>
        <v>1</v>
      </c>
      <c r="K3" s="174" t="str">
        <f t="shared" si="0"/>
        <v>Black market solo pts vta ajenos</v>
      </c>
    </row>
    <row r="4" spans="1:11" ht="18.75" thickBot="1">
      <c r="A4" s="60" t="s">
        <v>322</v>
      </c>
      <c r="B4" s="60"/>
      <c r="C4" s="6" t="s">
        <v>3</v>
      </c>
      <c r="D4" s="7" t="s">
        <v>7</v>
      </c>
      <c r="E4" s="7" t="s">
        <v>8</v>
      </c>
      <c r="F4" s="7" t="s">
        <v>9</v>
      </c>
      <c r="G4" s="8" t="s">
        <v>10</v>
      </c>
      <c r="J4" s="177">
        <f t="shared" si="0"/>
        <v>2</v>
      </c>
      <c r="K4" s="223" t="str">
        <f t="shared" si="0"/>
        <v>Street</v>
      </c>
    </row>
    <row r="5" spans="1:11">
      <c r="A5" s="172" t="s">
        <v>323</v>
      </c>
      <c r="B5" s="13" t="str">
        <f t="shared" ref="B5:B11" si="1">+B238</f>
        <v>España</v>
      </c>
      <c r="C5" s="441">
        <v>1</v>
      </c>
      <c r="D5" s="446">
        <v>1</v>
      </c>
      <c r="E5" s="446">
        <v>1</v>
      </c>
      <c r="F5" s="446">
        <v>1</v>
      </c>
      <c r="G5" s="447">
        <v>1</v>
      </c>
      <c r="H5" s="1">
        <f>SUM(C5:G5)</f>
        <v>5</v>
      </c>
      <c r="J5" s="177">
        <f t="shared" si="0"/>
        <v>3</v>
      </c>
      <c r="K5" s="223" t="str">
        <f t="shared" si="0"/>
        <v>Extreme Bike</v>
      </c>
    </row>
    <row r="6" spans="1:11">
      <c r="A6" s="177" t="s">
        <v>324</v>
      </c>
      <c r="B6" s="89" t="str">
        <f t="shared" si="1"/>
        <v>Japón</v>
      </c>
      <c r="C6" s="442"/>
      <c r="D6" s="444">
        <v>1</v>
      </c>
      <c r="E6" s="444">
        <v>1</v>
      </c>
      <c r="F6" s="444">
        <v>1</v>
      </c>
      <c r="G6" s="445">
        <v>1</v>
      </c>
      <c r="H6" s="1">
        <f t="shared" ref="H6:H30" si="2">SUM(C6:G6)</f>
        <v>4</v>
      </c>
      <c r="J6" s="428">
        <f t="shared" si="0"/>
        <v>4</v>
      </c>
      <c r="K6" s="223" t="str">
        <f t="shared" si="0"/>
        <v>Basic</v>
      </c>
    </row>
    <row r="7" spans="1:11">
      <c r="A7" s="177" t="s">
        <v>325</v>
      </c>
      <c r="B7" s="89" t="str">
        <f t="shared" si="1"/>
        <v>Alemania</v>
      </c>
      <c r="C7" s="442"/>
      <c r="D7" s="444">
        <v>1</v>
      </c>
      <c r="E7" s="444">
        <v>1</v>
      </c>
      <c r="F7" s="444">
        <v>1</v>
      </c>
      <c r="G7" s="445">
        <v>1</v>
      </c>
      <c r="H7" s="1">
        <f t="shared" si="2"/>
        <v>4</v>
      </c>
      <c r="J7" s="428">
        <v>5</v>
      </c>
      <c r="K7" s="223" t="str">
        <f t="shared" ref="K7:K12" si="3">+B46</f>
        <v>Sport</v>
      </c>
    </row>
    <row r="8" spans="1:11">
      <c r="A8" s="177" t="s">
        <v>326</v>
      </c>
      <c r="B8" s="89" t="str">
        <f t="shared" si="1"/>
        <v>Estados Unidos</v>
      </c>
      <c r="C8" s="442"/>
      <c r="D8" s="444"/>
      <c r="E8" s="444">
        <v>1</v>
      </c>
      <c r="F8" s="444">
        <v>1</v>
      </c>
      <c r="G8" s="445">
        <v>1</v>
      </c>
      <c r="H8" s="1">
        <f t="shared" si="2"/>
        <v>3</v>
      </c>
      <c r="J8" s="177">
        <f>+J7+1</f>
        <v>6</v>
      </c>
      <c r="K8" s="223" t="str">
        <f t="shared" si="3"/>
        <v>Underground</v>
      </c>
    </row>
    <row r="9" spans="1:11">
      <c r="A9" s="177" t="s">
        <v>327</v>
      </c>
      <c r="B9" s="89" t="str">
        <f t="shared" si="1"/>
        <v>México</v>
      </c>
      <c r="C9" s="442"/>
      <c r="D9" s="444"/>
      <c r="E9" s="444">
        <v>1</v>
      </c>
      <c r="F9" s="444">
        <v>1</v>
      </c>
      <c r="G9" s="445">
        <v>1</v>
      </c>
      <c r="H9" s="1">
        <f t="shared" si="2"/>
        <v>3</v>
      </c>
      <c r="J9" s="177">
        <f>+J8+1</f>
        <v>7</v>
      </c>
      <c r="K9" s="223" t="str">
        <f t="shared" si="3"/>
        <v>Fantasy</v>
      </c>
    </row>
    <row r="10" spans="1:11">
      <c r="A10" s="177" t="s">
        <v>328</v>
      </c>
      <c r="B10" s="89" t="str">
        <f t="shared" si="1"/>
        <v>Brasil</v>
      </c>
      <c r="C10" s="442"/>
      <c r="D10" s="444"/>
      <c r="E10" s="444">
        <v>1</v>
      </c>
      <c r="F10" s="444">
        <v>1</v>
      </c>
      <c r="G10" s="445">
        <v>1</v>
      </c>
      <c r="H10" s="1">
        <f t="shared" si="2"/>
        <v>3</v>
      </c>
      <c r="J10" s="429">
        <f>+J9+1</f>
        <v>8</v>
      </c>
      <c r="K10" s="223" t="str">
        <f t="shared" si="3"/>
        <v>Style</v>
      </c>
    </row>
    <row r="11" spans="1:11">
      <c r="A11" s="177" t="s">
        <v>329</v>
      </c>
      <c r="B11" s="89" t="str">
        <f t="shared" si="1"/>
        <v>Australia</v>
      </c>
      <c r="C11" s="442"/>
      <c r="D11" s="444"/>
      <c r="E11" s="444">
        <v>1</v>
      </c>
      <c r="F11" s="444">
        <v>1</v>
      </c>
      <c r="G11" s="445">
        <v>1</v>
      </c>
      <c r="H11" s="1">
        <f t="shared" si="2"/>
        <v>3</v>
      </c>
      <c r="J11" s="429">
        <f>+J10+1</f>
        <v>9</v>
      </c>
      <c r="K11" s="223" t="str">
        <f t="shared" si="3"/>
        <v>Designers</v>
      </c>
    </row>
    <row r="12" spans="1:11" ht="13.5" thickBot="1">
      <c r="A12" s="177" t="s">
        <v>331</v>
      </c>
      <c r="B12" s="89" t="s">
        <v>541</v>
      </c>
      <c r="C12" s="442"/>
      <c r="D12" s="444"/>
      <c r="E12" s="444">
        <v>1</v>
      </c>
      <c r="F12" s="444">
        <v>1</v>
      </c>
      <c r="G12" s="445">
        <v>1</v>
      </c>
      <c r="H12" s="1">
        <f t="shared" si="2"/>
        <v>3</v>
      </c>
      <c r="J12" s="15">
        <f>+J11+1</f>
        <v>10</v>
      </c>
      <c r="K12" s="180" t="str">
        <f t="shared" si="3"/>
        <v>Supra</v>
      </c>
    </row>
    <row r="13" spans="1:11" ht="13.5" thickBot="1">
      <c r="A13" s="177" t="s">
        <v>835</v>
      </c>
      <c r="B13" s="89" t="s">
        <v>735</v>
      </c>
      <c r="C13" s="442"/>
      <c r="D13" s="444"/>
      <c r="E13" s="444"/>
      <c r="F13" s="444">
        <v>1</v>
      </c>
      <c r="G13" s="445">
        <v>1</v>
      </c>
      <c r="H13" s="1">
        <f t="shared" si="2"/>
        <v>2</v>
      </c>
      <c r="J13" s="48"/>
      <c r="K13" s="89"/>
    </row>
    <row r="14" spans="1:11" ht="13.5" thickBot="1">
      <c r="A14" s="177" t="s">
        <v>836</v>
      </c>
      <c r="B14" s="89" t="s">
        <v>610</v>
      </c>
      <c r="C14" s="276"/>
      <c r="D14" s="278"/>
      <c r="E14" s="444"/>
      <c r="F14" s="444">
        <v>1</v>
      </c>
      <c r="G14" s="445">
        <v>1</v>
      </c>
      <c r="H14" s="1">
        <f t="shared" si="2"/>
        <v>2</v>
      </c>
      <c r="J14" s="6">
        <f>+J12+1</f>
        <v>11</v>
      </c>
      <c r="K14" s="173" t="s">
        <v>715</v>
      </c>
    </row>
    <row r="15" spans="1:11">
      <c r="A15" s="177" t="s">
        <v>837</v>
      </c>
      <c r="B15" s="89" t="s">
        <v>729</v>
      </c>
      <c r="C15" s="276"/>
      <c r="D15" s="278"/>
      <c r="E15" s="444"/>
      <c r="F15" s="444">
        <v>1</v>
      </c>
      <c r="G15" s="445">
        <v>1</v>
      </c>
      <c r="H15" s="1">
        <f t="shared" si="2"/>
        <v>2</v>
      </c>
      <c r="J15" s="181">
        <v>10</v>
      </c>
      <c r="K15" s="223" t="s">
        <v>723</v>
      </c>
    </row>
    <row r="16" spans="1:11">
      <c r="A16" s="177" t="s">
        <v>838</v>
      </c>
      <c r="B16" s="89" t="s">
        <v>640</v>
      </c>
      <c r="C16" s="190"/>
      <c r="D16" s="48"/>
      <c r="E16" s="48"/>
      <c r="F16" s="48">
        <v>1</v>
      </c>
      <c r="G16" s="445">
        <v>1</v>
      </c>
      <c r="H16" s="1">
        <f t="shared" si="2"/>
        <v>2</v>
      </c>
      <c r="J16" s="182">
        <v>11</v>
      </c>
      <c r="K16" s="223" t="s">
        <v>724</v>
      </c>
    </row>
    <row r="17" spans="1:11" ht="13.5" thickBot="1">
      <c r="A17" s="177" t="s">
        <v>839</v>
      </c>
      <c r="B17" s="89" t="s">
        <v>605</v>
      </c>
      <c r="C17" s="190"/>
      <c r="D17" s="48"/>
      <c r="E17" s="48"/>
      <c r="F17" s="48">
        <v>1</v>
      </c>
      <c r="G17" s="445">
        <v>1</v>
      </c>
      <c r="H17" s="1">
        <f t="shared" si="2"/>
        <v>2</v>
      </c>
      <c r="J17" s="183">
        <v>12</v>
      </c>
      <c r="K17" s="180" t="s">
        <v>738</v>
      </c>
    </row>
    <row r="18" spans="1:11">
      <c r="A18" s="177" t="s">
        <v>840</v>
      </c>
      <c r="B18" s="89" t="s">
        <v>730</v>
      </c>
      <c r="C18" s="190"/>
      <c r="D18" s="48"/>
      <c r="E18" s="48"/>
      <c r="F18" s="48">
        <v>1</v>
      </c>
      <c r="G18" s="445">
        <v>1</v>
      </c>
      <c r="H18" s="1">
        <f t="shared" si="2"/>
        <v>2</v>
      </c>
    </row>
    <row r="19" spans="1:11">
      <c r="A19" s="177" t="s">
        <v>841</v>
      </c>
      <c r="B19" s="89" t="s">
        <v>642</v>
      </c>
      <c r="C19" s="190"/>
      <c r="D19" s="48"/>
      <c r="E19" s="48"/>
      <c r="F19" s="48">
        <v>1</v>
      </c>
      <c r="G19" s="445">
        <v>1</v>
      </c>
      <c r="H19" s="1">
        <f t="shared" si="2"/>
        <v>2</v>
      </c>
    </row>
    <row r="20" spans="1:11">
      <c r="A20" s="177" t="s">
        <v>842</v>
      </c>
      <c r="B20" s="89" t="s">
        <v>739</v>
      </c>
      <c r="C20" s="190"/>
      <c r="D20" s="48"/>
      <c r="E20" s="48"/>
      <c r="F20" s="48">
        <v>1</v>
      </c>
      <c r="G20" s="445">
        <v>1</v>
      </c>
      <c r="H20" s="1">
        <f t="shared" si="2"/>
        <v>2</v>
      </c>
      <c r="J20" s="48"/>
      <c r="K20" s="89"/>
    </row>
    <row r="21" spans="1:11">
      <c r="A21" s="177" t="s">
        <v>843</v>
      </c>
      <c r="B21" s="89" t="s">
        <v>684</v>
      </c>
      <c r="C21" s="190"/>
      <c r="D21" s="48"/>
      <c r="E21" s="48"/>
      <c r="F21" s="48">
        <v>1</v>
      </c>
      <c r="G21" s="445">
        <v>1</v>
      </c>
      <c r="H21" s="1">
        <f t="shared" si="2"/>
        <v>2</v>
      </c>
      <c r="J21" s="48"/>
      <c r="K21" s="89"/>
    </row>
    <row r="22" spans="1:11">
      <c r="A22" s="177" t="s">
        <v>844</v>
      </c>
      <c r="B22" s="89" t="s">
        <v>731</v>
      </c>
      <c r="C22" s="190"/>
      <c r="D22" s="48"/>
      <c r="E22" s="48"/>
      <c r="F22" s="48">
        <v>1</v>
      </c>
      <c r="G22" s="445">
        <v>1</v>
      </c>
      <c r="H22" s="1">
        <f t="shared" si="2"/>
        <v>2</v>
      </c>
      <c r="J22" s="48"/>
      <c r="K22" s="89"/>
    </row>
    <row r="23" spans="1:11">
      <c r="A23" s="177" t="s">
        <v>845</v>
      </c>
      <c r="B23" s="89" t="s">
        <v>740</v>
      </c>
      <c r="C23" s="190"/>
      <c r="D23" s="48"/>
      <c r="E23" s="48"/>
      <c r="F23" s="48">
        <v>1</v>
      </c>
      <c r="G23" s="445">
        <v>1</v>
      </c>
      <c r="H23" s="1">
        <f t="shared" si="2"/>
        <v>2</v>
      </c>
      <c r="J23" s="48"/>
      <c r="K23" s="89"/>
    </row>
    <row r="24" spans="1:11">
      <c r="A24" s="177" t="s">
        <v>846</v>
      </c>
      <c r="B24" s="89" t="s">
        <v>732</v>
      </c>
      <c r="C24" s="190"/>
      <c r="D24" s="48"/>
      <c r="E24" s="48"/>
      <c r="F24" s="48">
        <v>1</v>
      </c>
      <c r="G24" s="445">
        <v>1</v>
      </c>
      <c r="H24" s="1">
        <f t="shared" si="2"/>
        <v>2</v>
      </c>
      <c r="J24" s="48"/>
      <c r="K24" s="89"/>
    </row>
    <row r="25" spans="1:11">
      <c r="A25" s="177" t="s">
        <v>847</v>
      </c>
      <c r="B25" s="89" t="s">
        <v>613</v>
      </c>
      <c r="C25" s="190"/>
      <c r="D25" s="48"/>
      <c r="E25" s="48"/>
      <c r="F25" s="48">
        <v>1</v>
      </c>
      <c r="G25" s="445">
        <v>1</v>
      </c>
      <c r="H25" s="1">
        <f t="shared" si="2"/>
        <v>2</v>
      </c>
      <c r="J25" s="48"/>
      <c r="K25" s="89"/>
    </row>
    <row r="26" spans="1:11">
      <c r="A26" s="177" t="s">
        <v>848</v>
      </c>
      <c r="B26" s="89" t="s">
        <v>733</v>
      </c>
      <c r="C26" s="190"/>
      <c r="D26" s="48"/>
      <c r="E26" s="48"/>
      <c r="F26" s="48">
        <v>1</v>
      </c>
      <c r="G26" s="445">
        <v>1</v>
      </c>
      <c r="H26" s="1">
        <f t="shared" si="2"/>
        <v>2</v>
      </c>
      <c r="J26" s="48"/>
      <c r="K26" s="89"/>
    </row>
    <row r="27" spans="1:11">
      <c r="A27" s="177" t="s">
        <v>849</v>
      </c>
      <c r="B27" s="89" t="s">
        <v>633</v>
      </c>
      <c r="C27" s="190"/>
      <c r="D27" s="48"/>
      <c r="E27" s="48"/>
      <c r="F27" s="48">
        <v>1</v>
      </c>
      <c r="G27" s="445">
        <v>1</v>
      </c>
      <c r="H27" s="1">
        <f t="shared" si="2"/>
        <v>2</v>
      </c>
      <c r="J27" s="48"/>
      <c r="K27" s="89"/>
    </row>
    <row r="28" spans="1:11">
      <c r="A28" s="177" t="s">
        <v>850</v>
      </c>
      <c r="B28" s="89" t="s">
        <v>631</v>
      </c>
      <c r="C28" s="190"/>
      <c r="D28" s="48"/>
      <c r="E28" s="48"/>
      <c r="F28" s="48">
        <v>1</v>
      </c>
      <c r="G28" s="445">
        <v>1</v>
      </c>
      <c r="H28" s="1">
        <f t="shared" si="2"/>
        <v>2</v>
      </c>
      <c r="J28" s="48"/>
      <c r="K28" s="89"/>
    </row>
    <row r="29" spans="1:11">
      <c r="A29" s="177" t="s">
        <v>851</v>
      </c>
      <c r="B29" s="89" t="s">
        <v>741</v>
      </c>
      <c r="C29" s="190"/>
      <c r="D29" s="48"/>
      <c r="E29" s="48"/>
      <c r="F29" s="48">
        <v>1</v>
      </c>
      <c r="G29" s="445">
        <v>1</v>
      </c>
      <c r="H29" s="1">
        <f t="shared" si="2"/>
        <v>2</v>
      </c>
      <c r="J29" s="48"/>
      <c r="K29" s="89"/>
    </row>
    <row r="30" spans="1:11" ht="13.5" thickBot="1">
      <c r="A30" s="15" t="s">
        <v>852</v>
      </c>
      <c r="B30" s="86" t="s">
        <v>734</v>
      </c>
      <c r="C30" s="91"/>
      <c r="D30" s="16"/>
      <c r="E30" s="16"/>
      <c r="F30" s="16"/>
      <c r="G30" s="448">
        <v>1</v>
      </c>
      <c r="H30" s="1">
        <f t="shared" si="2"/>
        <v>1</v>
      </c>
      <c r="J30" s="48"/>
      <c r="K30" s="89"/>
    </row>
    <row r="31" spans="1:11">
      <c r="C31" s="9"/>
      <c r="D31" s="1"/>
      <c r="E31" s="1"/>
      <c r="F31" s="1"/>
      <c r="G31" s="9"/>
      <c r="J31" s="48"/>
      <c r="K31" s="89"/>
    </row>
    <row r="32" spans="1:11">
      <c r="C32" s="9"/>
      <c r="D32" s="1"/>
      <c r="E32" s="1"/>
      <c r="F32" s="1"/>
      <c r="G32" s="9"/>
      <c r="J32" s="48"/>
      <c r="K32" s="89"/>
    </row>
    <row r="33" spans="1:35" ht="13.5" thickBot="1">
      <c r="A33" s="37" t="s">
        <v>710</v>
      </c>
      <c r="C33" s="9"/>
      <c r="D33" s="1"/>
      <c r="E33" s="1"/>
      <c r="F33" s="1"/>
      <c r="G33" s="9"/>
      <c r="J33" s="89"/>
      <c r="K33" s="89"/>
    </row>
    <row r="34" spans="1:35">
      <c r="A34" s="172">
        <v>1</v>
      </c>
      <c r="B34" s="174" t="s">
        <v>174</v>
      </c>
      <c r="C34" s="9"/>
      <c r="D34" s="48"/>
      <c r="E34" s="48"/>
      <c r="F34" s="48"/>
      <c r="G34" s="9"/>
    </row>
    <row r="35" spans="1:35">
      <c r="A35" s="177">
        <v>2</v>
      </c>
      <c r="B35" s="223" t="s">
        <v>11</v>
      </c>
      <c r="C35" s="9"/>
      <c r="D35" s="48"/>
      <c r="E35" s="48"/>
      <c r="F35" s="48"/>
      <c r="G35" s="9"/>
    </row>
    <row r="36" spans="1:35">
      <c r="A36" s="177">
        <v>3</v>
      </c>
      <c r="B36" s="223" t="s">
        <v>12</v>
      </c>
      <c r="C36" s="9"/>
      <c r="D36" s="48"/>
      <c r="E36" s="48"/>
      <c r="F36" s="48"/>
      <c r="G36" s="9"/>
    </row>
    <row r="37" spans="1:35" ht="13.5" thickBot="1">
      <c r="A37" s="15">
        <v>4</v>
      </c>
      <c r="B37" s="180" t="s">
        <v>175</v>
      </c>
      <c r="C37" s="9"/>
      <c r="D37" s="48"/>
      <c r="E37" s="48"/>
      <c r="F37" s="48"/>
      <c r="G37" s="9"/>
    </row>
    <row r="38" spans="1:35" ht="13.5" thickBot="1">
      <c r="A38" s="15">
        <v>5</v>
      </c>
      <c r="B38" s="455" t="s">
        <v>757</v>
      </c>
      <c r="C38" s="9"/>
      <c r="D38" s="48"/>
      <c r="E38" s="48"/>
      <c r="F38" s="48"/>
      <c r="G38" s="9"/>
    </row>
    <row r="39" spans="1:35">
      <c r="C39" s="9"/>
      <c r="D39" s="1"/>
      <c r="E39" s="1"/>
      <c r="F39" s="1"/>
      <c r="G39" s="9"/>
    </row>
    <row r="40" spans="1:35" ht="13.5" thickBot="1">
      <c r="A40" s="37" t="s">
        <v>234</v>
      </c>
      <c r="K40" t="s">
        <v>742</v>
      </c>
    </row>
    <row r="41" spans="1:35" ht="13.5" thickBot="1">
      <c r="C41" s="6" t="s">
        <v>743</v>
      </c>
      <c r="D41" s="7" t="s">
        <v>55</v>
      </c>
      <c r="E41" s="7" t="s">
        <v>56</v>
      </c>
      <c r="F41" s="7" t="s">
        <v>744</v>
      </c>
      <c r="G41" s="7" t="s">
        <v>58</v>
      </c>
      <c r="H41" s="29" t="s">
        <v>59</v>
      </c>
      <c r="K41" s="6" t="str">
        <f>+D83</f>
        <v>Japón</v>
      </c>
      <c r="L41" s="7" t="str">
        <f t="shared" ref="L41:Q41" si="4">+E83</f>
        <v>Alemania</v>
      </c>
      <c r="M41" s="7" t="str">
        <f t="shared" si="4"/>
        <v>Estados Unidos</v>
      </c>
      <c r="N41" s="7" t="str">
        <f t="shared" si="4"/>
        <v>México</v>
      </c>
      <c r="O41" s="7" t="str">
        <f t="shared" si="4"/>
        <v>Brasil</v>
      </c>
      <c r="P41" s="7" t="str">
        <f t="shared" si="4"/>
        <v>Australia</v>
      </c>
      <c r="Q41" s="8" t="str">
        <f t="shared" si="4"/>
        <v>Rusia</v>
      </c>
      <c r="R41" s="8" t="str">
        <f t="shared" ref="R41:AI41" si="5">+K83</f>
        <v>China</v>
      </c>
      <c r="S41" s="8" t="str">
        <f t="shared" si="5"/>
        <v>Francia</v>
      </c>
      <c r="T41" s="8" t="str">
        <f t="shared" si="5"/>
        <v>Reino Unido</v>
      </c>
      <c r="U41" s="8" t="str">
        <f t="shared" si="5"/>
        <v>Austria</v>
      </c>
      <c r="V41" s="8" t="str">
        <f t="shared" si="5"/>
        <v>Bélgica</v>
      </c>
      <c r="W41" s="8" t="str">
        <f t="shared" si="5"/>
        <v>Bulgaria</v>
      </c>
      <c r="X41" s="8" t="str">
        <f t="shared" si="5"/>
        <v>Canadá</v>
      </c>
      <c r="Y41" s="8" t="str">
        <f t="shared" si="5"/>
        <v>Dinamarca</v>
      </c>
      <c r="Z41" s="8" t="str">
        <f t="shared" si="5"/>
        <v>Finlandia</v>
      </c>
      <c r="AA41" s="8" t="str">
        <f t="shared" si="5"/>
        <v>Holanda</v>
      </c>
      <c r="AB41" s="8" t="str">
        <f t="shared" si="5"/>
        <v>Hungría</v>
      </c>
      <c r="AC41" s="8" t="str">
        <f t="shared" si="5"/>
        <v>Israel</v>
      </c>
      <c r="AD41" s="8" t="str">
        <f t="shared" si="5"/>
        <v>Italia</v>
      </c>
      <c r="AE41" s="8" t="str">
        <f t="shared" si="5"/>
        <v>Noruega</v>
      </c>
      <c r="AF41" s="8" t="str">
        <f t="shared" si="5"/>
        <v>Polonia</v>
      </c>
      <c r="AG41" s="8" t="str">
        <f t="shared" si="5"/>
        <v>Suecia</v>
      </c>
      <c r="AH41" s="8" t="str">
        <f t="shared" si="5"/>
        <v>Turquía</v>
      </c>
      <c r="AI41" s="8" t="str">
        <f t="shared" si="5"/>
        <v>Resto Mundo</v>
      </c>
    </row>
    <row r="42" spans="1:35" ht="13.5" thickBot="1">
      <c r="A42" s="87">
        <v>1</v>
      </c>
      <c r="B42" s="173" t="s">
        <v>758</v>
      </c>
      <c r="C42" s="392">
        <v>1.6</v>
      </c>
      <c r="D42" s="393">
        <v>0.35</v>
      </c>
      <c r="E42" s="393">
        <v>0.4</v>
      </c>
      <c r="F42" s="393">
        <v>0.2</v>
      </c>
      <c r="G42" s="394">
        <v>0.1</v>
      </c>
      <c r="H42" s="51">
        <f>+(C42+D42+E42+F42+G42)</f>
        <v>2.6500000000000004</v>
      </c>
      <c r="I42" t="s">
        <v>745</v>
      </c>
      <c r="K42" s="403">
        <v>0.5</v>
      </c>
      <c r="L42" s="404">
        <v>0.2</v>
      </c>
      <c r="M42" s="404">
        <v>0.5</v>
      </c>
      <c r="N42" s="404">
        <v>0.5</v>
      </c>
      <c r="O42" s="404">
        <v>0.6</v>
      </c>
      <c r="P42" s="404">
        <v>0.8</v>
      </c>
      <c r="Q42" s="405">
        <v>0.6</v>
      </c>
      <c r="R42" s="405">
        <v>0.6</v>
      </c>
      <c r="S42" s="405">
        <v>0.6</v>
      </c>
      <c r="T42" s="405">
        <v>0.6</v>
      </c>
      <c r="U42" s="405">
        <v>0.6</v>
      </c>
      <c r="V42" s="405">
        <v>0.6</v>
      </c>
      <c r="W42" s="405">
        <v>0.6</v>
      </c>
      <c r="X42" s="405">
        <v>0.6</v>
      </c>
      <c r="Y42" s="405">
        <v>0.6</v>
      </c>
      <c r="Z42" s="405">
        <v>0.6</v>
      </c>
      <c r="AA42" s="405">
        <v>0.6</v>
      </c>
      <c r="AB42" s="405">
        <v>0.6</v>
      </c>
      <c r="AC42" s="405">
        <v>0.6</v>
      </c>
      <c r="AD42" s="405">
        <v>0.6</v>
      </c>
      <c r="AE42" s="405">
        <v>0.6</v>
      </c>
      <c r="AF42" s="405">
        <v>0.6</v>
      </c>
      <c r="AG42" s="405">
        <v>0.6</v>
      </c>
      <c r="AH42" s="405">
        <v>0.6</v>
      </c>
      <c r="AI42" s="405">
        <v>0.6</v>
      </c>
    </row>
    <row r="43" spans="1:35" ht="13.5" thickBot="1">
      <c r="A43" s="87">
        <v>2</v>
      </c>
      <c r="B43" s="173" t="s">
        <v>148</v>
      </c>
      <c r="C43" s="395">
        <v>1.6</v>
      </c>
      <c r="D43" s="396">
        <v>0.35</v>
      </c>
      <c r="E43" s="396">
        <v>0.4</v>
      </c>
      <c r="F43" s="396">
        <v>0.2</v>
      </c>
      <c r="G43" s="397">
        <v>0.3</v>
      </c>
      <c r="H43" s="51">
        <f>+(C43+D43+E43+F43+G43)</f>
        <v>2.85</v>
      </c>
      <c r="I43" t="s">
        <v>745</v>
      </c>
      <c r="K43" s="406">
        <v>0.5</v>
      </c>
      <c r="L43" s="407">
        <v>0.2</v>
      </c>
      <c r="M43" s="407">
        <v>0.5</v>
      </c>
      <c r="N43" s="407">
        <v>0.5</v>
      </c>
      <c r="O43" s="407">
        <v>0.6</v>
      </c>
      <c r="P43" s="407">
        <v>0.8</v>
      </c>
      <c r="Q43" s="408">
        <v>0.6</v>
      </c>
      <c r="R43" s="408">
        <v>0.6</v>
      </c>
      <c r="S43" s="408">
        <v>0.6</v>
      </c>
      <c r="T43" s="408">
        <v>0.6</v>
      </c>
      <c r="U43" s="408">
        <v>0.6</v>
      </c>
      <c r="V43" s="408">
        <v>0.6</v>
      </c>
      <c r="W43" s="408">
        <v>0.6</v>
      </c>
      <c r="X43" s="408">
        <v>0.6</v>
      </c>
      <c r="Y43" s="408">
        <v>0.6</v>
      </c>
      <c r="Z43" s="408">
        <v>0.6</v>
      </c>
      <c r="AA43" s="408">
        <v>0.6</v>
      </c>
      <c r="AB43" s="408">
        <v>0.6</v>
      </c>
      <c r="AC43" s="408">
        <v>0.6</v>
      </c>
      <c r="AD43" s="408">
        <v>0.6</v>
      </c>
      <c r="AE43" s="408">
        <v>0.6</v>
      </c>
      <c r="AF43" s="408">
        <v>0.6</v>
      </c>
      <c r="AG43" s="408">
        <v>0.6</v>
      </c>
      <c r="AH43" s="408">
        <v>0.6</v>
      </c>
      <c r="AI43" s="408">
        <v>0.6</v>
      </c>
    </row>
    <row r="44" spans="1:35" ht="13.5" thickBot="1">
      <c r="A44" s="87">
        <v>3</v>
      </c>
      <c r="B44" s="173" t="s">
        <v>171</v>
      </c>
      <c r="C44" s="395">
        <v>2</v>
      </c>
      <c r="D44" s="396">
        <v>0.5</v>
      </c>
      <c r="E44" s="396">
        <v>0.4</v>
      </c>
      <c r="F44" s="396">
        <v>0.2</v>
      </c>
      <c r="G44" s="397">
        <v>0.5</v>
      </c>
      <c r="H44" s="51">
        <f t="shared" ref="H44:H51" si="6">+(C44+D44+E44+F44+G44)</f>
        <v>3.6</v>
      </c>
      <c r="I44" t="s">
        <v>154</v>
      </c>
      <c r="K44" s="406">
        <v>0.5</v>
      </c>
      <c r="L44" s="407">
        <v>0.2</v>
      </c>
      <c r="M44" s="407">
        <v>0.5</v>
      </c>
      <c r="N44" s="407">
        <v>0.5</v>
      </c>
      <c r="O44" s="407">
        <v>0.6</v>
      </c>
      <c r="P44" s="407">
        <v>0.8</v>
      </c>
      <c r="Q44" s="408">
        <v>0.6</v>
      </c>
      <c r="R44" s="408">
        <v>0.6</v>
      </c>
      <c r="S44" s="408">
        <v>0.6</v>
      </c>
      <c r="T44" s="408">
        <v>0.6</v>
      </c>
      <c r="U44" s="408">
        <v>0.6</v>
      </c>
      <c r="V44" s="408">
        <v>0.6</v>
      </c>
      <c r="W44" s="408">
        <v>0.6</v>
      </c>
      <c r="X44" s="408">
        <v>0.6</v>
      </c>
      <c r="Y44" s="408">
        <v>0.6</v>
      </c>
      <c r="Z44" s="408">
        <v>0.6</v>
      </c>
      <c r="AA44" s="408">
        <v>0.6</v>
      </c>
      <c r="AB44" s="408">
        <v>0.6</v>
      </c>
      <c r="AC44" s="408">
        <v>0.6</v>
      </c>
      <c r="AD44" s="408">
        <v>0.6</v>
      </c>
      <c r="AE44" s="408">
        <v>0.6</v>
      </c>
      <c r="AF44" s="408">
        <v>0.6</v>
      </c>
      <c r="AG44" s="408">
        <v>0.6</v>
      </c>
      <c r="AH44" s="408">
        <v>0.6</v>
      </c>
      <c r="AI44" s="408">
        <v>0.6</v>
      </c>
    </row>
    <row r="45" spans="1:35" ht="13.5" thickBot="1">
      <c r="A45" s="87">
        <f>+A44+1</f>
        <v>4</v>
      </c>
      <c r="B45" s="173" t="s">
        <v>728</v>
      </c>
      <c r="C45" s="395">
        <v>2</v>
      </c>
      <c r="D45" s="396">
        <v>0.6</v>
      </c>
      <c r="E45" s="396">
        <v>0.4</v>
      </c>
      <c r="F45" s="396">
        <v>0.2</v>
      </c>
      <c r="G45" s="397">
        <v>0.5</v>
      </c>
      <c r="H45" s="51">
        <f t="shared" si="6"/>
        <v>3.7</v>
      </c>
      <c r="I45" t="s">
        <v>154</v>
      </c>
      <c r="K45" s="406">
        <v>0.5</v>
      </c>
      <c r="L45" s="407">
        <v>0.2</v>
      </c>
      <c r="M45" s="407">
        <v>0.5</v>
      </c>
      <c r="N45" s="407">
        <v>0.5</v>
      </c>
      <c r="O45" s="407">
        <v>0.6</v>
      </c>
      <c r="P45" s="407">
        <v>0.8</v>
      </c>
      <c r="Q45" s="408">
        <v>0.6</v>
      </c>
      <c r="R45" s="408">
        <v>0.6</v>
      </c>
      <c r="S45" s="408">
        <v>0.6</v>
      </c>
      <c r="T45" s="408">
        <v>0.6</v>
      </c>
      <c r="U45" s="408">
        <v>0.6</v>
      </c>
      <c r="V45" s="408">
        <v>0.6</v>
      </c>
      <c r="W45" s="408">
        <v>0.6</v>
      </c>
      <c r="X45" s="408">
        <v>0.6</v>
      </c>
      <c r="Y45" s="408">
        <v>0.6</v>
      </c>
      <c r="Z45" s="408">
        <v>0.6</v>
      </c>
      <c r="AA45" s="408">
        <v>0.6</v>
      </c>
      <c r="AB45" s="408">
        <v>0.6</v>
      </c>
      <c r="AC45" s="408">
        <v>0.6</v>
      </c>
      <c r="AD45" s="408">
        <v>0.6</v>
      </c>
      <c r="AE45" s="408">
        <v>0.6</v>
      </c>
      <c r="AF45" s="408">
        <v>0.6</v>
      </c>
      <c r="AG45" s="408">
        <v>0.6</v>
      </c>
      <c r="AH45" s="408">
        <v>0.6</v>
      </c>
      <c r="AI45" s="408">
        <v>0.6</v>
      </c>
    </row>
    <row r="46" spans="1:35" ht="13.5" thickBot="1">
      <c r="A46" s="87">
        <f t="shared" ref="A46:A51" si="7">+A45+1</f>
        <v>5</v>
      </c>
      <c r="B46" s="173" t="s">
        <v>725</v>
      </c>
      <c r="C46" s="395">
        <v>2</v>
      </c>
      <c r="D46" s="396">
        <v>0.6</v>
      </c>
      <c r="E46" s="396">
        <v>0.4</v>
      </c>
      <c r="F46" s="396">
        <v>0.2</v>
      </c>
      <c r="G46" s="397">
        <v>0.5</v>
      </c>
      <c r="H46" s="51">
        <f>+(C46+D46+E46+F46+G46)</f>
        <v>3.7</v>
      </c>
      <c r="K46" s="406">
        <v>0.5</v>
      </c>
      <c r="L46" s="407">
        <v>0.2</v>
      </c>
      <c r="M46" s="407">
        <v>0.5</v>
      </c>
      <c r="N46" s="407">
        <v>0.5</v>
      </c>
      <c r="O46" s="407">
        <v>0.6</v>
      </c>
      <c r="P46" s="407">
        <v>0.8</v>
      </c>
      <c r="Q46" s="408">
        <v>0.6</v>
      </c>
      <c r="R46" s="408">
        <v>0.6</v>
      </c>
      <c r="S46" s="408">
        <v>0.6</v>
      </c>
      <c r="T46" s="408">
        <v>0.6</v>
      </c>
      <c r="U46" s="408">
        <v>0.6</v>
      </c>
      <c r="V46" s="408">
        <v>0.6</v>
      </c>
      <c r="W46" s="408">
        <v>0.6</v>
      </c>
      <c r="X46" s="408">
        <v>0.6</v>
      </c>
      <c r="Y46" s="408">
        <v>0.6</v>
      </c>
      <c r="Z46" s="408">
        <v>0.6</v>
      </c>
      <c r="AA46" s="408">
        <v>0.6</v>
      </c>
      <c r="AB46" s="408">
        <v>0.6</v>
      </c>
      <c r="AC46" s="408">
        <v>0.6</v>
      </c>
      <c r="AD46" s="408">
        <v>0.6</v>
      </c>
      <c r="AE46" s="408">
        <v>0.6</v>
      </c>
      <c r="AF46" s="408">
        <v>0.6</v>
      </c>
      <c r="AG46" s="408">
        <v>0.6</v>
      </c>
      <c r="AH46" s="408">
        <v>0.6</v>
      </c>
      <c r="AI46" s="408">
        <v>0.6</v>
      </c>
    </row>
    <row r="47" spans="1:35" ht="13.5" thickBot="1">
      <c r="A47" s="87">
        <f t="shared" si="7"/>
        <v>6</v>
      </c>
      <c r="B47" s="173" t="s">
        <v>172</v>
      </c>
      <c r="C47" s="395">
        <v>3</v>
      </c>
      <c r="D47" s="396">
        <v>0.6</v>
      </c>
      <c r="E47" s="396">
        <v>0.4</v>
      </c>
      <c r="F47" s="396">
        <v>0.2</v>
      </c>
      <c r="G47" s="397">
        <v>0.5</v>
      </c>
      <c r="H47" s="51">
        <f t="shared" si="6"/>
        <v>4.7</v>
      </c>
      <c r="I47" t="s">
        <v>154</v>
      </c>
      <c r="K47" s="406">
        <v>0.5</v>
      </c>
      <c r="L47" s="407">
        <v>0.2</v>
      </c>
      <c r="M47" s="407">
        <v>0.5</v>
      </c>
      <c r="N47" s="407">
        <v>0.5</v>
      </c>
      <c r="O47" s="407">
        <v>0.6</v>
      </c>
      <c r="P47" s="407">
        <v>0.8</v>
      </c>
      <c r="Q47" s="408">
        <v>0.6</v>
      </c>
      <c r="R47" s="408">
        <v>0.6</v>
      </c>
      <c r="S47" s="408">
        <v>0.6</v>
      </c>
      <c r="T47" s="408">
        <v>0.6</v>
      </c>
      <c r="U47" s="408">
        <v>0.6</v>
      </c>
      <c r="V47" s="408">
        <v>0.6</v>
      </c>
      <c r="W47" s="408">
        <v>0.6</v>
      </c>
      <c r="X47" s="408">
        <v>0.6</v>
      </c>
      <c r="Y47" s="408">
        <v>0.6</v>
      </c>
      <c r="Z47" s="408">
        <v>0.6</v>
      </c>
      <c r="AA47" s="408">
        <v>0.6</v>
      </c>
      <c r="AB47" s="408">
        <v>0.6</v>
      </c>
      <c r="AC47" s="408">
        <v>0.6</v>
      </c>
      <c r="AD47" s="408">
        <v>0.6</v>
      </c>
      <c r="AE47" s="408">
        <v>0.6</v>
      </c>
      <c r="AF47" s="408">
        <v>0.6</v>
      </c>
      <c r="AG47" s="408">
        <v>0.6</v>
      </c>
      <c r="AH47" s="408">
        <v>0.6</v>
      </c>
      <c r="AI47" s="408">
        <v>0.6</v>
      </c>
    </row>
    <row r="48" spans="1:35" ht="13.5" thickBot="1">
      <c r="A48" s="87">
        <f t="shared" si="7"/>
        <v>7</v>
      </c>
      <c r="B48" s="174" t="s">
        <v>149</v>
      </c>
      <c r="C48" s="395">
        <v>3</v>
      </c>
      <c r="D48" s="396">
        <v>0.6</v>
      </c>
      <c r="E48" s="396">
        <v>0.4</v>
      </c>
      <c r="F48" s="396">
        <v>0.2</v>
      </c>
      <c r="G48" s="397">
        <v>0.5</v>
      </c>
      <c r="H48" s="51">
        <f t="shared" si="6"/>
        <v>4.7</v>
      </c>
      <c r="I48" t="s">
        <v>154</v>
      </c>
      <c r="K48" s="406">
        <v>0.5</v>
      </c>
      <c r="L48" s="407">
        <v>0.2</v>
      </c>
      <c r="M48" s="407">
        <v>0.5</v>
      </c>
      <c r="N48" s="407">
        <v>0.5</v>
      </c>
      <c r="O48" s="407">
        <v>0.6</v>
      </c>
      <c r="P48" s="407">
        <v>0.8</v>
      </c>
      <c r="Q48" s="408">
        <v>0.6</v>
      </c>
      <c r="R48" s="408">
        <v>0.6</v>
      </c>
      <c r="S48" s="408">
        <v>0.6</v>
      </c>
      <c r="T48" s="408">
        <v>0.6</v>
      </c>
      <c r="U48" s="408">
        <v>0.6</v>
      </c>
      <c r="V48" s="408">
        <v>0.6</v>
      </c>
      <c r="W48" s="408">
        <v>0.6</v>
      </c>
      <c r="X48" s="408">
        <v>0.6</v>
      </c>
      <c r="Y48" s="408">
        <v>0.6</v>
      </c>
      <c r="Z48" s="408">
        <v>0.6</v>
      </c>
      <c r="AA48" s="408">
        <v>0.6</v>
      </c>
      <c r="AB48" s="408">
        <v>0.6</v>
      </c>
      <c r="AC48" s="408">
        <v>0.6</v>
      </c>
      <c r="AD48" s="408">
        <v>0.6</v>
      </c>
      <c r="AE48" s="408">
        <v>0.6</v>
      </c>
      <c r="AF48" s="408">
        <v>0.6</v>
      </c>
      <c r="AG48" s="408">
        <v>0.6</v>
      </c>
      <c r="AH48" s="408">
        <v>0.6</v>
      </c>
      <c r="AI48" s="408">
        <v>0.6</v>
      </c>
    </row>
    <row r="49" spans="1:35" ht="13.5" thickBot="1">
      <c r="A49" s="87">
        <f t="shared" si="7"/>
        <v>8</v>
      </c>
      <c r="B49" s="175" t="s">
        <v>727</v>
      </c>
      <c r="C49" s="395">
        <v>3.3</v>
      </c>
      <c r="D49" s="396">
        <v>0.75</v>
      </c>
      <c r="E49" s="396">
        <v>0.4</v>
      </c>
      <c r="F49" s="396">
        <v>0.2</v>
      </c>
      <c r="G49" s="397">
        <v>0.5</v>
      </c>
      <c r="H49" s="51">
        <f t="shared" si="6"/>
        <v>5.15</v>
      </c>
      <c r="I49" t="s">
        <v>154</v>
      </c>
      <c r="K49" s="406">
        <v>0.5</v>
      </c>
      <c r="L49" s="407">
        <v>0.2</v>
      </c>
      <c r="M49" s="407">
        <v>0.5</v>
      </c>
      <c r="N49" s="407">
        <v>0.5</v>
      </c>
      <c r="O49" s="407">
        <v>0.6</v>
      </c>
      <c r="P49" s="407">
        <v>0.8</v>
      </c>
      <c r="Q49" s="408">
        <v>0.6</v>
      </c>
      <c r="R49" s="408">
        <v>0.6</v>
      </c>
      <c r="S49" s="408">
        <v>0.6</v>
      </c>
      <c r="T49" s="408">
        <v>0.6</v>
      </c>
      <c r="U49" s="408">
        <v>0.6</v>
      </c>
      <c r="V49" s="408">
        <v>0.6</v>
      </c>
      <c r="W49" s="408">
        <v>0.6</v>
      </c>
      <c r="X49" s="408">
        <v>0.6</v>
      </c>
      <c r="Y49" s="408">
        <v>0.6</v>
      </c>
      <c r="Z49" s="408">
        <v>0.6</v>
      </c>
      <c r="AA49" s="408">
        <v>0.6</v>
      </c>
      <c r="AB49" s="408">
        <v>0.6</v>
      </c>
      <c r="AC49" s="408">
        <v>0.6</v>
      </c>
      <c r="AD49" s="408">
        <v>0.6</v>
      </c>
      <c r="AE49" s="408">
        <v>0.6</v>
      </c>
      <c r="AF49" s="408">
        <v>0.6</v>
      </c>
      <c r="AG49" s="408">
        <v>0.6</v>
      </c>
      <c r="AH49" s="408">
        <v>0.6</v>
      </c>
      <c r="AI49" s="408">
        <v>0.6</v>
      </c>
    </row>
    <row r="50" spans="1:35" ht="13.5" thickBot="1">
      <c r="A50" s="87">
        <f t="shared" si="7"/>
        <v>9</v>
      </c>
      <c r="B50" s="176" t="s">
        <v>726</v>
      </c>
      <c r="C50" s="395">
        <v>3.3</v>
      </c>
      <c r="D50" s="396">
        <v>0.75</v>
      </c>
      <c r="E50" s="396">
        <v>0.4</v>
      </c>
      <c r="F50" s="396">
        <v>0.2</v>
      </c>
      <c r="G50" s="397">
        <v>0.5</v>
      </c>
      <c r="H50" s="51">
        <f>+(C50+D50+E50+F50+G50)</f>
        <v>5.15</v>
      </c>
      <c r="K50" s="406">
        <v>0.5</v>
      </c>
      <c r="L50" s="407">
        <v>0.2</v>
      </c>
      <c r="M50" s="407">
        <v>0.5</v>
      </c>
      <c r="N50" s="407">
        <v>0.5</v>
      </c>
      <c r="O50" s="407">
        <v>0.6</v>
      </c>
      <c r="P50" s="407">
        <v>0.8</v>
      </c>
      <c r="Q50" s="408">
        <v>0.6</v>
      </c>
      <c r="R50" s="408">
        <v>0.6</v>
      </c>
      <c r="S50" s="408">
        <v>0.6</v>
      </c>
      <c r="T50" s="408">
        <v>0.6</v>
      </c>
      <c r="U50" s="408">
        <v>0.6</v>
      </c>
      <c r="V50" s="408">
        <v>0.6</v>
      </c>
      <c r="W50" s="408">
        <v>0.6</v>
      </c>
      <c r="X50" s="408">
        <v>0.6</v>
      </c>
      <c r="Y50" s="408">
        <v>0.6</v>
      </c>
      <c r="Z50" s="408">
        <v>0.6</v>
      </c>
      <c r="AA50" s="408">
        <v>0.6</v>
      </c>
      <c r="AB50" s="408">
        <v>0.6</v>
      </c>
      <c r="AC50" s="408">
        <v>0.6</v>
      </c>
      <c r="AD50" s="408">
        <v>0.6</v>
      </c>
      <c r="AE50" s="408">
        <v>0.6</v>
      </c>
      <c r="AF50" s="408">
        <v>0.6</v>
      </c>
      <c r="AG50" s="408">
        <v>0.6</v>
      </c>
      <c r="AH50" s="408">
        <v>0.6</v>
      </c>
      <c r="AI50" s="408">
        <v>0.6</v>
      </c>
    </row>
    <row r="51" spans="1:35" ht="13.5" thickBot="1">
      <c r="A51" s="87">
        <f t="shared" si="7"/>
        <v>10</v>
      </c>
      <c r="B51" s="176" t="s">
        <v>150</v>
      </c>
      <c r="C51" s="398">
        <v>12</v>
      </c>
      <c r="D51" s="399">
        <v>1.5</v>
      </c>
      <c r="E51" s="399">
        <v>1.5</v>
      </c>
      <c r="F51" s="399">
        <v>0.2</v>
      </c>
      <c r="G51" s="400">
        <v>0.5</v>
      </c>
      <c r="H51" s="82">
        <f t="shared" si="6"/>
        <v>15.7</v>
      </c>
      <c r="I51" t="s">
        <v>155</v>
      </c>
      <c r="K51" s="409">
        <v>0.5</v>
      </c>
      <c r="L51" s="410">
        <v>0.2</v>
      </c>
      <c r="M51" s="410">
        <v>0.5</v>
      </c>
      <c r="N51" s="410">
        <v>0.5</v>
      </c>
      <c r="O51" s="410">
        <v>0.6</v>
      </c>
      <c r="P51" s="410">
        <v>0.8</v>
      </c>
      <c r="Q51" s="411">
        <v>0.6</v>
      </c>
      <c r="R51" s="411">
        <v>0.6</v>
      </c>
      <c r="S51" s="411">
        <v>0.6</v>
      </c>
      <c r="T51" s="411">
        <v>0.6</v>
      </c>
      <c r="U51" s="411">
        <v>0.6</v>
      </c>
      <c r="V51" s="411">
        <v>0.6</v>
      </c>
      <c r="W51" s="411">
        <v>0.6</v>
      </c>
      <c r="X51" s="411">
        <v>0.6</v>
      </c>
      <c r="Y51" s="411">
        <v>0.6</v>
      </c>
      <c r="Z51" s="411">
        <v>0.6</v>
      </c>
      <c r="AA51" s="411">
        <v>0.6</v>
      </c>
      <c r="AB51" s="411">
        <v>0.6</v>
      </c>
      <c r="AC51" s="411">
        <v>0.6</v>
      </c>
      <c r="AD51" s="411">
        <v>0.6</v>
      </c>
      <c r="AE51" s="411">
        <v>0.6</v>
      </c>
      <c r="AF51" s="411">
        <v>0.6</v>
      </c>
      <c r="AG51" s="411">
        <v>0.6</v>
      </c>
      <c r="AH51" s="411">
        <v>0.6</v>
      </c>
      <c r="AI51" s="411">
        <v>0.6</v>
      </c>
    </row>
    <row r="52" spans="1:35" ht="13.5" thickBot="1">
      <c r="A52" s="9"/>
      <c r="B52" s="359"/>
      <c r="C52" s="389"/>
      <c r="D52" s="389"/>
      <c r="E52" s="389"/>
      <c r="F52" s="389"/>
      <c r="G52" s="389"/>
      <c r="H52" s="96"/>
      <c r="J52" s="8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ht="13.5" thickBot="1">
      <c r="A53" s="88"/>
      <c r="B53" s="430" t="str">
        <f>+K14</f>
        <v>Niños</v>
      </c>
      <c r="C53" s="392">
        <v>1.6</v>
      </c>
      <c r="D53" s="393">
        <v>0.35</v>
      </c>
      <c r="E53" s="393">
        <v>0.4</v>
      </c>
      <c r="F53" s="393">
        <v>0.2</v>
      </c>
      <c r="G53" s="394">
        <v>0.1</v>
      </c>
      <c r="H53" s="51">
        <f>+(C53+D53+E53+F53+G53)</f>
        <v>2.6500000000000004</v>
      </c>
      <c r="K53" s="403">
        <v>0.5</v>
      </c>
      <c r="L53" s="404">
        <v>0.2</v>
      </c>
      <c r="M53" s="404">
        <v>0.5</v>
      </c>
      <c r="N53" s="404">
        <v>0.5</v>
      </c>
      <c r="O53" s="404">
        <v>0.6</v>
      </c>
      <c r="P53" s="404">
        <v>0.8</v>
      </c>
      <c r="Q53" s="405">
        <v>0.6</v>
      </c>
      <c r="R53" s="405">
        <v>0.6</v>
      </c>
      <c r="S53" s="405">
        <v>0.6</v>
      </c>
      <c r="T53" s="405">
        <v>0.6</v>
      </c>
      <c r="U53" s="405">
        <v>0.6</v>
      </c>
      <c r="V53" s="405">
        <v>0.6</v>
      </c>
      <c r="W53" s="405">
        <v>0.6</v>
      </c>
      <c r="X53" s="405">
        <v>0.6</v>
      </c>
      <c r="Y53" s="405">
        <v>0.6</v>
      </c>
      <c r="Z53" s="405">
        <v>0.6</v>
      </c>
      <c r="AA53" s="405">
        <v>0.6</v>
      </c>
      <c r="AB53" s="405">
        <v>0.6</v>
      </c>
      <c r="AC53" s="405">
        <v>0.6</v>
      </c>
      <c r="AD53" s="405">
        <v>0.6</v>
      </c>
      <c r="AE53" s="405">
        <v>0.6</v>
      </c>
      <c r="AF53" s="405">
        <v>0.6</v>
      </c>
      <c r="AG53" s="405">
        <v>0.6</v>
      </c>
      <c r="AH53" s="405">
        <v>0.6</v>
      </c>
      <c r="AI53" s="405">
        <v>0.6</v>
      </c>
    </row>
    <row r="54" spans="1:35" ht="13.5" thickBot="1">
      <c r="A54" s="87"/>
      <c r="B54" s="449" t="str">
        <f>+K15</f>
        <v>Señora</v>
      </c>
      <c r="C54" s="450">
        <v>2</v>
      </c>
      <c r="D54" s="451">
        <v>0.6</v>
      </c>
      <c r="E54" s="451">
        <v>0.4</v>
      </c>
      <c r="F54" s="451">
        <v>0.2</v>
      </c>
      <c r="G54" s="452">
        <v>0.5</v>
      </c>
      <c r="H54" s="82">
        <f>+(C54+D54+E54+F54+G54)</f>
        <v>3.7</v>
      </c>
      <c r="K54" s="406">
        <v>0.5</v>
      </c>
      <c r="L54" s="407">
        <v>0.2</v>
      </c>
      <c r="M54" s="407">
        <v>0.5</v>
      </c>
      <c r="N54" s="407">
        <v>0.5</v>
      </c>
      <c r="O54" s="407">
        <v>0.6</v>
      </c>
      <c r="P54" s="407">
        <v>0.8</v>
      </c>
      <c r="Q54" s="408">
        <v>0.6</v>
      </c>
      <c r="R54" s="408">
        <v>0.6</v>
      </c>
      <c r="S54" s="408">
        <v>0.6</v>
      </c>
      <c r="T54" s="408">
        <v>0.6</v>
      </c>
      <c r="U54" s="408">
        <v>0.6</v>
      </c>
      <c r="V54" s="408">
        <v>0.6</v>
      </c>
      <c r="W54" s="408">
        <v>0.6</v>
      </c>
      <c r="X54" s="408">
        <v>0.6</v>
      </c>
      <c r="Y54" s="408">
        <v>0.6</v>
      </c>
      <c r="Z54" s="408">
        <v>0.6</v>
      </c>
      <c r="AA54" s="408">
        <v>0.6</v>
      </c>
      <c r="AB54" s="408">
        <v>0.6</v>
      </c>
      <c r="AC54" s="408">
        <v>0.6</v>
      </c>
      <c r="AD54" s="408">
        <v>0.6</v>
      </c>
      <c r="AE54" s="408">
        <v>0.6</v>
      </c>
      <c r="AF54" s="408">
        <v>0.6</v>
      </c>
      <c r="AG54" s="408">
        <v>0.6</v>
      </c>
      <c r="AH54" s="408">
        <v>0.6</v>
      </c>
      <c r="AI54" s="408">
        <v>0.6</v>
      </c>
    </row>
    <row r="55" spans="1:35" ht="13.5" thickBot="1">
      <c r="A55" s="87"/>
      <c r="B55" s="449" t="str">
        <f>+K16</f>
        <v>Regalo</v>
      </c>
      <c r="C55" s="450">
        <v>3</v>
      </c>
      <c r="D55" s="451">
        <v>0.6</v>
      </c>
      <c r="E55" s="451">
        <v>0.4</v>
      </c>
      <c r="F55" s="451">
        <v>0.2</v>
      </c>
      <c r="G55" s="452">
        <v>0.5</v>
      </c>
      <c r="H55" s="82">
        <f>+(C55+D55+E55+F55+G55)</f>
        <v>4.7</v>
      </c>
      <c r="K55" s="406">
        <v>0.5</v>
      </c>
      <c r="L55" s="407">
        <v>0.2</v>
      </c>
      <c r="M55" s="407">
        <v>0.5</v>
      </c>
      <c r="N55" s="407">
        <v>0.5</v>
      </c>
      <c r="O55" s="407">
        <v>0.6</v>
      </c>
      <c r="P55" s="407">
        <v>0.8</v>
      </c>
      <c r="Q55" s="408">
        <v>0.6</v>
      </c>
      <c r="R55" s="408">
        <v>0.6</v>
      </c>
      <c r="S55" s="408">
        <v>0.6</v>
      </c>
      <c r="T55" s="408">
        <v>0.6</v>
      </c>
      <c r="U55" s="408">
        <v>0.6</v>
      </c>
      <c r="V55" s="408">
        <v>0.6</v>
      </c>
      <c r="W55" s="408">
        <v>0.6</v>
      </c>
      <c r="X55" s="408">
        <v>0.6</v>
      </c>
      <c r="Y55" s="408">
        <v>0.6</v>
      </c>
      <c r="Z55" s="408">
        <v>0.6</v>
      </c>
      <c r="AA55" s="408">
        <v>0.6</v>
      </c>
      <c r="AB55" s="408">
        <v>0.6</v>
      </c>
      <c r="AC55" s="408">
        <v>0.6</v>
      </c>
      <c r="AD55" s="408">
        <v>0.6</v>
      </c>
      <c r="AE55" s="408">
        <v>0.6</v>
      </c>
      <c r="AF55" s="408">
        <v>0.6</v>
      </c>
      <c r="AG55" s="408">
        <v>0.6</v>
      </c>
      <c r="AH55" s="408">
        <v>0.6</v>
      </c>
      <c r="AI55" s="408">
        <v>0.6</v>
      </c>
    </row>
    <row r="56" spans="1:35" ht="13.5" thickBot="1">
      <c r="A56" s="91"/>
      <c r="B56" s="431" t="str">
        <f>+K17</f>
        <v>Merchandising</v>
      </c>
      <c r="C56" s="398">
        <v>1.6</v>
      </c>
      <c r="D56" s="399">
        <v>0.35</v>
      </c>
      <c r="E56" s="399">
        <v>0.4</v>
      </c>
      <c r="F56" s="399">
        <v>0.2</v>
      </c>
      <c r="G56" s="400">
        <v>0.3</v>
      </c>
      <c r="H56" s="226">
        <f>+(C56+D56+E56+F56+G56)</f>
        <v>2.85</v>
      </c>
      <c r="K56" s="409">
        <v>0.5</v>
      </c>
      <c r="L56" s="410">
        <v>0.2</v>
      </c>
      <c r="M56" s="410">
        <v>0.5</v>
      </c>
      <c r="N56" s="410">
        <v>0.5</v>
      </c>
      <c r="O56" s="410">
        <v>0.6</v>
      </c>
      <c r="P56" s="410">
        <v>0.8</v>
      </c>
      <c r="Q56" s="411">
        <v>0.6</v>
      </c>
      <c r="R56" s="411">
        <v>0.6</v>
      </c>
      <c r="S56" s="411">
        <v>0.6</v>
      </c>
      <c r="T56" s="411">
        <v>0.6</v>
      </c>
      <c r="U56" s="411">
        <v>0.6</v>
      </c>
      <c r="V56" s="411">
        <v>0.6</v>
      </c>
      <c r="W56" s="411">
        <v>0.6</v>
      </c>
      <c r="X56" s="411">
        <v>0.6</v>
      </c>
      <c r="Y56" s="411">
        <v>0.6</v>
      </c>
      <c r="Z56" s="411">
        <v>0.6</v>
      </c>
      <c r="AA56" s="411">
        <v>0.6</v>
      </c>
      <c r="AB56" s="411">
        <v>0.6</v>
      </c>
      <c r="AC56" s="411">
        <v>0.6</v>
      </c>
      <c r="AD56" s="411">
        <v>0.6</v>
      </c>
      <c r="AE56" s="411">
        <v>0.6</v>
      </c>
      <c r="AF56" s="411">
        <v>0.6</v>
      </c>
      <c r="AG56" s="411">
        <v>0.6</v>
      </c>
      <c r="AH56" s="411">
        <v>0.6</v>
      </c>
      <c r="AI56" s="411">
        <v>0.6</v>
      </c>
    </row>
    <row r="58" spans="1:35" ht="13.5" thickBot="1">
      <c r="A58" s="37" t="s">
        <v>746</v>
      </c>
    </row>
    <row r="59" spans="1:35">
      <c r="C59" s="123" t="s">
        <v>703</v>
      </c>
      <c r="D59" s="13"/>
      <c r="E59" s="13"/>
      <c r="F59" s="14"/>
      <c r="H59" s="123" t="s">
        <v>702</v>
      </c>
      <c r="I59" s="13"/>
      <c r="J59" s="13"/>
      <c r="K59" s="14"/>
      <c r="M59" s="386" t="s">
        <v>706</v>
      </c>
      <c r="N59" s="13"/>
      <c r="O59" s="13"/>
      <c r="P59" s="14"/>
    </row>
    <row r="60" spans="1:35" ht="13.5" thickBot="1">
      <c r="C60" s="15" t="str">
        <f>+B34</f>
        <v>Ptos de venta Propios</v>
      </c>
      <c r="D60" s="16" t="str">
        <f>+B35</f>
        <v>Grandes cadenas</v>
      </c>
      <c r="E60" s="16" t="str">
        <f>+B36</f>
        <v>Web</v>
      </c>
      <c r="F60" s="17" t="str">
        <f>+B37</f>
        <v>Ptos de venta ajenos</v>
      </c>
      <c r="H60" s="15" t="str">
        <f>+C60</f>
        <v>Ptos de venta Propios</v>
      </c>
      <c r="I60" s="15" t="str">
        <f>+D60</f>
        <v>Grandes cadenas</v>
      </c>
      <c r="J60" s="15" t="str">
        <f>+E60</f>
        <v>Web</v>
      </c>
      <c r="K60" s="183" t="str">
        <f>+F60</f>
        <v>Ptos de venta ajenos</v>
      </c>
      <c r="M60" s="15" t="str">
        <f>+H60</f>
        <v>Ptos de venta Propios</v>
      </c>
      <c r="N60" s="15" t="str">
        <f>+I60</f>
        <v>Grandes cadenas</v>
      </c>
      <c r="O60" s="15" t="str">
        <f>+J60</f>
        <v>Web</v>
      </c>
      <c r="P60" s="183" t="str">
        <f>+K60</f>
        <v>Ptos de venta ajenos</v>
      </c>
    </row>
    <row r="61" spans="1:35" ht="13.5" thickBot="1">
      <c r="A61" s="87">
        <f>+A42</f>
        <v>1</v>
      </c>
      <c r="B61" s="173" t="str">
        <f>+B42</f>
        <v>Black market solo pts vta ajenos</v>
      </c>
      <c r="C61" s="412">
        <v>0.5</v>
      </c>
      <c r="D61" s="413">
        <v>0.5</v>
      </c>
      <c r="E61" s="413">
        <v>0.5</v>
      </c>
      <c r="F61" s="414">
        <v>0.5</v>
      </c>
      <c r="H61" s="376">
        <f t="shared" ref="H61:H70" si="8">+H42+H42*C61</f>
        <v>3.9750000000000005</v>
      </c>
      <c r="I61" s="377">
        <f t="shared" ref="I61:I70" si="9">+H42+H42*D61</f>
        <v>3.9750000000000005</v>
      </c>
      <c r="J61" s="377">
        <f t="shared" ref="J61:J70" si="10">+H42+H42*E61</f>
        <v>3.9750000000000005</v>
      </c>
      <c r="K61" s="378">
        <f t="shared" ref="K61:K70" si="11">+H42+H42*F61</f>
        <v>3.9750000000000005</v>
      </c>
      <c r="M61" s="375">
        <f t="shared" ref="M61:M70" si="12">+H61-H42</f>
        <v>1.3250000000000002</v>
      </c>
      <c r="N61" s="228">
        <f t="shared" ref="N61:N70" si="13">+I61-H42</f>
        <v>1.3250000000000002</v>
      </c>
      <c r="O61" s="228">
        <f t="shared" ref="O61:O70" si="14">+J61-H42</f>
        <v>1.3250000000000002</v>
      </c>
      <c r="P61" s="229">
        <f t="shared" ref="P61:P70" si="15">+K61-H42</f>
        <v>1.3250000000000002</v>
      </c>
    </row>
    <row r="62" spans="1:35" ht="13.5" thickBot="1">
      <c r="A62" s="87">
        <f t="shared" ref="A62:A70" si="16">+A43</f>
        <v>2</v>
      </c>
      <c r="B62" s="173" t="str">
        <f>+B43</f>
        <v>Street</v>
      </c>
      <c r="C62" s="415">
        <v>2.5</v>
      </c>
      <c r="D62" s="416">
        <v>1</v>
      </c>
      <c r="E62" s="416">
        <v>3</v>
      </c>
      <c r="F62" s="417">
        <v>1.5</v>
      </c>
      <c r="H62" s="379">
        <f t="shared" si="8"/>
        <v>9.9749999999999996</v>
      </c>
      <c r="I62" s="380">
        <f t="shared" si="9"/>
        <v>5.7</v>
      </c>
      <c r="J62" s="380">
        <f t="shared" si="10"/>
        <v>11.4</v>
      </c>
      <c r="K62" s="381">
        <f t="shared" si="11"/>
        <v>7.125</v>
      </c>
      <c r="M62" s="31">
        <f t="shared" si="12"/>
        <v>7.125</v>
      </c>
      <c r="N62" s="32">
        <f t="shared" si="13"/>
        <v>2.85</v>
      </c>
      <c r="O62" s="32">
        <f t="shared" si="14"/>
        <v>8.5500000000000007</v>
      </c>
      <c r="P62" s="33">
        <f t="shared" si="15"/>
        <v>4.2750000000000004</v>
      </c>
    </row>
    <row r="63" spans="1:35" ht="13.5" thickBot="1">
      <c r="A63" s="87">
        <f t="shared" si="16"/>
        <v>3</v>
      </c>
      <c r="B63" s="173" t="str">
        <f>+B44</f>
        <v>Extreme Bike</v>
      </c>
      <c r="C63" s="415">
        <v>3.4</v>
      </c>
      <c r="D63" s="416">
        <v>1</v>
      </c>
      <c r="E63" s="416">
        <v>3.9</v>
      </c>
      <c r="F63" s="417">
        <v>1.5</v>
      </c>
      <c r="H63" s="379">
        <f t="shared" si="8"/>
        <v>15.84</v>
      </c>
      <c r="I63" s="380">
        <f t="shared" si="9"/>
        <v>7.2</v>
      </c>
      <c r="J63" s="380">
        <f t="shared" si="10"/>
        <v>17.64</v>
      </c>
      <c r="K63" s="381">
        <f t="shared" si="11"/>
        <v>9</v>
      </c>
      <c r="M63" s="31">
        <f t="shared" si="12"/>
        <v>12.24</v>
      </c>
      <c r="N63" s="32">
        <f t="shared" si="13"/>
        <v>3.6</v>
      </c>
      <c r="O63" s="32">
        <f t="shared" si="14"/>
        <v>14.040000000000001</v>
      </c>
      <c r="P63" s="33">
        <f t="shared" si="15"/>
        <v>5.4</v>
      </c>
    </row>
    <row r="64" spans="1:35" ht="13.5" thickBot="1">
      <c r="A64" s="87">
        <f t="shared" si="16"/>
        <v>4</v>
      </c>
      <c r="B64" s="173" t="str">
        <f>+B45</f>
        <v>Basic</v>
      </c>
      <c r="C64" s="415">
        <v>4.4000000000000004</v>
      </c>
      <c r="D64" s="416">
        <v>1</v>
      </c>
      <c r="E64" s="416">
        <v>4.5</v>
      </c>
      <c r="F64" s="417">
        <v>1.5</v>
      </c>
      <c r="H64" s="379">
        <f t="shared" si="8"/>
        <v>19.98</v>
      </c>
      <c r="I64" s="380">
        <f t="shared" si="9"/>
        <v>7.4</v>
      </c>
      <c r="J64" s="380">
        <f t="shared" si="10"/>
        <v>20.350000000000001</v>
      </c>
      <c r="K64" s="381">
        <f t="shared" si="11"/>
        <v>9.25</v>
      </c>
      <c r="M64" s="31">
        <f t="shared" si="12"/>
        <v>16.28</v>
      </c>
      <c r="N64" s="32">
        <f t="shared" si="13"/>
        <v>3.7</v>
      </c>
      <c r="O64" s="32">
        <f t="shared" si="14"/>
        <v>16.650000000000002</v>
      </c>
      <c r="P64" s="33">
        <f t="shared" si="15"/>
        <v>5.55</v>
      </c>
    </row>
    <row r="65" spans="1:16" ht="13.5" thickBot="1">
      <c r="A65" s="87">
        <f t="shared" si="16"/>
        <v>5</v>
      </c>
      <c r="B65" s="173" t="str">
        <f t="shared" ref="B65:B70" si="17">+B46</f>
        <v>Sport</v>
      </c>
      <c r="C65" s="415">
        <v>4.4000000000000004</v>
      </c>
      <c r="D65" s="416">
        <v>1</v>
      </c>
      <c r="E65" s="416">
        <v>4.5</v>
      </c>
      <c r="F65" s="417">
        <v>1.5</v>
      </c>
      <c r="H65" s="379">
        <f t="shared" si="8"/>
        <v>19.98</v>
      </c>
      <c r="I65" s="380">
        <f t="shared" si="9"/>
        <v>7.4</v>
      </c>
      <c r="J65" s="380">
        <f t="shared" si="10"/>
        <v>20.350000000000001</v>
      </c>
      <c r="K65" s="381">
        <f t="shared" si="11"/>
        <v>9.25</v>
      </c>
      <c r="M65" s="31">
        <f t="shared" si="12"/>
        <v>16.28</v>
      </c>
      <c r="N65" s="32">
        <f t="shared" si="13"/>
        <v>3.7</v>
      </c>
      <c r="O65" s="32">
        <f t="shared" si="14"/>
        <v>16.650000000000002</v>
      </c>
      <c r="P65" s="33">
        <f t="shared" si="15"/>
        <v>5.55</v>
      </c>
    </row>
    <row r="66" spans="1:16" ht="13.5" thickBot="1">
      <c r="A66" s="87">
        <f t="shared" si="16"/>
        <v>6</v>
      </c>
      <c r="B66" s="173" t="str">
        <f t="shared" si="17"/>
        <v>Underground</v>
      </c>
      <c r="C66" s="415">
        <v>4.3</v>
      </c>
      <c r="D66" s="416">
        <v>1</v>
      </c>
      <c r="E66" s="416">
        <v>4.5</v>
      </c>
      <c r="F66" s="417">
        <v>1.5</v>
      </c>
      <c r="H66" s="379">
        <f t="shared" si="8"/>
        <v>24.91</v>
      </c>
      <c r="I66" s="380">
        <f t="shared" si="9"/>
        <v>9.4</v>
      </c>
      <c r="J66" s="380">
        <f t="shared" si="10"/>
        <v>25.85</v>
      </c>
      <c r="K66" s="381">
        <f t="shared" si="11"/>
        <v>11.75</v>
      </c>
      <c r="M66" s="31">
        <f t="shared" si="12"/>
        <v>20.21</v>
      </c>
      <c r="N66" s="32">
        <f t="shared" si="13"/>
        <v>4.7</v>
      </c>
      <c r="O66" s="32">
        <f t="shared" si="14"/>
        <v>21.150000000000002</v>
      </c>
      <c r="P66" s="33">
        <f t="shared" si="15"/>
        <v>7.05</v>
      </c>
    </row>
    <row r="67" spans="1:16" ht="13.5" thickBot="1">
      <c r="A67" s="87">
        <f t="shared" si="16"/>
        <v>7</v>
      </c>
      <c r="B67" s="173" t="str">
        <f t="shared" si="17"/>
        <v>Fantasy</v>
      </c>
      <c r="C67" s="415">
        <v>5.2</v>
      </c>
      <c r="D67" s="416">
        <v>1</v>
      </c>
      <c r="E67" s="416">
        <v>6</v>
      </c>
      <c r="F67" s="417">
        <v>1.5</v>
      </c>
      <c r="H67" s="379">
        <f t="shared" si="8"/>
        <v>29.14</v>
      </c>
      <c r="I67" s="380">
        <f t="shared" si="9"/>
        <v>9.4</v>
      </c>
      <c r="J67" s="380">
        <f t="shared" si="10"/>
        <v>32.900000000000006</v>
      </c>
      <c r="K67" s="381">
        <f t="shared" si="11"/>
        <v>11.75</v>
      </c>
      <c r="M67" s="31">
        <f t="shared" si="12"/>
        <v>24.44</v>
      </c>
      <c r="N67" s="32">
        <f t="shared" si="13"/>
        <v>4.7</v>
      </c>
      <c r="O67" s="32">
        <f t="shared" si="14"/>
        <v>28.200000000000006</v>
      </c>
      <c r="P67" s="33">
        <f t="shared" si="15"/>
        <v>7.05</v>
      </c>
    </row>
    <row r="68" spans="1:16" ht="13.5" thickBot="1">
      <c r="A68" s="87">
        <f t="shared" si="16"/>
        <v>8</v>
      </c>
      <c r="B68" s="173" t="str">
        <f t="shared" si="17"/>
        <v>Style</v>
      </c>
      <c r="C68" s="415">
        <v>5.5</v>
      </c>
      <c r="D68" s="416">
        <v>1</v>
      </c>
      <c r="E68" s="416">
        <v>6</v>
      </c>
      <c r="F68" s="417">
        <v>1.8</v>
      </c>
      <c r="H68" s="379">
        <f t="shared" si="8"/>
        <v>33.475000000000001</v>
      </c>
      <c r="I68" s="380">
        <f t="shared" si="9"/>
        <v>10.3</v>
      </c>
      <c r="J68" s="380">
        <f t="shared" si="10"/>
        <v>36.050000000000004</v>
      </c>
      <c r="K68" s="381">
        <f t="shared" si="11"/>
        <v>14.420000000000002</v>
      </c>
      <c r="M68" s="31">
        <f t="shared" si="12"/>
        <v>28.325000000000003</v>
      </c>
      <c r="N68" s="32">
        <f t="shared" si="13"/>
        <v>5.15</v>
      </c>
      <c r="O68" s="32">
        <f t="shared" si="14"/>
        <v>30.900000000000006</v>
      </c>
      <c r="P68" s="33">
        <f t="shared" si="15"/>
        <v>9.2700000000000014</v>
      </c>
    </row>
    <row r="69" spans="1:16" ht="13.5" thickBot="1">
      <c r="A69" s="87">
        <f t="shared" si="16"/>
        <v>9</v>
      </c>
      <c r="B69" s="173" t="str">
        <f t="shared" si="17"/>
        <v>Designers</v>
      </c>
      <c r="C69" s="415">
        <v>5.5</v>
      </c>
      <c r="D69" s="416">
        <v>1</v>
      </c>
      <c r="E69" s="416">
        <v>6</v>
      </c>
      <c r="F69" s="417">
        <v>1.8</v>
      </c>
      <c r="H69" s="379">
        <f t="shared" si="8"/>
        <v>33.475000000000001</v>
      </c>
      <c r="I69" s="380">
        <f t="shared" si="9"/>
        <v>10.3</v>
      </c>
      <c r="J69" s="380">
        <f t="shared" si="10"/>
        <v>36.050000000000004</v>
      </c>
      <c r="K69" s="381">
        <f t="shared" si="11"/>
        <v>14.420000000000002</v>
      </c>
      <c r="M69" s="31">
        <f t="shared" si="12"/>
        <v>28.325000000000003</v>
      </c>
      <c r="N69" s="32">
        <f t="shared" si="13"/>
        <v>5.15</v>
      </c>
      <c r="O69" s="32">
        <f t="shared" si="14"/>
        <v>30.900000000000006</v>
      </c>
      <c r="P69" s="33">
        <f t="shared" si="15"/>
        <v>9.2700000000000014</v>
      </c>
    </row>
    <row r="70" spans="1:16" ht="13.5" thickBot="1">
      <c r="A70" s="87">
        <f t="shared" si="16"/>
        <v>10</v>
      </c>
      <c r="B70" s="173" t="str">
        <f t="shared" si="17"/>
        <v>Supra</v>
      </c>
      <c r="C70" s="418">
        <v>5.5</v>
      </c>
      <c r="D70" s="419">
        <v>1</v>
      </c>
      <c r="E70" s="419">
        <v>6</v>
      </c>
      <c r="F70" s="420">
        <v>1.5</v>
      </c>
      <c r="H70" s="382">
        <f t="shared" si="8"/>
        <v>102.05</v>
      </c>
      <c r="I70" s="383">
        <f t="shared" si="9"/>
        <v>31.4</v>
      </c>
      <c r="J70" s="383">
        <f t="shared" si="10"/>
        <v>109.89999999999999</v>
      </c>
      <c r="K70" s="384">
        <f t="shared" si="11"/>
        <v>39.25</v>
      </c>
      <c r="M70" s="34">
        <f t="shared" si="12"/>
        <v>86.35</v>
      </c>
      <c r="N70" s="35">
        <f t="shared" si="13"/>
        <v>15.7</v>
      </c>
      <c r="O70" s="35">
        <f t="shared" si="14"/>
        <v>94.199999999999989</v>
      </c>
      <c r="P70" s="36">
        <f t="shared" si="15"/>
        <v>23.55</v>
      </c>
    </row>
    <row r="71" spans="1:16" ht="13.5" thickBot="1">
      <c r="A71" s="9"/>
      <c r="B71" s="89"/>
      <c r="C71" s="453"/>
      <c r="D71" s="453"/>
      <c r="E71" s="453"/>
      <c r="F71" s="453"/>
      <c r="H71" s="380"/>
      <c r="I71" s="380"/>
      <c r="J71" s="380"/>
      <c r="K71" s="380"/>
      <c r="M71" s="32"/>
      <c r="N71" s="32"/>
      <c r="O71" s="32"/>
      <c r="P71" s="32"/>
    </row>
    <row r="72" spans="1:16" ht="13.5" thickBot="1">
      <c r="A72" s="88"/>
      <c r="B72" s="14" t="str">
        <f>+B53</f>
        <v>Niños</v>
      </c>
      <c r="C72" s="412">
        <v>3.5</v>
      </c>
      <c r="D72" s="413">
        <v>0.9</v>
      </c>
      <c r="E72" s="413">
        <v>0.9</v>
      </c>
      <c r="F72" s="414">
        <v>0.9</v>
      </c>
      <c r="H72" s="432">
        <f>+H53+H53*C72</f>
        <v>11.925000000000002</v>
      </c>
      <c r="I72" s="433">
        <f>+H53+H53*D72</f>
        <v>5.0350000000000001</v>
      </c>
      <c r="J72" s="433">
        <f>+H53+H53*E72</f>
        <v>5.0350000000000001</v>
      </c>
      <c r="K72" s="434">
        <f>+H53+H53*F72</f>
        <v>5.0350000000000001</v>
      </c>
      <c r="M72" s="57">
        <f>+H72-H53</f>
        <v>9.2750000000000021</v>
      </c>
      <c r="N72" s="68">
        <f>+I72-H53</f>
        <v>2.3849999999999998</v>
      </c>
      <c r="O72" s="68">
        <f>+J72-H53</f>
        <v>2.3849999999999998</v>
      </c>
      <c r="P72" s="58">
        <f>+K72-H53</f>
        <v>2.3849999999999998</v>
      </c>
    </row>
    <row r="73" spans="1:16" ht="13.5" thickBot="1">
      <c r="A73" s="190"/>
      <c r="B73" s="90" t="str">
        <f>+B54</f>
        <v>Señora</v>
      </c>
      <c r="C73" s="412">
        <v>3.5</v>
      </c>
      <c r="D73" s="413">
        <v>0.9</v>
      </c>
      <c r="E73" s="413">
        <v>0.9</v>
      </c>
      <c r="F73" s="414">
        <v>0.9</v>
      </c>
      <c r="H73" s="382">
        <f>+H54+H54*C73</f>
        <v>16.650000000000002</v>
      </c>
      <c r="I73" s="383">
        <f>+H54+H54*D73</f>
        <v>7.03</v>
      </c>
      <c r="J73" s="383">
        <f>+H54+H54*E73</f>
        <v>7.03</v>
      </c>
      <c r="K73" s="384">
        <f>+H54+H54*F73</f>
        <v>7.03</v>
      </c>
      <c r="M73" s="34">
        <f>+H73-H54</f>
        <v>12.950000000000003</v>
      </c>
      <c r="N73" s="35">
        <f>+I73-H54</f>
        <v>3.33</v>
      </c>
      <c r="O73" s="35">
        <f>+J73-H54</f>
        <v>3.33</v>
      </c>
      <c r="P73" s="36">
        <f>+K73-H54</f>
        <v>3.33</v>
      </c>
    </row>
    <row r="74" spans="1:16" ht="13.5" thickBot="1">
      <c r="A74" s="190"/>
      <c r="B74" s="90" t="str">
        <f>+B55</f>
        <v>Regalo</v>
      </c>
      <c r="C74" s="415">
        <v>4.4000000000000004</v>
      </c>
      <c r="D74" s="416">
        <v>1</v>
      </c>
      <c r="E74" s="416">
        <v>4.5</v>
      </c>
      <c r="F74" s="417">
        <v>1.5</v>
      </c>
      <c r="H74" s="382">
        <f>+H55+H55*C74</f>
        <v>25.380000000000003</v>
      </c>
      <c r="I74" s="383">
        <f>+H55+H55*D74</f>
        <v>9.4</v>
      </c>
      <c r="J74" s="383">
        <f>+H55+H55*E74</f>
        <v>25.85</v>
      </c>
      <c r="K74" s="384">
        <f>+H55+H55*F74</f>
        <v>11.75</v>
      </c>
      <c r="M74" s="34">
        <f>+H74-H55</f>
        <v>20.680000000000003</v>
      </c>
      <c r="N74" s="35">
        <f>+I74-H55</f>
        <v>4.7</v>
      </c>
      <c r="O74" s="35">
        <f>+J74-H55</f>
        <v>21.150000000000002</v>
      </c>
      <c r="P74" s="36">
        <f>+K74-H55</f>
        <v>7.05</v>
      </c>
    </row>
    <row r="75" spans="1:16" ht="13.5" thickBot="1">
      <c r="A75" s="91"/>
      <c r="B75" s="92" t="str">
        <f>+B56</f>
        <v>Merchandising</v>
      </c>
      <c r="C75" s="435">
        <v>0.5</v>
      </c>
      <c r="D75" s="436">
        <v>0.5</v>
      </c>
      <c r="E75" s="436">
        <v>0.5</v>
      </c>
      <c r="F75" s="437">
        <v>0.5</v>
      </c>
      <c r="H75" s="382">
        <f>+H56+H56*C75</f>
        <v>4.2750000000000004</v>
      </c>
      <c r="I75" s="383">
        <f>+H56+H56*D75</f>
        <v>4.2750000000000004</v>
      </c>
      <c r="J75" s="383">
        <f>+H56+H56*E75</f>
        <v>4.2750000000000004</v>
      </c>
      <c r="K75" s="384">
        <f>+H56+H56*F75</f>
        <v>4.2750000000000004</v>
      </c>
      <c r="M75" s="34">
        <f>+H75-H56</f>
        <v>1.4250000000000003</v>
      </c>
      <c r="N75" s="35">
        <f>+I75-H56</f>
        <v>1.4250000000000003</v>
      </c>
      <c r="O75" s="35">
        <f>+J75-H56</f>
        <v>1.4250000000000003</v>
      </c>
      <c r="P75" s="36">
        <f>+K75-H56</f>
        <v>1.4250000000000003</v>
      </c>
    </row>
    <row r="76" spans="1:16">
      <c r="A76" s="9"/>
      <c r="B76" s="89"/>
      <c r="C76" s="453"/>
      <c r="D76" s="453"/>
      <c r="E76" s="453"/>
      <c r="F76" s="453"/>
      <c r="H76" s="380"/>
      <c r="I76" s="380"/>
      <c r="J76" s="380"/>
      <c r="K76" s="380"/>
      <c r="M76" s="32"/>
      <c r="N76" s="32"/>
      <c r="O76" s="32"/>
      <c r="P76" s="32"/>
    </row>
    <row r="81" spans="1:28" ht="18.75" thickBot="1">
      <c r="A81" s="60" t="s">
        <v>747</v>
      </c>
    </row>
    <row r="82" spans="1:28">
      <c r="C82" s="187" t="str">
        <f>+A5</f>
        <v>País 1</v>
      </c>
      <c r="D82" s="191" t="str">
        <f>+A6</f>
        <v>País 2</v>
      </c>
      <c r="E82" s="188" t="str">
        <f>+A7</f>
        <v>País 3</v>
      </c>
      <c r="F82" s="191" t="str">
        <f>+A8</f>
        <v>País 4</v>
      </c>
      <c r="G82" s="188" t="str">
        <f>+A9</f>
        <v>País 5</v>
      </c>
      <c r="H82" s="191" t="str">
        <f>+A10</f>
        <v>País 6</v>
      </c>
      <c r="I82" s="188" t="str">
        <f>+A11</f>
        <v>País 7</v>
      </c>
      <c r="J82" s="191" t="str">
        <f>+A12</f>
        <v>País 8</v>
      </c>
    </row>
    <row r="83" spans="1:28" ht="13.5" thickBot="1">
      <c r="C83" s="192" t="str">
        <f>+B5</f>
        <v>España</v>
      </c>
      <c r="D83" s="193" t="str">
        <f>+B6</f>
        <v>Japón</v>
      </c>
      <c r="E83" s="194" t="str">
        <f>+B7</f>
        <v>Alemania</v>
      </c>
      <c r="F83" s="193" t="str">
        <f>+B8</f>
        <v>Estados Unidos</v>
      </c>
      <c r="G83" s="194" t="str">
        <f>+B9</f>
        <v>México</v>
      </c>
      <c r="H83" s="193" t="str">
        <f>+B10</f>
        <v>Brasil</v>
      </c>
      <c r="I83" s="194" t="str">
        <f>+B11</f>
        <v>Australia</v>
      </c>
      <c r="J83" s="193" t="str">
        <f>+B12</f>
        <v>Rusia</v>
      </c>
      <c r="K83" s="440" t="str">
        <f>+B13</f>
        <v>China</v>
      </c>
      <c r="L83" s="440" t="str">
        <f>+B14</f>
        <v>Francia</v>
      </c>
      <c r="M83" s="440" t="str">
        <f>+B15</f>
        <v>Reino Unido</v>
      </c>
      <c r="N83" s="440" t="str">
        <f>+B16</f>
        <v>Austria</v>
      </c>
      <c r="O83" s="440" t="str">
        <f>+B17</f>
        <v>Bélgica</v>
      </c>
      <c r="P83" s="440" t="str">
        <f>+B18</f>
        <v>Bulgaria</v>
      </c>
      <c r="Q83" s="440" t="str">
        <f>+B19</f>
        <v>Canadá</v>
      </c>
      <c r="R83" s="440" t="str">
        <f>+B20</f>
        <v>Dinamarca</v>
      </c>
      <c r="S83" s="440" t="str">
        <f>+B21</f>
        <v>Finlandia</v>
      </c>
      <c r="T83" s="440" t="str">
        <f>+B22</f>
        <v>Holanda</v>
      </c>
      <c r="U83" s="440" t="str">
        <f>+B23</f>
        <v>Hungría</v>
      </c>
      <c r="V83" s="440" t="str">
        <f>+B24</f>
        <v>Israel</v>
      </c>
      <c r="W83" s="440" t="str">
        <f>+B25</f>
        <v>Italia</v>
      </c>
      <c r="X83" s="440" t="str">
        <f>+B26</f>
        <v>Noruega</v>
      </c>
      <c r="Y83" s="440" t="str">
        <f>+B27</f>
        <v>Polonia</v>
      </c>
      <c r="Z83" s="440" t="str">
        <f>+B28</f>
        <v>Suecia</v>
      </c>
      <c r="AA83" s="440" t="str">
        <f>+B29</f>
        <v>Turquía</v>
      </c>
      <c r="AB83" s="440" t="str">
        <f>+B30</f>
        <v>Resto Mundo</v>
      </c>
    </row>
    <row r="84" spans="1:28" ht="13.5" thickBot="1">
      <c r="A84" s="87">
        <f>+A61</f>
        <v>1</v>
      </c>
      <c r="B84" s="173" t="str">
        <f>+B42</f>
        <v>Black market solo pts vta ajenos</v>
      </c>
      <c r="C84" s="403">
        <v>1</v>
      </c>
      <c r="D84" s="421">
        <v>1</v>
      </c>
      <c r="E84" s="404">
        <v>1</v>
      </c>
      <c r="F84" s="421">
        <v>1</v>
      </c>
      <c r="G84" s="404">
        <v>1</v>
      </c>
      <c r="H84" s="421">
        <v>1</v>
      </c>
      <c r="I84" s="404">
        <v>1</v>
      </c>
      <c r="J84" s="421">
        <v>1</v>
      </c>
      <c r="K84" s="421">
        <v>1</v>
      </c>
      <c r="L84" s="421">
        <v>1</v>
      </c>
      <c r="M84" s="421">
        <v>1</v>
      </c>
      <c r="N84" s="421">
        <v>1</v>
      </c>
      <c r="O84" s="421">
        <v>1</v>
      </c>
      <c r="P84" s="421">
        <v>1</v>
      </c>
      <c r="Q84" s="421">
        <v>1</v>
      </c>
      <c r="R84" s="421">
        <v>1</v>
      </c>
      <c r="S84" s="421">
        <v>1</v>
      </c>
      <c r="T84" s="421">
        <v>1</v>
      </c>
      <c r="U84" s="421">
        <v>1</v>
      </c>
      <c r="V84" s="421">
        <v>1</v>
      </c>
      <c r="W84" s="421">
        <v>1</v>
      </c>
      <c r="X84" s="421">
        <v>1</v>
      </c>
      <c r="Y84" s="421">
        <v>1</v>
      </c>
      <c r="Z84" s="421">
        <v>1</v>
      </c>
      <c r="AA84" s="421">
        <v>1</v>
      </c>
      <c r="AB84" s="421">
        <v>1</v>
      </c>
    </row>
    <row r="85" spans="1:28" ht="13.5" thickBot="1">
      <c r="A85" s="87">
        <f t="shared" ref="A85:A93" si="18">+A62</f>
        <v>2</v>
      </c>
      <c r="B85" s="173" t="str">
        <f>+B43</f>
        <v>Street</v>
      </c>
      <c r="C85" s="406">
        <v>1</v>
      </c>
      <c r="D85" s="422">
        <v>1</v>
      </c>
      <c r="E85" s="407">
        <v>1</v>
      </c>
      <c r="F85" s="422">
        <v>1</v>
      </c>
      <c r="G85" s="407">
        <v>1</v>
      </c>
      <c r="H85" s="422">
        <v>1</v>
      </c>
      <c r="I85" s="407">
        <v>1</v>
      </c>
      <c r="J85" s="422">
        <v>1</v>
      </c>
      <c r="K85" s="422">
        <v>1</v>
      </c>
      <c r="L85" s="422">
        <v>1</v>
      </c>
      <c r="M85" s="422">
        <v>1</v>
      </c>
      <c r="N85" s="422">
        <v>1</v>
      </c>
      <c r="O85" s="422">
        <v>1</v>
      </c>
      <c r="P85" s="422">
        <v>1</v>
      </c>
      <c r="Q85" s="422">
        <v>1</v>
      </c>
      <c r="R85" s="422">
        <v>1</v>
      </c>
      <c r="S85" s="422">
        <v>1</v>
      </c>
      <c r="T85" s="422">
        <v>1</v>
      </c>
      <c r="U85" s="422">
        <v>1</v>
      </c>
      <c r="V85" s="422">
        <v>1</v>
      </c>
      <c r="W85" s="422">
        <v>1</v>
      </c>
      <c r="X85" s="422">
        <v>1</v>
      </c>
      <c r="Y85" s="422">
        <v>1</v>
      </c>
      <c r="Z85" s="422">
        <v>1</v>
      </c>
      <c r="AA85" s="422">
        <v>1</v>
      </c>
      <c r="AB85" s="422">
        <v>1</v>
      </c>
    </row>
    <row r="86" spans="1:28" ht="13.5" thickBot="1">
      <c r="A86" s="87">
        <f t="shared" si="18"/>
        <v>3</v>
      </c>
      <c r="B86" s="173" t="str">
        <f>+B44</f>
        <v>Extreme Bike</v>
      </c>
      <c r="C86" s="406">
        <v>1</v>
      </c>
      <c r="D86" s="422">
        <v>1</v>
      </c>
      <c r="E86" s="407">
        <v>1</v>
      </c>
      <c r="F86" s="422">
        <v>1</v>
      </c>
      <c r="G86" s="407">
        <v>1</v>
      </c>
      <c r="H86" s="422">
        <v>1</v>
      </c>
      <c r="I86" s="407">
        <v>1</v>
      </c>
      <c r="J86" s="422">
        <v>1</v>
      </c>
      <c r="K86" s="422">
        <v>1</v>
      </c>
      <c r="L86" s="422">
        <v>1</v>
      </c>
      <c r="M86" s="422">
        <v>1</v>
      </c>
      <c r="N86" s="422">
        <v>1</v>
      </c>
      <c r="O86" s="422">
        <v>1</v>
      </c>
      <c r="P86" s="422">
        <v>1</v>
      </c>
      <c r="Q86" s="422">
        <v>1</v>
      </c>
      <c r="R86" s="422">
        <v>1</v>
      </c>
      <c r="S86" s="422">
        <v>1</v>
      </c>
      <c r="T86" s="422">
        <v>1</v>
      </c>
      <c r="U86" s="422">
        <v>1</v>
      </c>
      <c r="V86" s="422">
        <v>1</v>
      </c>
      <c r="W86" s="422">
        <v>1</v>
      </c>
      <c r="X86" s="422">
        <v>1</v>
      </c>
      <c r="Y86" s="422">
        <v>1</v>
      </c>
      <c r="Z86" s="422">
        <v>1</v>
      </c>
      <c r="AA86" s="422">
        <v>1</v>
      </c>
      <c r="AB86" s="422">
        <v>1</v>
      </c>
    </row>
    <row r="87" spans="1:28" ht="13.5" thickBot="1">
      <c r="A87" s="87">
        <f t="shared" si="18"/>
        <v>4</v>
      </c>
      <c r="B87" s="173" t="str">
        <f>+B45</f>
        <v>Basic</v>
      </c>
      <c r="C87" s="406">
        <v>1</v>
      </c>
      <c r="D87" s="422">
        <v>1</v>
      </c>
      <c r="E87" s="407">
        <v>1</v>
      </c>
      <c r="F87" s="422">
        <v>1</v>
      </c>
      <c r="G87" s="407">
        <v>1</v>
      </c>
      <c r="H87" s="422">
        <v>1</v>
      </c>
      <c r="I87" s="407">
        <v>1</v>
      </c>
      <c r="J87" s="422">
        <v>1</v>
      </c>
      <c r="K87" s="422">
        <v>1</v>
      </c>
      <c r="L87" s="422">
        <v>1</v>
      </c>
      <c r="M87" s="422">
        <v>1</v>
      </c>
      <c r="N87" s="422">
        <v>1</v>
      </c>
      <c r="O87" s="422">
        <v>1</v>
      </c>
      <c r="P87" s="422">
        <v>1</v>
      </c>
      <c r="Q87" s="422">
        <v>1</v>
      </c>
      <c r="R87" s="422">
        <v>1</v>
      </c>
      <c r="S87" s="422">
        <v>1</v>
      </c>
      <c r="T87" s="422">
        <v>1</v>
      </c>
      <c r="U87" s="422">
        <v>1</v>
      </c>
      <c r="V87" s="422">
        <v>1</v>
      </c>
      <c r="W87" s="422">
        <v>1</v>
      </c>
      <c r="X87" s="422">
        <v>1</v>
      </c>
      <c r="Y87" s="422">
        <v>1</v>
      </c>
      <c r="Z87" s="422">
        <v>1</v>
      </c>
      <c r="AA87" s="422">
        <v>1</v>
      </c>
      <c r="AB87" s="422">
        <v>1</v>
      </c>
    </row>
    <row r="88" spans="1:28" ht="13.5" thickBot="1">
      <c r="A88" s="87">
        <f t="shared" si="18"/>
        <v>5</v>
      </c>
      <c r="B88" s="173" t="str">
        <f t="shared" ref="B88:B93" si="19">+B46</f>
        <v>Sport</v>
      </c>
      <c r="C88" s="406">
        <v>1</v>
      </c>
      <c r="D88" s="422">
        <v>1</v>
      </c>
      <c r="E88" s="407">
        <v>1</v>
      </c>
      <c r="F88" s="422">
        <v>1</v>
      </c>
      <c r="G88" s="407">
        <v>1</v>
      </c>
      <c r="H88" s="422">
        <v>1</v>
      </c>
      <c r="I88" s="407">
        <v>1</v>
      </c>
      <c r="J88" s="422">
        <v>1</v>
      </c>
      <c r="K88" s="422">
        <v>1</v>
      </c>
      <c r="L88" s="422">
        <v>1</v>
      </c>
      <c r="M88" s="422">
        <v>1</v>
      </c>
      <c r="N88" s="422">
        <v>1</v>
      </c>
      <c r="O88" s="422">
        <v>1</v>
      </c>
      <c r="P88" s="422">
        <v>1</v>
      </c>
      <c r="Q88" s="422">
        <v>1</v>
      </c>
      <c r="R88" s="422">
        <v>1</v>
      </c>
      <c r="S88" s="422">
        <v>1</v>
      </c>
      <c r="T88" s="422">
        <v>1</v>
      </c>
      <c r="U88" s="422">
        <v>1</v>
      </c>
      <c r="V88" s="422">
        <v>1</v>
      </c>
      <c r="W88" s="422">
        <v>1</v>
      </c>
      <c r="X88" s="422">
        <v>1</v>
      </c>
      <c r="Y88" s="422">
        <v>1</v>
      </c>
      <c r="Z88" s="422">
        <v>1</v>
      </c>
      <c r="AA88" s="422">
        <v>1</v>
      </c>
      <c r="AB88" s="422">
        <v>1</v>
      </c>
    </row>
    <row r="89" spans="1:28" ht="13.5" thickBot="1">
      <c r="A89" s="87">
        <f t="shared" si="18"/>
        <v>6</v>
      </c>
      <c r="B89" s="173" t="str">
        <f t="shared" si="19"/>
        <v>Underground</v>
      </c>
      <c r="C89" s="406">
        <v>1</v>
      </c>
      <c r="D89" s="422">
        <v>1</v>
      </c>
      <c r="E89" s="407">
        <v>1</v>
      </c>
      <c r="F89" s="422">
        <v>1</v>
      </c>
      <c r="G89" s="407">
        <v>1</v>
      </c>
      <c r="H89" s="422">
        <v>1</v>
      </c>
      <c r="I89" s="407">
        <v>1</v>
      </c>
      <c r="J89" s="422">
        <v>1</v>
      </c>
      <c r="K89" s="422">
        <v>1</v>
      </c>
      <c r="L89" s="422">
        <v>1</v>
      </c>
      <c r="M89" s="422">
        <v>1</v>
      </c>
      <c r="N89" s="422">
        <v>1</v>
      </c>
      <c r="O89" s="422">
        <v>1</v>
      </c>
      <c r="P89" s="422">
        <v>1</v>
      </c>
      <c r="Q89" s="422">
        <v>1</v>
      </c>
      <c r="R89" s="422">
        <v>1</v>
      </c>
      <c r="S89" s="422">
        <v>1</v>
      </c>
      <c r="T89" s="422">
        <v>1</v>
      </c>
      <c r="U89" s="422">
        <v>1</v>
      </c>
      <c r="V89" s="422">
        <v>1</v>
      </c>
      <c r="W89" s="422">
        <v>1</v>
      </c>
      <c r="X89" s="422">
        <v>1</v>
      </c>
      <c r="Y89" s="422">
        <v>1</v>
      </c>
      <c r="Z89" s="422">
        <v>1</v>
      </c>
      <c r="AA89" s="422">
        <v>1</v>
      </c>
      <c r="AB89" s="422">
        <v>1</v>
      </c>
    </row>
    <row r="90" spans="1:28" ht="13.5" thickBot="1">
      <c r="A90" s="87">
        <f t="shared" si="18"/>
        <v>7</v>
      </c>
      <c r="B90" s="173" t="str">
        <f t="shared" si="19"/>
        <v>Fantasy</v>
      </c>
      <c r="C90" s="406">
        <v>1</v>
      </c>
      <c r="D90" s="422">
        <v>1</v>
      </c>
      <c r="E90" s="407">
        <v>1</v>
      </c>
      <c r="F90" s="422">
        <v>1</v>
      </c>
      <c r="G90" s="407">
        <v>1</v>
      </c>
      <c r="H90" s="422">
        <v>1</v>
      </c>
      <c r="I90" s="407">
        <v>1</v>
      </c>
      <c r="J90" s="422">
        <v>1</v>
      </c>
      <c r="K90" s="422">
        <v>1</v>
      </c>
      <c r="L90" s="422">
        <v>1</v>
      </c>
      <c r="M90" s="422">
        <v>1</v>
      </c>
      <c r="N90" s="422">
        <v>1</v>
      </c>
      <c r="O90" s="422">
        <v>1</v>
      </c>
      <c r="P90" s="422">
        <v>1</v>
      </c>
      <c r="Q90" s="422">
        <v>1</v>
      </c>
      <c r="R90" s="422">
        <v>1</v>
      </c>
      <c r="S90" s="422">
        <v>1</v>
      </c>
      <c r="T90" s="422">
        <v>1</v>
      </c>
      <c r="U90" s="422">
        <v>1</v>
      </c>
      <c r="V90" s="422">
        <v>1</v>
      </c>
      <c r="W90" s="422">
        <v>1</v>
      </c>
      <c r="X90" s="422">
        <v>1</v>
      </c>
      <c r="Y90" s="422">
        <v>1</v>
      </c>
      <c r="Z90" s="422">
        <v>1</v>
      </c>
      <c r="AA90" s="422">
        <v>1</v>
      </c>
      <c r="AB90" s="422">
        <v>1</v>
      </c>
    </row>
    <row r="91" spans="1:28" ht="13.5" thickBot="1">
      <c r="A91" s="87">
        <f t="shared" si="18"/>
        <v>8</v>
      </c>
      <c r="B91" s="173" t="str">
        <f t="shared" si="19"/>
        <v>Style</v>
      </c>
      <c r="C91" s="406">
        <v>1</v>
      </c>
      <c r="D91" s="422">
        <v>1</v>
      </c>
      <c r="E91" s="407">
        <v>1</v>
      </c>
      <c r="F91" s="422">
        <v>1</v>
      </c>
      <c r="G91" s="407">
        <v>1</v>
      </c>
      <c r="H91" s="422">
        <v>1</v>
      </c>
      <c r="I91" s="407">
        <v>1</v>
      </c>
      <c r="J91" s="422">
        <v>1</v>
      </c>
      <c r="K91" s="422">
        <v>1</v>
      </c>
      <c r="L91" s="422">
        <v>1</v>
      </c>
      <c r="M91" s="422">
        <v>1</v>
      </c>
      <c r="N91" s="422">
        <v>1</v>
      </c>
      <c r="O91" s="422">
        <v>1</v>
      </c>
      <c r="P91" s="422">
        <v>1</v>
      </c>
      <c r="Q91" s="422">
        <v>1</v>
      </c>
      <c r="R91" s="422">
        <v>1</v>
      </c>
      <c r="S91" s="422">
        <v>1</v>
      </c>
      <c r="T91" s="422">
        <v>1</v>
      </c>
      <c r="U91" s="422">
        <v>1</v>
      </c>
      <c r="V91" s="422">
        <v>1</v>
      </c>
      <c r="W91" s="422">
        <v>1</v>
      </c>
      <c r="X91" s="422">
        <v>1</v>
      </c>
      <c r="Y91" s="422">
        <v>1</v>
      </c>
      <c r="Z91" s="422">
        <v>1</v>
      </c>
      <c r="AA91" s="422">
        <v>1</v>
      </c>
      <c r="AB91" s="422">
        <v>1</v>
      </c>
    </row>
    <row r="92" spans="1:28" ht="13.5" thickBot="1">
      <c r="A92" s="87">
        <f t="shared" si="18"/>
        <v>9</v>
      </c>
      <c r="B92" s="173" t="str">
        <f t="shared" si="19"/>
        <v>Designers</v>
      </c>
      <c r="C92" s="406">
        <v>1</v>
      </c>
      <c r="D92" s="422">
        <v>1</v>
      </c>
      <c r="E92" s="407">
        <v>1</v>
      </c>
      <c r="F92" s="422">
        <v>1</v>
      </c>
      <c r="G92" s="407">
        <v>1</v>
      </c>
      <c r="H92" s="422">
        <v>1</v>
      </c>
      <c r="I92" s="407">
        <v>1</v>
      </c>
      <c r="J92" s="422">
        <v>1</v>
      </c>
      <c r="K92" s="422">
        <v>1</v>
      </c>
      <c r="L92" s="422">
        <v>1</v>
      </c>
      <c r="M92" s="422">
        <v>1</v>
      </c>
      <c r="N92" s="422">
        <v>1</v>
      </c>
      <c r="O92" s="422">
        <v>1</v>
      </c>
      <c r="P92" s="422">
        <v>1</v>
      </c>
      <c r="Q92" s="422">
        <v>1</v>
      </c>
      <c r="R92" s="422">
        <v>1</v>
      </c>
      <c r="S92" s="422">
        <v>1</v>
      </c>
      <c r="T92" s="422">
        <v>1</v>
      </c>
      <c r="U92" s="422">
        <v>1</v>
      </c>
      <c r="V92" s="422">
        <v>1</v>
      </c>
      <c r="W92" s="422">
        <v>1</v>
      </c>
      <c r="X92" s="422">
        <v>1</v>
      </c>
      <c r="Y92" s="422">
        <v>1</v>
      </c>
      <c r="Z92" s="422">
        <v>1</v>
      </c>
      <c r="AA92" s="422">
        <v>1</v>
      </c>
      <c r="AB92" s="422">
        <v>1</v>
      </c>
    </row>
    <row r="93" spans="1:28" ht="13.5" thickBot="1">
      <c r="A93" s="87">
        <f t="shared" si="18"/>
        <v>10</v>
      </c>
      <c r="B93" s="173" t="str">
        <f t="shared" si="19"/>
        <v>Supra</v>
      </c>
      <c r="C93" s="409">
        <v>1</v>
      </c>
      <c r="D93" s="423">
        <v>1</v>
      </c>
      <c r="E93" s="410">
        <v>1</v>
      </c>
      <c r="F93" s="423">
        <v>1</v>
      </c>
      <c r="G93" s="410">
        <v>1</v>
      </c>
      <c r="H93" s="423">
        <v>1</v>
      </c>
      <c r="I93" s="438">
        <v>1</v>
      </c>
      <c r="J93" s="423">
        <v>1</v>
      </c>
      <c r="K93" s="423">
        <v>1</v>
      </c>
      <c r="L93" s="423">
        <v>1</v>
      </c>
      <c r="M93" s="423">
        <v>1</v>
      </c>
      <c r="N93" s="423">
        <v>1</v>
      </c>
      <c r="O93" s="423">
        <v>1</v>
      </c>
      <c r="P93" s="423">
        <v>1</v>
      </c>
      <c r="Q93" s="423">
        <v>1</v>
      </c>
      <c r="R93" s="423">
        <v>1</v>
      </c>
      <c r="S93" s="423">
        <v>1</v>
      </c>
      <c r="T93" s="423">
        <v>1</v>
      </c>
      <c r="U93" s="423">
        <v>1</v>
      </c>
      <c r="V93" s="423">
        <v>1</v>
      </c>
      <c r="W93" s="423">
        <v>1</v>
      </c>
      <c r="X93" s="423">
        <v>1</v>
      </c>
      <c r="Y93" s="423">
        <v>1</v>
      </c>
      <c r="Z93" s="423">
        <v>1</v>
      </c>
      <c r="AA93" s="423">
        <v>1</v>
      </c>
      <c r="AB93" s="423">
        <v>1</v>
      </c>
    </row>
    <row r="94" spans="1:28" ht="13.5" thickBot="1"/>
    <row r="95" spans="1:28">
      <c r="A95" s="12"/>
      <c r="B95" s="13" t="str">
        <f>+B72</f>
        <v>Niños</v>
      </c>
      <c r="C95" s="403">
        <v>1</v>
      </c>
      <c r="D95" s="421">
        <v>1</v>
      </c>
      <c r="E95" s="404">
        <v>1</v>
      </c>
      <c r="F95" s="421">
        <v>1</v>
      </c>
      <c r="G95" s="404">
        <v>1</v>
      </c>
      <c r="H95" s="421">
        <v>1</v>
      </c>
      <c r="I95" s="404">
        <v>1</v>
      </c>
      <c r="J95" s="421">
        <v>1</v>
      </c>
      <c r="K95" s="421">
        <v>1</v>
      </c>
      <c r="L95" s="421">
        <v>1</v>
      </c>
      <c r="M95" s="421">
        <v>1</v>
      </c>
      <c r="N95" s="421">
        <v>1</v>
      </c>
      <c r="O95" s="421">
        <v>1</v>
      </c>
      <c r="P95" s="421">
        <v>1</v>
      </c>
      <c r="Q95" s="421">
        <v>1</v>
      </c>
      <c r="R95" s="421">
        <v>1</v>
      </c>
      <c r="S95" s="421">
        <v>1</v>
      </c>
      <c r="T95" s="421">
        <v>1</v>
      </c>
      <c r="U95" s="421">
        <v>1</v>
      </c>
      <c r="V95" s="421">
        <v>1</v>
      </c>
      <c r="W95" s="421">
        <v>1</v>
      </c>
      <c r="X95" s="421">
        <v>1</v>
      </c>
      <c r="Y95" s="421">
        <v>1</v>
      </c>
      <c r="Z95" s="421">
        <v>1</v>
      </c>
      <c r="AA95" s="421">
        <v>1</v>
      </c>
      <c r="AB95" s="421">
        <v>1</v>
      </c>
    </row>
    <row r="96" spans="1:28">
      <c r="A96" s="105"/>
      <c r="B96" s="89" t="str">
        <f>+B73</f>
        <v>Señora</v>
      </c>
      <c r="C96" s="406">
        <v>1</v>
      </c>
      <c r="D96" s="422">
        <v>1</v>
      </c>
      <c r="E96" s="407">
        <v>1</v>
      </c>
      <c r="F96" s="422">
        <v>1</v>
      </c>
      <c r="G96" s="407">
        <v>1</v>
      </c>
      <c r="H96" s="422">
        <v>1</v>
      </c>
      <c r="I96" s="407">
        <v>1</v>
      </c>
      <c r="J96" s="422">
        <v>1</v>
      </c>
      <c r="K96" s="422">
        <v>1</v>
      </c>
      <c r="L96" s="422">
        <v>1</v>
      </c>
      <c r="M96" s="422">
        <v>1</v>
      </c>
      <c r="N96" s="422">
        <v>1</v>
      </c>
      <c r="O96" s="422">
        <v>1</v>
      </c>
      <c r="P96" s="422">
        <v>1</v>
      </c>
      <c r="Q96" s="422">
        <v>1</v>
      </c>
      <c r="R96" s="422">
        <v>1</v>
      </c>
      <c r="S96" s="422">
        <v>1</v>
      </c>
      <c r="T96" s="422">
        <v>1</v>
      </c>
      <c r="U96" s="422">
        <v>1</v>
      </c>
      <c r="V96" s="422">
        <v>1</v>
      </c>
      <c r="W96" s="422">
        <v>1</v>
      </c>
      <c r="X96" s="422">
        <v>1</v>
      </c>
      <c r="Y96" s="422">
        <v>1</v>
      </c>
      <c r="Z96" s="422">
        <v>1</v>
      </c>
      <c r="AA96" s="422">
        <v>1</v>
      </c>
      <c r="AB96" s="422">
        <v>1</v>
      </c>
    </row>
    <row r="97" spans="1:28">
      <c r="A97" s="105"/>
      <c r="B97" s="89" t="str">
        <f>+B74</f>
        <v>Regalo</v>
      </c>
      <c r="C97" s="406">
        <v>1</v>
      </c>
      <c r="D97" s="422">
        <v>1</v>
      </c>
      <c r="E97" s="407">
        <v>1</v>
      </c>
      <c r="F97" s="422">
        <v>1</v>
      </c>
      <c r="G97" s="407">
        <v>1</v>
      </c>
      <c r="H97" s="422">
        <v>1</v>
      </c>
      <c r="I97" s="407">
        <v>1</v>
      </c>
      <c r="J97" s="422">
        <v>1</v>
      </c>
      <c r="K97" s="422">
        <v>1</v>
      </c>
      <c r="L97" s="422">
        <v>1</v>
      </c>
      <c r="M97" s="422">
        <v>1</v>
      </c>
      <c r="N97" s="422">
        <v>1</v>
      </c>
      <c r="O97" s="422">
        <v>1</v>
      </c>
      <c r="P97" s="422">
        <v>1</v>
      </c>
      <c r="Q97" s="422">
        <v>1</v>
      </c>
      <c r="R97" s="422">
        <v>1</v>
      </c>
      <c r="S97" s="422">
        <v>1</v>
      </c>
      <c r="T97" s="422">
        <v>1</v>
      </c>
      <c r="U97" s="422">
        <v>1</v>
      </c>
      <c r="V97" s="422">
        <v>1</v>
      </c>
      <c r="W97" s="422">
        <v>1</v>
      </c>
      <c r="X97" s="422">
        <v>1</v>
      </c>
      <c r="Y97" s="422">
        <v>1</v>
      </c>
      <c r="Z97" s="422">
        <v>1</v>
      </c>
      <c r="AA97" s="422">
        <v>1</v>
      </c>
      <c r="AB97" s="422">
        <v>1</v>
      </c>
    </row>
    <row r="98" spans="1:28" ht="13.5" thickBot="1">
      <c r="A98" s="106"/>
      <c r="B98" s="86" t="str">
        <f>+B75</f>
        <v>Merchandising</v>
      </c>
      <c r="C98" s="409">
        <v>1</v>
      </c>
      <c r="D98" s="423">
        <v>1</v>
      </c>
      <c r="E98" s="410">
        <v>1</v>
      </c>
      <c r="F98" s="423">
        <v>1</v>
      </c>
      <c r="G98" s="410">
        <v>1</v>
      </c>
      <c r="H98" s="423">
        <v>1</v>
      </c>
      <c r="I98" s="410">
        <v>1</v>
      </c>
      <c r="J98" s="423">
        <v>1</v>
      </c>
      <c r="K98" s="423">
        <v>1</v>
      </c>
      <c r="L98" s="423">
        <v>1</v>
      </c>
      <c r="M98" s="423">
        <v>1</v>
      </c>
      <c r="N98" s="423">
        <v>1</v>
      </c>
      <c r="O98" s="423">
        <v>1</v>
      </c>
      <c r="P98" s="423">
        <v>1</v>
      </c>
      <c r="Q98" s="423">
        <v>1</v>
      </c>
      <c r="R98" s="423">
        <v>1</v>
      </c>
      <c r="S98" s="423">
        <v>1</v>
      </c>
      <c r="T98" s="423">
        <v>1</v>
      </c>
      <c r="U98" s="423">
        <v>1</v>
      </c>
      <c r="V98" s="423">
        <v>1</v>
      </c>
      <c r="W98" s="423">
        <v>1</v>
      </c>
      <c r="X98" s="423">
        <v>1</v>
      </c>
      <c r="Y98" s="423">
        <v>1</v>
      </c>
      <c r="Z98" s="423">
        <v>1</v>
      </c>
      <c r="AA98" s="423">
        <v>1</v>
      </c>
      <c r="AB98" s="423">
        <v>1</v>
      </c>
    </row>
    <row r="100" spans="1:28" ht="18.75" thickBot="1">
      <c r="A100" s="60" t="s">
        <v>748</v>
      </c>
    </row>
    <row r="101" spans="1:28" ht="13.5" thickBot="1">
      <c r="A101" s="173" t="str">
        <f>+B84</f>
        <v>Black market solo pts vta ajenos</v>
      </c>
      <c r="C101" s="412">
        <v>0.06</v>
      </c>
      <c r="D101" s="412">
        <v>0.06</v>
      </c>
      <c r="E101" s="412">
        <v>0.06</v>
      </c>
      <c r="F101" s="412">
        <v>0.06</v>
      </c>
      <c r="G101" s="412">
        <v>0.06</v>
      </c>
      <c r="H101" s="412">
        <v>0.06</v>
      </c>
      <c r="I101" s="412">
        <v>0.06</v>
      </c>
      <c r="J101" s="412">
        <v>0.06</v>
      </c>
      <c r="K101" s="412">
        <v>0.06</v>
      </c>
      <c r="L101" s="412">
        <v>0.06</v>
      </c>
      <c r="M101" s="412">
        <v>0.06</v>
      </c>
      <c r="N101" s="412">
        <v>0.06</v>
      </c>
      <c r="O101" s="412">
        <v>0.06</v>
      </c>
      <c r="P101" s="412">
        <v>0.06</v>
      </c>
      <c r="Q101" s="412">
        <v>0.06</v>
      </c>
      <c r="R101" s="412">
        <v>0.06</v>
      </c>
      <c r="S101" s="412">
        <v>0.06</v>
      </c>
      <c r="T101" s="412">
        <v>0.06</v>
      </c>
      <c r="U101" s="412">
        <v>0.06</v>
      </c>
      <c r="V101" s="412">
        <v>0.06</v>
      </c>
      <c r="W101" s="412">
        <v>0.06</v>
      </c>
      <c r="X101" s="412">
        <v>0.06</v>
      </c>
      <c r="Y101" s="412">
        <v>0.06</v>
      </c>
      <c r="Z101" s="412">
        <v>0.06</v>
      </c>
      <c r="AA101" s="412">
        <v>0.06</v>
      </c>
      <c r="AB101" s="412">
        <v>0.06</v>
      </c>
    </row>
    <row r="102" spans="1:28" ht="13.5" thickBot="1">
      <c r="C102" s="192" t="str">
        <f>+C83</f>
        <v>España</v>
      </c>
      <c r="D102" s="192" t="str">
        <f t="shared" ref="D102:J102" si="20">+D83</f>
        <v>Japón</v>
      </c>
      <c r="E102" s="192" t="str">
        <f t="shared" si="20"/>
        <v>Alemania</v>
      </c>
      <c r="F102" s="192" t="str">
        <f t="shared" si="20"/>
        <v>Estados Unidos</v>
      </c>
      <c r="G102" s="192" t="str">
        <f t="shared" si="20"/>
        <v>México</v>
      </c>
      <c r="H102" s="192" t="str">
        <f t="shared" si="20"/>
        <v>Brasil</v>
      </c>
      <c r="I102" s="192" t="str">
        <f t="shared" si="20"/>
        <v>Australia</v>
      </c>
      <c r="J102" s="193" t="str">
        <f t="shared" si="20"/>
        <v>Rusia</v>
      </c>
      <c r="K102" s="439" t="str">
        <f t="shared" ref="K102:AB102" si="21">+K83</f>
        <v>China</v>
      </c>
      <c r="L102" s="439" t="str">
        <f t="shared" si="21"/>
        <v>Francia</v>
      </c>
      <c r="M102" s="439" t="str">
        <f t="shared" si="21"/>
        <v>Reino Unido</v>
      </c>
      <c r="N102" s="439" t="str">
        <f t="shared" si="21"/>
        <v>Austria</v>
      </c>
      <c r="O102" s="439" t="str">
        <f t="shared" si="21"/>
        <v>Bélgica</v>
      </c>
      <c r="P102" s="439" t="str">
        <f t="shared" si="21"/>
        <v>Bulgaria</v>
      </c>
      <c r="Q102" s="439" t="str">
        <f t="shared" si="21"/>
        <v>Canadá</v>
      </c>
      <c r="R102" s="439" t="str">
        <f t="shared" si="21"/>
        <v>Dinamarca</v>
      </c>
      <c r="S102" s="439" t="str">
        <f t="shared" si="21"/>
        <v>Finlandia</v>
      </c>
      <c r="T102" s="439" t="str">
        <f t="shared" si="21"/>
        <v>Holanda</v>
      </c>
      <c r="U102" s="439" t="str">
        <f t="shared" si="21"/>
        <v>Hungría</v>
      </c>
      <c r="V102" s="439" t="str">
        <f t="shared" si="21"/>
        <v>Israel</v>
      </c>
      <c r="W102" s="439" t="str">
        <f t="shared" si="21"/>
        <v>Italia</v>
      </c>
      <c r="X102" s="439" t="str">
        <f t="shared" si="21"/>
        <v>Noruega</v>
      </c>
      <c r="Y102" s="439" t="str">
        <f t="shared" si="21"/>
        <v>Polonia</v>
      </c>
      <c r="Z102" s="439" t="str">
        <f t="shared" si="21"/>
        <v>Suecia</v>
      </c>
      <c r="AA102" s="439" t="str">
        <f t="shared" si="21"/>
        <v>Turquía</v>
      </c>
      <c r="AB102" s="439" t="str">
        <f t="shared" si="21"/>
        <v>Resto Mundo</v>
      </c>
    </row>
    <row r="103" spans="1:28" ht="13.5" thickBot="1">
      <c r="A103" s="87">
        <v>1</v>
      </c>
      <c r="B103" s="173" t="str">
        <f t="shared" ref="B103:B112" si="22">+B84</f>
        <v>Black market solo pts vta ajenos</v>
      </c>
      <c r="C103" s="412">
        <v>0</v>
      </c>
      <c r="D103" s="412">
        <v>0</v>
      </c>
      <c r="E103" s="412">
        <v>0</v>
      </c>
      <c r="F103" s="412">
        <v>0</v>
      </c>
      <c r="G103" s="412">
        <v>0</v>
      </c>
      <c r="H103" s="412">
        <v>0</v>
      </c>
      <c r="I103" s="412">
        <v>0</v>
      </c>
      <c r="J103" s="412">
        <v>0</v>
      </c>
      <c r="K103" s="412">
        <v>0</v>
      </c>
      <c r="L103" s="412">
        <v>0</v>
      </c>
      <c r="M103" s="412">
        <v>0</v>
      </c>
      <c r="N103" s="412">
        <v>0</v>
      </c>
      <c r="O103" s="412">
        <v>0</v>
      </c>
      <c r="P103" s="412">
        <v>0</v>
      </c>
      <c r="Q103" s="412">
        <v>0</v>
      </c>
      <c r="R103" s="412">
        <v>0</v>
      </c>
      <c r="S103" s="412">
        <v>0</v>
      </c>
      <c r="T103" s="412">
        <v>0</v>
      </c>
      <c r="U103" s="412">
        <v>0</v>
      </c>
      <c r="V103" s="412">
        <v>0</v>
      </c>
      <c r="W103" s="412">
        <v>0</v>
      </c>
      <c r="X103" s="412">
        <v>0</v>
      </c>
      <c r="Y103" s="412">
        <v>0</v>
      </c>
      <c r="Z103" s="412">
        <v>0</v>
      </c>
      <c r="AA103" s="412">
        <v>0</v>
      </c>
      <c r="AB103" s="412">
        <v>0</v>
      </c>
    </row>
    <row r="104" spans="1:28" ht="13.5" thickBot="1">
      <c r="A104" s="87">
        <v>2</v>
      </c>
      <c r="B104" s="173" t="str">
        <f t="shared" si="22"/>
        <v>Street</v>
      </c>
      <c r="C104" s="415">
        <v>0.15</v>
      </c>
      <c r="D104" s="415">
        <v>0.15</v>
      </c>
      <c r="E104" s="415">
        <v>0.15</v>
      </c>
      <c r="F104" s="415">
        <v>0.15</v>
      </c>
      <c r="G104" s="415">
        <v>0.15</v>
      </c>
      <c r="H104" s="415">
        <v>0.15</v>
      </c>
      <c r="I104" s="415">
        <v>0.15</v>
      </c>
      <c r="J104" s="415">
        <v>0.15</v>
      </c>
      <c r="K104" s="415">
        <v>0.15</v>
      </c>
      <c r="L104" s="415">
        <v>0.15</v>
      </c>
      <c r="M104" s="415">
        <v>0.15</v>
      </c>
      <c r="N104" s="415">
        <v>0.15</v>
      </c>
      <c r="O104" s="415">
        <v>0.15</v>
      </c>
      <c r="P104" s="415">
        <v>0.15</v>
      </c>
      <c r="Q104" s="415">
        <v>0.15</v>
      </c>
      <c r="R104" s="415">
        <v>0.15</v>
      </c>
      <c r="S104" s="415">
        <v>0.15</v>
      </c>
      <c r="T104" s="415">
        <v>0.15</v>
      </c>
      <c r="U104" s="415">
        <v>0.15</v>
      </c>
      <c r="V104" s="415">
        <v>0.15</v>
      </c>
      <c r="W104" s="415">
        <v>0.15</v>
      </c>
      <c r="X104" s="415">
        <v>0.15</v>
      </c>
      <c r="Y104" s="415">
        <v>0.15</v>
      </c>
      <c r="Z104" s="415">
        <v>0.15</v>
      </c>
      <c r="AA104" s="415">
        <v>0.15</v>
      </c>
      <c r="AB104" s="415">
        <v>0.15</v>
      </c>
    </row>
    <row r="105" spans="1:28" ht="13.5" thickBot="1">
      <c r="A105" s="87">
        <v>3</v>
      </c>
      <c r="B105" s="173" t="str">
        <f t="shared" si="22"/>
        <v>Extreme Bike</v>
      </c>
      <c r="C105" s="415">
        <v>0.05</v>
      </c>
      <c r="D105" s="415">
        <v>0.05</v>
      </c>
      <c r="E105" s="415">
        <v>0.05</v>
      </c>
      <c r="F105" s="415">
        <v>0.05</v>
      </c>
      <c r="G105" s="415">
        <v>0.05</v>
      </c>
      <c r="H105" s="415">
        <v>0.05</v>
      </c>
      <c r="I105" s="415">
        <v>0.05</v>
      </c>
      <c r="J105" s="415">
        <v>0.05</v>
      </c>
      <c r="K105" s="415">
        <v>0.05</v>
      </c>
      <c r="L105" s="415">
        <v>0.05</v>
      </c>
      <c r="M105" s="415">
        <v>0.05</v>
      </c>
      <c r="N105" s="415">
        <v>0.05</v>
      </c>
      <c r="O105" s="415">
        <v>0.05</v>
      </c>
      <c r="P105" s="415">
        <v>0.05</v>
      </c>
      <c r="Q105" s="415">
        <v>0.05</v>
      </c>
      <c r="R105" s="415">
        <v>0.05</v>
      </c>
      <c r="S105" s="415">
        <v>0.05</v>
      </c>
      <c r="T105" s="415">
        <v>0.05</v>
      </c>
      <c r="U105" s="415">
        <v>0.05</v>
      </c>
      <c r="V105" s="415">
        <v>0.05</v>
      </c>
      <c r="W105" s="415">
        <v>0.05</v>
      </c>
      <c r="X105" s="415">
        <v>0.05</v>
      </c>
      <c r="Y105" s="415">
        <v>0.05</v>
      </c>
      <c r="Z105" s="415">
        <v>0.05</v>
      </c>
      <c r="AA105" s="415">
        <v>0.05</v>
      </c>
      <c r="AB105" s="415">
        <v>0.05</v>
      </c>
    </row>
    <row r="106" spans="1:28" ht="13.5" thickBot="1">
      <c r="A106" s="87">
        <v>4</v>
      </c>
      <c r="B106" s="173" t="str">
        <f t="shared" si="22"/>
        <v>Basic</v>
      </c>
      <c r="C106" s="415">
        <v>0.11</v>
      </c>
      <c r="D106" s="415">
        <v>0.11</v>
      </c>
      <c r="E106" s="415">
        <v>0.11</v>
      </c>
      <c r="F106" s="415">
        <v>0.11</v>
      </c>
      <c r="G106" s="415">
        <v>0.11</v>
      </c>
      <c r="H106" s="415">
        <v>0.11</v>
      </c>
      <c r="I106" s="415">
        <v>0.11</v>
      </c>
      <c r="J106" s="415">
        <v>0.11</v>
      </c>
      <c r="K106" s="415">
        <v>0.11</v>
      </c>
      <c r="L106" s="415">
        <v>0.11</v>
      </c>
      <c r="M106" s="415">
        <v>0.11</v>
      </c>
      <c r="N106" s="415">
        <v>0.11</v>
      </c>
      <c r="O106" s="415">
        <v>0.11</v>
      </c>
      <c r="P106" s="415">
        <v>0.11</v>
      </c>
      <c r="Q106" s="415">
        <v>0.11</v>
      </c>
      <c r="R106" s="415">
        <v>0.11</v>
      </c>
      <c r="S106" s="415">
        <v>0.11</v>
      </c>
      <c r="T106" s="415">
        <v>0.11</v>
      </c>
      <c r="U106" s="415">
        <v>0.11</v>
      </c>
      <c r="V106" s="415">
        <v>0.11</v>
      </c>
      <c r="W106" s="415">
        <v>0.11</v>
      </c>
      <c r="X106" s="415">
        <v>0.11</v>
      </c>
      <c r="Y106" s="415">
        <v>0.11</v>
      </c>
      <c r="Z106" s="415">
        <v>0.11</v>
      </c>
      <c r="AA106" s="415">
        <v>0.11</v>
      </c>
      <c r="AB106" s="415">
        <v>0.11</v>
      </c>
    </row>
    <row r="107" spans="1:28" ht="13.5" thickBot="1">
      <c r="A107" s="87"/>
      <c r="B107" s="173" t="str">
        <f t="shared" si="22"/>
        <v>Sport</v>
      </c>
      <c r="C107" s="415">
        <v>0.1</v>
      </c>
      <c r="D107" s="415">
        <v>0.1</v>
      </c>
      <c r="E107" s="415">
        <v>0.1</v>
      </c>
      <c r="F107" s="415">
        <v>0.1</v>
      </c>
      <c r="G107" s="415">
        <v>0.1</v>
      </c>
      <c r="H107" s="415">
        <v>0.1</v>
      </c>
      <c r="I107" s="415">
        <v>0.1</v>
      </c>
      <c r="J107" s="415">
        <v>0.1</v>
      </c>
      <c r="K107" s="415">
        <v>0.1</v>
      </c>
      <c r="L107" s="415">
        <v>0.1</v>
      </c>
      <c r="M107" s="415">
        <v>0.1</v>
      </c>
      <c r="N107" s="415">
        <v>0.1</v>
      </c>
      <c r="O107" s="415">
        <v>0.1</v>
      </c>
      <c r="P107" s="415">
        <v>0.1</v>
      </c>
      <c r="Q107" s="415">
        <v>0.1</v>
      </c>
      <c r="R107" s="415">
        <v>0.1</v>
      </c>
      <c r="S107" s="415">
        <v>0.1</v>
      </c>
      <c r="T107" s="415">
        <v>0.1</v>
      </c>
      <c r="U107" s="415">
        <v>0.1</v>
      </c>
      <c r="V107" s="415">
        <v>0.1</v>
      </c>
      <c r="W107" s="415">
        <v>0.1</v>
      </c>
      <c r="X107" s="415">
        <v>0.1</v>
      </c>
      <c r="Y107" s="415">
        <v>0.1</v>
      </c>
      <c r="Z107" s="415">
        <v>0.1</v>
      </c>
      <c r="AA107" s="415">
        <v>0.1</v>
      </c>
      <c r="AB107" s="415">
        <v>0.1</v>
      </c>
    </row>
    <row r="108" spans="1:28" ht="13.5" thickBot="1">
      <c r="A108" s="87">
        <v>5</v>
      </c>
      <c r="B108" s="173" t="str">
        <f t="shared" si="22"/>
        <v>Underground</v>
      </c>
      <c r="C108" s="415">
        <v>0.12</v>
      </c>
      <c r="D108" s="415">
        <v>0.12</v>
      </c>
      <c r="E108" s="415">
        <v>0.12</v>
      </c>
      <c r="F108" s="415">
        <v>0.12</v>
      </c>
      <c r="G108" s="415">
        <v>0.12</v>
      </c>
      <c r="H108" s="415">
        <v>0.12</v>
      </c>
      <c r="I108" s="415">
        <v>0.12</v>
      </c>
      <c r="J108" s="415">
        <v>0.12</v>
      </c>
      <c r="K108" s="415">
        <v>0.12</v>
      </c>
      <c r="L108" s="415">
        <v>0.12</v>
      </c>
      <c r="M108" s="415">
        <v>0.12</v>
      </c>
      <c r="N108" s="415">
        <v>0.12</v>
      </c>
      <c r="O108" s="415">
        <v>0.12</v>
      </c>
      <c r="P108" s="415">
        <v>0.12</v>
      </c>
      <c r="Q108" s="415">
        <v>0.12</v>
      </c>
      <c r="R108" s="415">
        <v>0.12</v>
      </c>
      <c r="S108" s="415">
        <v>0.12</v>
      </c>
      <c r="T108" s="415">
        <v>0.12</v>
      </c>
      <c r="U108" s="415">
        <v>0.12</v>
      </c>
      <c r="V108" s="415">
        <v>0.12</v>
      </c>
      <c r="W108" s="415">
        <v>0.12</v>
      </c>
      <c r="X108" s="415">
        <v>0.12</v>
      </c>
      <c r="Y108" s="415">
        <v>0.12</v>
      </c>
      <c r="Z108" s="415">
        <v>0.12</v>
      </c>
      <c r="AA108" s="415">
        <v>0.12</v>
      </c>
      <c r="AB108" s="415">
        <v>0.12</v>
      </c>
    </row>
    <row r="109" spans="1:28" ht="13.5" thickBot="1">
      <c r="A109" s="88">
        <v>6</v>
      </c>
      <c r="B109" s="173" t="str">
        <f t="shared" si="22"/>
        <v>Fantasy</v>
      </c>
      <c r="C109" s="415">
        <v>0.08</v>
      </c>
      <c r="D109" s="415">
        <v>0.08</v>
      </c>
      <c r="E109" s="415">
        <v>0.08</v>
      </c>
      <c r="F109" s="415">
        <v>0.08</v>
      </c>
      <c r="G109" s="415">
        <v>0.08</v>
      </c>
      <c r="H109" s="415">
        <v>0.08</v>
      </c>
      <c r="I109" s="415">
        <v>0.08</v>
      </c>
      <c r="J109" s="415">
        <v>0.08</v>
      </c>
      <c r="K109" s="415">
        <v>0.08</v>
      </c>
      <c r="L109" s="415">
        <v>0.08</v>
      </c>
      <c r="M109" s="415">
        <v>0.08</v>
      </c>
      <c r="N109" s="415">
        <v>0.08</v>
      </c>
      <c r="O109" s="415">
        <v>0.08</v>
      </c>
      <c r="P109" s="415">
        <v>0.08</v>
      </c>
      <c r="Q109" s="415">
        <v>0.08</v>
      </c>
      <c r="R109" s="415">
        <v>0.08</v>
      </c>
      <c r="S109" s="415">
        <v>0.08</v>
      </c>
      <c r="T109" s="415">
        <v>0.08</v>
      </c>
      <c r="U109" s="415">
        <v>0.08</v>
      </c>
      <c r="V109" s="415">
        <v>0.08</v>
      </c>
      <c r="W109" s="415">
        <v>0.08</v>
      </c>
      <c r="X109" s="415">
        <v>0.08</v>
      </c>
      <c r="Y109" s="415">
        <v>0.08</v>
      </c>
      <c r="Z109" s="415">
        <v>0.08</v>
      </c>
      <c r="AA109" s="415">
        <v>0.08</v>
      </c>
      <c r="AB109" s="415">
        <v>0.08</v>
      </c>
    </row>
    <row r="110" spans="1:28" ht="13.5" thickBot="1">
      <c r="A110" s="87">
        <v>7</v>
      </c>
      <c r="B110" s="173" t="str">
        <f t="shared" si="22"/>
        <v>Style</v>
      </c>
      <c r="C110" s="415">
        <v>0.12</v>
      </c>
      <c r="D110" s="415">
        <v>0.12</v>
      </c>
      <c r="E110" s="415">
        <v>0.12</v>
      </c>
      <c r="F110" s="415">
        <v>0.12</v>
      </c>
      <c r="G110" s="415">
        <v>0.12</v>
      </c>
      <c r="H110" s="415">
        <v>0.12</v>
      </c>
      <c r="I110" s="415">
        <v>0.12</v>
      </c>
      <c r="J110" s="415">
        <v>0.12</v>
      </c>
      <c r="K110" s="415">
        <v>0.12</v>
      </c>
      <c r="L110" s="415">
        <v>0.12</v>
      </c>
      <c r="M110" s="415">
        <v>0.12</v>
      </c>
      <c r="N110" s="415">
        <v>0.12</v>
      </c>
      <c r="O110" s="415">
        <v>0.12</v>
      </c>
      <c r="P110" s="415">
        <v>0.12</v>
      </c>
      <c r="Q110" s="415">
        <v>0.12</v>
      </c>
      <c r="R110" s="415">
        <v>0.12</v>
      </c>
      <c r="S110" s="415">
        <v>0.12</v>
      </c>
      <c r="T110" s="415">
        <v>0.12</v>
      </c>
      <c r="U110" s="415">
        <v>0.12</v>
      </c>
      <c r="V110" s="415">
        <v>0.12</v>
      </c>
      <c r="W110" s="415">
        <v>0.12</v>
      </c>
      <c r="X110" s="415">
        <v>0.12</v>
      </c>
      <c r="Y110" s="415">
        <v>0.12</v>
      </c>
      <c r="Z110" s="415">
        <v>0.12</v>
      </c>
      <c r="AA110" s="415">
        <v>0.12</v>
      </c>
      <c r="AB110" s="415">
        <v>0.12</v>
      </c>
    </row>
    <row r="111" spans="1:28" ht="13.5" thickBot="1">
      <c r="A111" s="91"/>
      <c r="B111" s="173" t="str">
        <f t="shared" si="22"/>
        <v>Designers</v>
      </c>
      <c r="C111" s="415">
        <v>0.1</v>
      </c>
      <c r="D111" s="415">
        <v>0.1</v>
      </c>
      <c r="E111" s="415">
        <v>0.1</v>
      </c>
      <c r="F111" s="415">
        <v>0.1</v>
      </c>
      <c r="G111" s="415">
        <v>0.1</v>
      </c>
      <c r="H111" s="415">
        <v>0.1</v>
      </c>
      <c r="I111" s="415">
        <v>0.1</v>
      </c>
      <c r="J111" s="415">
        <v>0.1</v>
      </c>
      <c r="K111" s="415">
        <v>0.1</v>
      </c>
      <c r="L111" s="415">
        <v>0.1</v>
      </c>
      <c r="M111" s="415">
        <v>0.1</v>
      </c>
      <c r="N111" s="415">
        <v>0.1</v>
      </c>
      <c r="O111" s="415">
        <v>0.1</v>
      </c>
      <c r="P111" s="415">
        <v>0.1</v>
      </c>
      <c r="Q111" s="415">
        <v>0.1</v>
      </c>
      <c r="R111" s="415">
        <v>0.1</v>
      </c>
      <c r="S111" s="415">
        <v>0.1</v>
      </c>
      <c r="T111" s="415">
        <v>0.1</v>
      </c>
      <c r="U111" s="415">
        <v>0.1</v>
      </c>
      <c r="V111" s="415">
        <v>0.1</v>
      </c>
      <c r="W111" s="415">
        <v>0.1</v>
      </c>
      <c r="X111" s="415">
        <v>0.1</v>
      </c>
      <c r="Y111" s="415">
        <v>0.1</v>
      </c>
      <c r="Z111" s="415">
        <v>0.1</v>
      </c>
      <c r="AA111" s="415">
        <v>0.1</v>
      </c>
      <c r="AB111" s="415">
        <v>0.1</v>
      </c>
    </row>
    <row r="112" spans="1:28" ht="13.5" thickBot="1">
      <c r="A112" s="91">
        <v>8</v>
      </c>
      <c r="B112" s="173" t="str">
        <f t="shared" si="22"/>
        <v>Supra</v>
      </c>
      <c r="C112" s="418">
        <v>0.05</v>
      </c>
      <c r="D112" s="418">
        <v>0.05</v>
      </c>
      <c r="E112" s="418">
        <v>0.05</v>
      </c>
      <c r="F112" s="418">
        <v>0.05</v>
      </c>
      <c r="G112" s="418">
        <v>0.05</v>
      </c>
      <c r="H112" s="418">
        <v>0.05</v>
      </c>
      <c r="I112" s="418">
        <v>0.05</v>
      </c>
      <c r="J112" s="418">
        <v>0.05</v>
      </c>
      <c r="K112" s="418">
        <v>0.05</v>
      </c>
      <c r="L112" s="418">
        <v>0.05</v>
      </c>
      <c r="M112" s="418">
        <v>0.05</v>
      </c>
      <c r="N112" s="418">
        <v>0.05</v>
      </c>
      <c r="O112" s="418">
        <v>0.05</v>
      </c>
      <c r="P112" s="418">
        <v>0.05</v>
      </c>
      <c r="Q112" s="418">
        <v>0.05</v>
      </c>
      <c r="R112" s="418">
        <v>0.05</v>
      </c>
      <c r="S112" s="418">
        <v>0.05</v>
      </c>
      <c r="T112" s="418">
        <v>0.05</v>
      </c>
      <c r="U112" s="418">
        <v>0.05</v>
      </c>
      <c r="V112" s="418">
        <v>0.05</v>
      </c>
      <c r="W112" s="418">
        <v>0.05</v>
      </c>
      <c r="X112" s="418">
        <v>0.05</v>
      </c>
      <c r="Y112" s="418">
        <v>0.05</v>
      </c>
      <c r="Z112" s="418">
        <v>0.05</v>
      </c>
      <c r="AA112" s="418">
        <v>0.05</v>
      </c>
      <c r="AB112" s="418">
        <v>0.05</v>
      </c>
    </row>
    <row r="113" spans="1:28" ht="13.5" thickBot="1"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8"/>
      <c r="AB113" s="18"/>
    </row>
    <row r="114" spans="1:28">
      <c r="A114" s="12"/>
      <c r="B114" s="13" t="str">
        <f>+B95</f>
        <v>Niños</v>
      </c>
      <c r="C114" s="21">
        <v>0.06</v>
      </c>
      <c r="D114" s="21">
        <v>0.06</v>
      </c>
      <c r="E114" s="21">
        <v>0.06</v>
      </c>
      <c r="F114" s="21">
        <v>0.06</v>
      </c>
      <c r="G114" s="21">
        <v>0.06</v>
      </c>
      <c r="H114" s="21">
        <v>0.06</v>
      </c>
      <c r="I114" s="21">
        <v>0.06</v>
      </c>
      <c r="J114" s="21">
        <v>0.06</v>
      </c>
      <c r="K114" s="21">
        <v>0.06</v>
      </c>
      <c r="L114" s="21">
        <v>0.06</v>
      </c>
      <c r="M114" s="21">
        <v>0.06</v>
      </c>
      <c r="N114" s="21">
        <v>0.06</v>
      </c>
      <c r="O114" s="21">
        <v>0.06</v>
      </c>
      <c r="P114" s="21">
        <v>0.06</v>
      </c>
      <c r="Q114" s="21">
        <v>0.06</v>
      </c>
      <c r="R114" s="21">
        <v>0.06</v>
      </c>
      <c r="S114" s="21">
        <v>0.06</v>
      </c>
      <c r="T114" s="21">
        <v>0.06</v>
      </c>
      <c r="U114" s="21">
        <v>0.06</v>
      </c>
      <c r="V114" s="21">
        <v>0.06</v>
      </c>
      <c r="W114" s="21">
        <v>0.06</v>
      </c>
      <c r="X114" s="21">
        <v>0.06</v>
      </c>
      <c r="Y114" s="21">
        <v>0.06</v>
      </c>
      <c r="Z114" s="21">
        <v>0.06</v>
      </c>
      <c r="AA114" s="21">
        <v>0.06</v>
      </c>
      <c r="AB114" s="21">
        <v>0.06</v>
      </c>
    </row>
    <row r="115" spans="1:28" ht="13.5" thickBot="1">
      <c r="A115" s="106"/>
      <c r="B115" s="86" t="str">
        <f>+B96</f>
        <v>Señora</v>
      </c>
      <c r="C115" s="27">
        <v>0.06</v>
      </c>
      <c r="D115" s="27">
        <v>0.06</v>
      </c>
      <c r="E115" s="27">
        <v>0.06</v>
      </c>
      <c r="F115" s="27">
        <v>0.06</v>
      </c>
      <c r="G115" s="27">
        <v>0.06</v>
      </c>
      <c r="H115" s="27">
        <v>0.06</v>
      </c>
      <c r="I115" s="27">
        <v>0.06</v>
      </c>
      <c r="J115" s="27">
        <v>0.06</v>
      </c>
      <c r="K115" s="27">
        <v>0.06</v>
      </c>
      <c r="L115" s="27">
        <v>0.06</v>
      </c>
      <c r="M115" s="27">
        <v>0.06</v>
      </c>
      <c r="N115" s="27">
        <v>0.06</v>
      </c>
      <c r="O115" s="27">
        <v>0.06</v>
      </c>
      <c r="P115" s="27">
        <v>0.06</v>
      </c>
      <c r="Q115" s="27">
        <v>0.06</v>
      </c>
      <c r="R115" s="27">
        <v>0.06</v>
      </c>
      <c r="S115" s="27">
        <v>0.06</v>
      </c>
      <c r="T115" s="27">
        <v>0.06</v>
      </c>
      <c r="U115" s="27">
        <v>0.06</v>
      </c>
      <c r="V115" s="27">
        <v>0.06</v>
      </c>
      <c r="W115" s="27">
        <v>0.06</v>
      </c>
      <c r="X115" s="27">
        <v>0.06</v>
      </c>
      <c r="Y115" s="27">
        <v>0.06</v>
      </c>
      <c r="Z115" s="27">
        <v>0.06</v>
      </c>
      <c r="AA115" s="27">
        <v>0.06</v>
      </c>
      <c r="AB115" s="27">
        <v>0.06</v>
      </c>
    </row>
    <row r="116" spans="1:28">
      <c r="A116" s="105" t="s">
        <v>759</v>
      </c>
      <c r="B116" s="89" t="str">
        <f>+B97</f>
        <v>Regalo</v>
      </c>
      <c r="C116" s="456">
        <v>2</v>
      </c>
      <c r="D116" s="456">
        <v>2</v>
      </c>
      <c r="E116" s="456">
        <v>2</v>
      </c>
      <c r="F116" s="456">
        <v>2</v>
      </c>
      <c r="G116" s="456">
        <v>2</v>
      </c>
      <c r="H116" s="456">
        <v>2</v>
      </c>
      <c r="I116" s="456">
        <v>2</v>
      </c>
      <c r="J116" s="456">
        <v>2</v>
      </c>
      <c r="K116" s="456">
        <v>2</v>
      </c>
      <c r="L116" s="456">
        <v>2</v>
      </c>
      <c r="M116" s="456">
        <v>2</v>
      </c>
      <c r="N116" s="456">
        <v>2</v>
      </c>
      <c r="O116" s="456">
        <v>2</v>
      </c>
      <c r="P116" s="456">
        <v>2</v>
      </c>
      <c r="Q116" s="456">
        <v>2</v>
      </c>
      <c r="R116" s="456">
        <v>2</v>
      </c>
      <c r="S116" s="456">
        <v>2</v>
      </c>
      <c r="T116" s="456">
        <v>2</v>
      </c>
      <c r="U116" s="456">
        <v>2</v>
      </c>
      <c r="V116" s="456">
        <v>2</v>
      </c>
      <c r="W116" s="456">
        <v>2</v>
      </c>
      <c r="X116" s="456">
        <v>2</v>
      </c>
      <c r="Y116" s="456">
        <v>2</v>
      </c>
      <c r="Z116" s="456">
        <v>2</v>
      </c>
      <c r="AA116" s="456">
        <v>2</v>
      </c>
      <c r="AB116" s="456">
        <v>2</v>
      </c>
    </row>
    <row r="117" spans="1:28" ht="13.5" thickBot="1">
      <c r="A117" s="106" t="s">
        <v>759</v>
      </c>
      <c r="B117" s="86" t="str">
        <f>+B98</f>
        <v>Merchandising</v>
      </c>
      <c r="C117" s="443">
        <v>3</v>
      </c>
      <c r="D117" s="443">
        <v>3</v>
      </c>
      <c r="E117" s="443">
        <v>3</v>
      </c>
      <c r="F117" s="443">
        <v>3</v>
      </c>
      <c r="G117" s="443">
        <v>3</v>
      </c>
      <c r="H117" s="443">
        <v>3</v>
      </c>
      <c r="I117" s="443">
        <v>3</v>
      </c>
      <c r="J117" s="443">
        <v>3</v>
      </c>
      <c r="K117" s="443">
        <v>3</v>
      </c>
      <c r="L117" s="443">
        <v>3</v>
      </c>
      <c r="M117" s="443">
        <v>3</v>
      </c>
      <c r="N117" s="443">
        <v>3</v>
      </c>
      <c r="O117" s="443">
        <v>3</v>
      </c>
      <c r="P117" s="443">
        <v>3</v>
      </c>
      <c r="Q117" s="443">
        <v>3</v>
      </c>
      <c r="R117" s="443">
        <v>3</v>
      </c>
      <c r="S117" s="443">
        <v>3</v>
      </c>
      <c r="T117" s="443">
        <v>3</v>
      </c>
      <c r="U117" s="443">
        <v>3</v>
      </c>
      <c r="V117" s="443">
        <v>3</v>
      </c>
      <c r="W117" s="443">
        <v>3</v>
      </c>
      <c r="X117" s="443">
        <v>3</v>
      </c>
      <c r="Y117" s="443">
        <v>3</v>
      </c>
      <c r="Z117" s="443">
        <v>3</v>
      </c>
      <c r="AA117" s="443">
        <v>3</v>
      </c>
      <c r="AB117" s="443">
        <v>3</v>
      </c>
    </row>
    <row r="118" spans="1:28" ht="13.5" thickBot="1">
      <c r="A118" s="106"/>
      <c r="C118" s="457">
        <f>+C116+C117</f>
        <v>5</v>
      </c>
      <c r="D118" s="457">
        <f t="shared" ref="D118:AB118" si="23">+D116+D117</f>
        <v>5</v>
      </c>
      <c r="E118" s="457">
        <f t="shared" si="23"/>
        <v>5</v>
      </c>
      <c r="F118" s="457">
        <f t="shared" si="23"/>
        <v>5</v>
      </c>
      <c r="G118" s="457">
        <f t="shared" si="23"/>
        <v>5</v>
      </c>
      <c r="H118" s="457">
        <f t="shared" si="23"/>
        <v>5</v>
      </c>
      <c r="I118" s="457">
        <f t="shared" si="23"/>
        <v>5</v>
      </c>
      <c r="J118" s="457">
        <f t="shared" si="23"/>
        <v>5</v>
      </c>
      <c r="K118" s="457">
        <f t="shared" si="23"/>
        <v>5</v>
      </c>
      <c r="L118" s="457">
        <f t="shared" si="23"/>
        <v>5</v>
      </c>
      <c r="M118" s="457">
        <f t="shared" si="23"/>
        <v>5</v>
      </c>
      <c r="N118" s="457">
        <f t="shared" si="23"/>
        <v>5</v>
      </c>
      <c r="O118" s="457">
        <f t="shared" si="23"/>
        <v>5</v>
      </c>
      <c r="P118" s="457">
        <f t="shared" si="23"/>
        <v>5</v>
      </c>
      <c r="Q118" s="457">
        <f t="shared" si="23"/>
        <v>5</v>
      </c>
      <c r="R118" s="457">
        <f t="shared" si="23"/>
        <v>5</v>
      </c>
      <c r="S118" s="457">
        <f t="shared" si="23"/>
        <v>5</v>
      </c>
      <c r="T118" s="457">
        <f t="shared" si="23"/>
        <v>5</v>
      </c>
      <c r="U118" s="457">
        <f t="shared" si="23"/>
        <v>5</v>
      </c>
      <c r="V118" s="457">
        <f t="shared" si="23"/>
        <v>5</v>
      </c>
      <c r="W118" s="457">
        <f t="shared" si="23"/>
        <v>5</v>
      </c>
      <c r="X118" s="457">
        <f t="shared" si="23"/>
        <v>5</v>
      </c>
      <c r="Y118" s="457">
        <f t="shared" si="23"/>
        <v>5</v>
      </c>
      <c r="Z118" s="457">
        <f t="shared" si="23"/>
        <v>5</v>
      </c>
      <c r="AA118" s="457">
        <f t="shared" si="23"/>
        <v>5</v>
      </c>
      <c r="AB118" s="457">
        <f t="shared" si="23"/>
        <v>5</v>
      </c>
    </row>
    <row r="119" spans="1:28">
      <c r="C119" s="18"/>
      <c r="D119" s="18"/>
      <c r="E119" s="18"/>
      <c r="F119" s="18"/>
      <c r="G119" s="18"/>
      <c r="H119" s="18"/>
      <c r="I119" s="18"/>
      <c r="J119" s="18"/>
    </row>
    <row r="120" spans="1:28">
      <c r="C120" s="18"/>
      <c r="D120" s="18"/>
      <c r="E120" s="18"/>
      <c r="F120" s="18"/>
      <c r="G120" s="18"/>
      <c r="H120" s="18"/>
      <c r="I120" s="18"/>
      <c r="J120" s="18"/>
    </row>
    <row r="121" spans="1:28" ht="16.5" thickBot="1">
      <c r="A121" s="37" t="s">
        <v>749</v>
      </c>
      <c r="I121" s="45" t="s">
        <v>272</v>
      </c>
    </row>
    <row r="122" spans="1:28" ht="13.5" thickBot="1">
      <c r="C122" s="187" t="s">
        <v>3</v>
      </c>
      <c r="D122" s="188" t="s">
        <v>7</v>
      </c>
      <c r="E122" s="188" t="s">
        <v>8</v>
      </c>
      <c r="F122" s="188" t="s">
        <v>9</v>
      </c>
      <c r="G122" s="189" t="s">
        <v>10</v>
      </c>
      <c r="I122" s="72" t="s">
        <v>3</v>
      </c>
      <c r="J122" s="73" t="s">
        <v>7</v>
      </c>
      <c r="K122" s="73" t="s">
        <v>8</v>
      </c>
      <c r="L122" s="73" t="s">
        <v>9</v>
      </c>
      <c r="M122" s="74" t="s">
        <v>10</v>
      </c>
    </row>
    <row r="123" spans="1:28">
      <c r="A123" s="12"/>
      <c r="B123" s="13" t="str">
        <f t="shared" ref="B123:B132" si="24">+B5</f>
        <v>España</v>
      </c>
      <c r="C123" s="404">
        <v>5</v>
      </c>
      <c r="D123" s="424">
        <v>7</v>
      </c>
      <c r="E123" s="424">
        <v>9</v>
      </c>
      <c r="F123" s="424">
        <v>11</v>
      </c>
      <c r="G123" s="425">
        <v>15</v>
      </c>
      <c r="I123" s="403">
        <v>1</v>
      </c>
      <c r="J123" s="424">
        <v>1</v>
      </c>
      <c r="K123" s="424">
        <v>1</v>
      </c>
      <c r="L123" s="424">
        <v>1</v>
      </c>
      <c r="M123" s="425">
        <v>1</v>
      </c>
    </row>
    <row r="124" spans="1:28">
      <c r="A124" s="105"/>
      <c r="B124" s="89" t="str">
        <f t="shared" si="24"/>
        <v>Japón</v>
      </c>
      <c r="C124" s="407">
        <v>0</v>
      </c>
      <c r="D124" s="407">
        <v>1</v>
      </c>
      <c r="E124" s="407">
        <v>10</v>
      </c>
      <c r="F124" s="407">
        <v>20</v>
      </c>
      <c r="G124" s="408">
        <v>30</v>
      </c>
      <c r="I124" s="406">
        <v>0</v>
      </c>
      <c r="J124" s="407">
        <v>1</v>
      </c>
      <c r="K124" s="407">
        <v>1</v>
      </c>
      <c r="L124" s="407">
        <v>1</v>
      </c>
      <c r="M124" s="408">
        <v>1</v>
      </c>
    </row>
    <row r="125" spans="1:28">
      <c r="A125" s="105"/>
      <c r="B125" s="89" t="str">
        <f t="shared" si="24"/>
        <v>Alemania</v>
      </c>
      <c r="C125" s="407">
        <v>0</v>
      </c>
      <c r="D125" s="407">
        <v>1</v>
      </c>
      <c r="E125" s="407">
        <v>10</v>
      </c>
      <c r="F125" s="407">
        <v>20</v>
      </c>
      <c r="G125" s="408">
        <v>30</v>
      </c>
      <c r="I125" s="406">
        <v>0</v>
      </c>
      <c r="J125" s="407">
        <v>0</v>
      </c>
      <c r="K125" s="407">
        <v>1</v>
      </c>
      <c r="L125" s="407">
        <v>1</v>
      </c>
      <c r="M125" s="408">
        <v>1</v>
      </c>
    </row>
    <row r="126" spans="1:28">
      <c r="A126" s="105"/>
      <c r="B126" s="89" t="str">
        <f t="shared" si="24"/>
        <v>Estados Unidos</v>
      </c>
      <c r="C126" s="407">
        <v>0</v>
      </c>
      <c r="D126" s="407">
        <v>0</v>
      </c>
      <c r="E126" s="407">
        <v>1</v>
      </c>
      <c r="F126" s="407">
        <v>10</v>
      </c>
      <c r="G126" s="408">
        <v>20</v>
      </c>
      <c r="I126" s="406">
        <v>0</v>
      </c>
      <c r="J126" s="407">
        <v>0</v>
      </c>
      <c r="K126" s="407">
        <v>1</v>
      </c>
      <c r="L126" s="407">
        <v>1</v>
      </c>
      <c r="M126" s="408">
        <v>1</v>
      </c>
    </row>
    <row r="127" spans="1:28">
      <c r="A127" s="105"/>
      <c r="B127" s="89" t="str">
        <f t="shared" si="24"/>
        <v>México</v>
      </c>
      <c r="C127" s="407">
        <v>0</v>
      </c>
      <c r="D127" s="407">
        <v>0</v>
      </c>
      <c r="E127" s="407">
        <v>1</v>
      </c>
      <c r="F127" s="407">
        <v>10</v>
      </c>
      <c r="G127" s="408">
        <v>20</v>
      </c>
      <c r="I127" s="406">
        <v>0</v>
      </c>
      <c r="J127" s="407">
        <v>0</v>
      </c>
      <c r="K127" s="407">
        <v>1</v>
      </c>
      <c r="L127" s="407">
        <v>1</v>
      </c>
      <c r="M127" s="408">
        <v>1</v>
      </c>
    </row>
    <row r="128" spans="1:28">
      <c r="A128" s="105"/>
      <c r="B128" s="89" t="str">
        <f t="shared" si="24"/>
        <v>Brasil</v>
      </c>
      <c r="C128" s="407">
        <v>0</v>
      </c>
      <c r="D128" s="407">
        <v>0</v>
      </c>
      <c r="E128" s="407">
        <v>1</v>
      </c>
      <c r="F128" s="407">
        <v>10</v>
      </c>
      <c r="G128" s="408">
        <v>20</v>
      </c>
      <c r="I128" s="406">
        <v>0</v>
      </c>
      <c r="J128" s="407">
        <v>0</v>
      </c>
      <c r="K128" s="407">
        <v>1</v>
      </c>
      <c r="L128" s="407">
        <v>1</v>
      </c>
      <c r="M128" s="408">
        <v>1</v>
      </c>
    </row>
    <row r="129" spans="1:13">
      <c r="A129" s="105"/>
      <c r="B129" s="89" t="str">
        <f t="shared" si="24"/>
        <v>Australia</v>
      </c>
      <c r="C129" s="407">
        <v>0</v>
      </c>
      <c r="D129" s="407">
        <v>0</v>
      </c>
      <c r="E129" s="407">
        <v>1</v>
      </c>
      <c r="F129" s="407">
        <v>10</v>
      </c>
      <c r="G129" s="408">
        <v>20</v>
      </c>
      <c r="I129" s="406">
        <v>0</v>
      </c>
      <c r="J129" s="407">
        <v>0</v>
      </c>
      <c r="K129" s="407">
        <v>1</v>
      </c>
      <c r="L129" s="407">
        <v>1</v>
      </c>
      <c r="M129" s="408">
        <v>1</v>
      </c>
    </row>
    <row r="130" spans="1:13">
      <c r="A130" s="105"/>
      <c r="B130" s="89" t="str">
        <f t="shared" si="24"/>
        <v>Rusia</v>
      </c>
      <c r="C130" s="407">
        <v>0</v>
      </c>
      <c r="D130" s="407">
        <v>0</v>
      </c>
      <c r="E130" s="407">
        <v>1</v>
      </c>
      <c r="F130" s="407">
        <v>10</v>
      </c>
      <c r="G130" s="408">
        <v>20</v>
      </c>
      <c r="I130" s="406">
        <v>0</v>
      </c>
      <c r="J130" s="407">
        <v>0</v>
      </c>
      <c r="K130" s="407">
        <v>1</v>
      </c>
      <c r="L130" s="407">
        <v>1</v>
      </c>
      <c r="M130" s="408">
        <v>1</v>
      </c>
    </row>
    <row r="131" spans="1:13">
      <c r="A131" s="135"/>
      <c r="B131" s="359" t="str">
        <f t="shared" si="24"/>
        <v>China</v>
      </c>
      <c r="C131" s="407"/>
      <c r="D131" s="407"/>
      <c r="E131" s="407"/>
      <c r="F131" s="407">
        <v>10</v>
      </c>
      <c r="G131" s="408">
        <v>20</v>
      </c>
      <c r="I131" s="406"/>
      <c r="J131" s="407"/>
      <c r="K131" s="407"/>
      <c r="L131" s="407">
        <v>1</v>
      </c>
      <c r="M131" s="408">
        <v>1</v>
      </c>
    </row>
    <row r="132" spans="1:13">
      <c r="A132" s="105"/>
      <c r="B132" s="359" t="str">
        <f t="shared" si="24"/>
        <v>Francia</v>
      </c>
      <c r="C132" s="407"/>
      <c r="D132" s="407"/>
      <c r="E132" s="407"/>
      <c r="F132" s="407">
        <v>1</v>
      </c>
      <c r="G132" s="408">
        <v>10</v>
      </c>
      <c r="I132" s="406"/>
      <c r="J132" s="407"/>
      <c r="K132" s="407"/>
      <c r="L132" s="407">
        <v>1</v>
      </c>
      <c r="M132" s="408">
        <v>1</v>
      </c>
    </row>
    <row r="133" spans="1:13">
      <c r="A133" s="105"/>
      <c r="B133" s="359" t="str">
        <f t="shared" ref="B133:B148" si="25">+B15</f>
        <v>Reino Unido</v>
      </c>
      <c r="C133" s="407"/>
      <c r="D133" s="407"/>
      <c r="E133" s="407"/>
      <c r="F133" s="407">
        <v>1</v>
      </c>
      <c r="G133" s="408">
        <v>10</v>
      </c>
      <c r="I133" s="406"/>
      <c r="J133" s="407"/>
      <c r="K133" s="407"/>
      <c r="L133" s="407">
        <v>1</v>
      </c>
      <c r="M133" s="408">
        <v>1</v>
      </c>
    </row>
    <row r="134" spans="1:13">
      <c r="A134" s="105"/>
      <c r="B134" s="359" t="str">
        <f t="shared" si="25"/>
        <v>Austria</v>
      </c>
      <c r="C134" s="407"/>
      <c r="D134" s="407"/>
      <c r="E134" s="407"/>
      <c r="F134" s="407">
        <v>1</v>
      </c>
      <c r="G134" s="408">
        <v>10</v>
      </c>
      <c r="I134" s="406"/>
      <c r="J134" s="407"/>
      <c r="K134" s="407"/>
      <c r="L134" s="407">
        <v>1</v>
      </c>
      <c r="M134" s="408">
        <v>1</v>
      </c>
    </row>
    <row r="135" spans="1:13">
      <c r="A135" s="105"/>
      <c r="B135" s="359" t="str">
        <f t="shared" si="25"/>
        <v>Bélgica</v>
      </c>
      <c r="C135" s="407"/>
      <c r="D135" s="407"/>
      <c r="E135" s="407"/>
      <c r="F135" s="407">
        <v>1</v>
      </c>
      <c r="G135" s="408">
        <v>10</v>
      </c>
      <c r="I135" s="406"/>
      <c r="J135" s="407"/>
      <c r="K135" s="407"/>
      <c r="L135" s="407">
        <v>1</v>
      </c>
      <c r="M135" s="408">
        <v>1</v>
      </c>
    </row>
    <row r="136" spans="1:13">
      <c r="A136" s="105"/>
      <c r="B136" s="359" t="str">
        <f t="shared" si="25"/>
        <v>Bulgaria</v>
      </c>
      <c r="C136" s="407"/>
      <c r="D136" s="407"/>
      <c r="E136" s="407"/>
      <c r="F136" s="407">
        <v>1</v>
      </c>
      <c r="G136" s="408">
        <v>10</v>
      </c>
      <c r="I136" s="406"/>
      <c r="J136" s="407"/>
      <c r="K136" s="407"/>
      <c r="L136" s="407">
        <v>1</v>
      </c>
      <c r="M136" s="408">
        <v>1</v>
      </c>
    </row>
    <row r="137" spans="1:13">
      <c r="A137" s="105"/>
      <c r="B137" s="359" t="str">
        <f t="shared" si="25"/>
        <v>Canadá</v>
      </c>
      <c r="C137" s="407"/>
      <c r="D137" s="407"/>
      <c r="E137" s="407"/>
      <c r="F137" s="407">
        <v>1</v>
      </c>
      <c r="G137" s="408">
        <v>10</v>
      </c>
      <c r="I137" s="406"/>
      <c r="J137" s="407"/>
      <c r="K137" s="407"/>
      <c r="L137" s="407">
        <v>1</v>
      </c>
      <c r="M137" s="408">
        <v>1</v>
      </c>
    </row>
    <row r="138" spans="1:13">
      <c r="A138" s="105"/>
      <c r="B138" s="359" t="str">
        <f t="shared" si="25"/>
        <v>Dinamarca</v>
      </c>
      <c r="C138" s="407"/>
      <c r="D138" s="407"/>
      <c r="E138" s="407"/>
      <c r="F138" s="407">
        <v>1</v>
      </c>
      <c r="G138" s="408">
        <v>10</v>
      </c>
      <c r="I138" s="406"/>
      <c r="J138" s="407"/>
      <c r="K138" s="407"/>
      <c r="L138" s="407">
        <v>1</v>
      </c>
      <c r="M138" s="408">
        <v>1</v>
      </c>
    </row>
    <row r="139" spans="1:13">
      <c r="A139" s="105"/>
      <c r="B139" s="359" t="str">
        <f t="shared" si="25"/>
        <v>Finlandia</v>
      </c>
      <c r="C139" s="407"/>
      <c r="D139" s="407"/>
      <c r="E139" s="407"/>
      <c r="F139" s="407">
        <v>1</v>
      </c>
      <c r="G139" s="408">
        <v>10</v>
      </c>
      <c r="I139" s="406"/>
      <c r="J139" s="407"/>
      <c r="K139" s="407"/>
      <c r="L139" s="407">
        <v>1</v>
      </c>
      <c r="M139" s="408">
        <v>1</v>
      </c>
    </row>
    <row r="140" spans="1:13">
      <c r="A140" s="105"/>
      <c r="B140" s="359" t="str">
        <f t="shared" si="25"/>
        <v>Holanda</v>
      </c>
      <c r="C140" s="407"/>
      <c r="D140" s="407"/>
      <c r="E140" s="407"/>
      <c r="F140" s="407">
        <v>1</v>
      </c>
      <c r="G140" s="408">
        <v>10</v>
      </c>
      <c r="I140" s="406"/>
      <c r="J140" s="407"/>
      <c r="K140" s="407"/>
      <c r="L140" s="407">
        <v>1</v>
      </c>
      <c r="M140" s="408">
        <v>1</v>
      </c>
    </row>
    <row r="141" spans="1:13">
      <c r="A141" s="105"/>
      <c r="B141" s="359" t="str">
        <f t="shared" si="25"/>
        <v>Hungría</v>
      </c>
      <c r="C141" s="407"/>
      <c r="D141" s="407"/>
      <c r="E141" s="407"/>
      <c r="F141" s="407">
        <v>1</v>
      </c>
      <c r="G141" s="408">
        <v>10</v>
      </c>
      <c r="I141" s="406"/>
      <c r="J141" s="407"/>
      <c r="K141" s="407"/>
      <c r="L141" s="407">
        <v>1</v>
      </c>
      <c r="M141" s="408">
        <v>1</v>
      </c>
    </row>
    <row r="142" spans="1:13">
      <c r="A142" s="105"/>
      <c r="B142" s="359" t="str">
        <f t="shared" si="25"/>
        <v>Israel</v>
      </c>
      <c r="C142" s="407"/>
      <c r="D142" s="407"/>
      <c r="E142" s="407"/>
      <c r="F142" s="407">
        <v>1</v>
      </c>
      <c r="G142" s="408">
        <v>10</v>
      </c>
      <c r="I142" s="406"/>
      <c r="J142" s="407"/>
      <c r="K142" s="407"/>
      <c r="L142" s="407">
        <v>1</v>
      </c>
      <c r="M142" s="408">
        <v>1</v>
      </c>
    </row>
    <row r="143" spans="1:13">
      <c r="A143" s="105"/>
      <c r="B143" s="359" t="str">
        <f t="shared" si="25"/>
        <v>Italia</v>
      </c>
      <c r="C143" s="407"/>
      <c r="D143" s="407"/>
      <c r="E143" s="407"/>
      <c r="F143" s="407">
        <v>1</v>
      </c>
      <c r="G143" s="408">
        <v>10</v>
      </c>
      <c r="I143" s="406"/>
      <c r="J143" s="407"/>
      <c r="K143" s="407"/>
      <c r="L143" s="407">
        <v>1</v>
      </c>
      <c r="M143" s="408">
        <v>1</v>
      </c>
    </row>
    <row r="144" spans="1:13">
      <c r="A144" s="105"/>
      <c r="B144" s="359" t="str">
        <f t="shared" si="25"/>
        <v>Noruega</v>
      </c>
      <c r="C144" s="407"/>
      <c r="D144" s="407"/>
      <c r="E144" s="407"/>
      <c r="F144" s="407">
        <v>1</v>
      </c>
      <c r="G144" s="408">
        <v>10</v>
      </c>
      <c r="I144" s="406"/>
      <c r="J144" s="407"/>
      <c r="K144" s="407"/>
      <c r="L144" s="407">
        <v>1</v>
      </c>
      <c r="M144" s="408">
        <v>1</v>
      </c>
    </row>
    <row r="145" spans="1:13">
      <c r="A145" s="105"/>
      <c r="B145" s="359" t="str">
        <f t="shared" si="25"/>
        <v>Polonia</v>
      </c>
      <c r="C145" s="407"/>
      <c r="D145" s="407"/>
      <c r="E145" s="407"/>
      <c r="F145" s="407">
        <v>1</v>
      </c>
      <c r="G145" s="408">
        <v>10</v>
      </c>
      <c r="I145" s="406"/>
      <c r="J145" s="407"/>
      <c r="K145" s="407"/>
      <c r="L145" s="407">
        <v>1</v>
      </c>
      <c r="M145" s="408">
        <v>1</v>
      </c>
    </row>
    <row r="146" spans="1:13">
      <c r="A146" s="105"/>
      <c r="B146" s="359" t="str">
        <f t="shared" si="25"/>
        <v>Suecia</v>
      </c>
      <c r="C146" s="407"/>
      <c r="D146" s="407"/>
      <c r="E146" s="407"/>
      <c r="F146" s="407">
        <v>1</v>
      </c>
      <c r="G146" s="408">
        <v>10</v>
      </c>
      <c r="I146" s="406"/>
      <c r="J146" s="407"/>
      <c r="K146" s="407"/>
      <c r="L146" s="407">
        <v>1</v>
      </c>
      <c r="M146" s="408">
        <v>1</v>
      </c>
    </row>
    <row r="147" spans="1:13">
      <c r="A147" s="105"/>
      <c r="B147" s="359" t="str">
        <f t="shared" si="25"/>
        <v>Turquía</v>
      </c>
      <c r="C147" s="407"/>
      <c r="D147" s="407"/>
      <c r="E147" s="407"/>
      <c r="F147" s="407">
        <v>1</v>
      </c>
      <c r="G147" s="408">
        <v>10</v>
      </c>
      <c r="I147" s="406"/>
      <c r="J147" s="407"/>
      <c r="K147" s="407"/>
      <c r="L147" s="407">
        <v>1</v>
      </c>
      <c r="M147" s="408">
        <v>1</v>
      </c>
    </row>
    <row r="148" spans="1:13" ht="13.5" thickBot="1">
      <c r="A148" s="106"/>
      <c r="B148" s="431" t="str">
        <f t="shared" si="25"/>
        <v>Resto Mundo</v>
      </c>
      <c r="C148" s="410"/>
      <c r="D148" s="410"/>
      <c r="E148" s="410"/>
      <c r="F148" s="410">
        <v>1</v>
      </c>
      <c r="G148" s="411">
        <v>10</v>
      </c>
      <c r="I148" s="409"/>
      <c r="J148" s="410"/>
      <c r="K148" s="410"/>
      <c r="L148" s="410">
        <v>1</v>
      </c>
      <c r="M148" s="411">
        <v>1</v>
      </c>
    </row>
    <row r="151" spans="1:13" ht="16.5" thickBot="1">
      <c r="A151" s="45" t="s">
        <v>273</v>
      </c>
      <c r="I151" s="45" t="s">
        <v>274</v>
      </c>
    </row>
    <row r="152" spans="1:13" ht="13.5" thickBot="1">
      <c r="C152" s="72" t="s">
        <v>3</v>
      </c>
      <c r="D152" s="73" t="s">
        <v>7</v>
      </c>
      <c r="E152" s="73" t="s">
        <v>8</v>
      </c>
      <c r="F152" s="73" t="s">
        <v>9</v>
      </c>
      <c r="G152" s="74" t="s">
        <v>10</v>
      </c>
      <c r="I152" s="187" t="s">
        <v>3</v>
      </c>
      <c r="J152" s="188" t="s">
        <v>7</v>
      </c>
      <c r="K152" s="188" t="s">
        <v>8</v>
      </c>
      <c r="L152" s="188" t="s">
        <v>9</v>
      </c>
      <c r="M152" s="189" t="s">
        <v>10</v>
      </c>
    </row>
    <row r="153" spans="1:13">
      <c r="A153" s="12"/>
      <c r="B153" s="13" t="str">
        <f t="shared" ref="B153:B160" si="26">+B123</f>
        <v>España</v>
      </c>
      <c r="C153" s="404">
        <v>0</v>
      </c>
      <c r="D153" s="424">
        <v>125</v>
      </c>
      <c r="E153" s="424">
        <v>150</v>
      </c>
      <c r="F153" s="424">
        <v>175</v>
      </c>
      <c r="G153" s="425">
        <v>200</v>
      </c>
      <c r="I153" s="406">
        <v>45</v>
      </c>
      <c r="J153" s="426">
        <v>60</v>
      </c>
      <c r="K153" s="426">
        <v>80</v>
      </c>
      <c r="L153" s="426">
        <v>110</v>
      </c>
      <c r="M153" s="427">
        <v>120</v>
      </c>
    </row>
    <row r="154" spans="1:13">
      <c r="A154" s="105"/>
      <c r="B154" s="89" t="str">
        <f t="shared" si="26"/>
        <v>Japón</v>
      </c>
      <c r="C154" s="407">
        <v>0</v>
      </c>
      <c r="D154" s="407">
        <v>125</v>
      </c>
      <c r="E154" s="407">
        <v>150</v>
      </c>
      <c r="F154" s="407">
        <v>175</v>
      </c>
      <c r="G154" s="408">
        <v>200</v>
      </c>
      <c r="I154" s="406">
        <v>0</v>
      </c>
      <c r="J154" s="407">
        <v>45</v>
      </c>
      <c r="K154" s="407">
        <v>60</v>
      </c>
      <c r="L154" s="407">
        <v>80</v>
      </c>
      <c r="M154" s="408">
        <v>110</v>
      </c>
    </row>
    <row r="155" spans="1:13">
      <c r="A155" s="105"/>
      <c r="B155" s="89" t="str">
        <f t="shared" si="26"/>
        <v>Alemania</v>
      </c>
      <c r="C155" s="407">
        <v>0</v>
      </c>
      <c r="D155" s="407">
        <v>0</v>
      </c>
      <c r="E155" s="407">
        <v>125</v>
      </c>
      <c r="F155" s="407">
        <v>175</v>
      </c>
      <c r="G155" s="408">
        <v>175</v>
      </c>
      <c r="I155" s="406">
        <v>0</v>
      </c>
      <c r="J155" s="407">
        <v>0</v>
      </c>
      <c r="K155" s="407">
        <v>45</v>
      </c>
      <c r="L155" s="407">
        <v>60</v>
      </c>
      <c r="M155" s="408">
        <v>80</v>
      </c>
    </row>
    <row r="156" spans="1:13">
      <c r="A156" s="105"/>
      <c r="B156" s="89" t="str">
        <f t="shared" si="26"/>
        <v>Estados Unidos</v>
      </c>
      <c r="C156" s="407">
        <v>0</v>
      </c>
      <c r="D156" s="407">
        <v>0</v>
      </c>
      <c r="E156" s="407">
        <v>125</v>
      </c>
      <c r="F156" s="407">
        <v>175</v>
      </c>
      <c r="G156" s="408">
        <v>175</v>
      </c>
      <c r="I156" s="406">
        <v>0</v>
      </c>
      <c r="J156" s="407">
        <v>0</v>
      </c>
      <c r="K156" s="407">
        <v>45</v>
      </c>
      <c r="L156" s="407">
        <v>60</v>
      </c>
      <c r="M156" s="408">
        <v>60</v>
      </c>
    </row>
    <row r="157" spans="1:13">
      <c r="A157" s="105"/>
      <c r="B157" s="89" t="str">
        <f t="shared" si="26"/>
        <v>México</v>
      </c>
      <c r="C157" s="407">
        <v>0</v>
      </c>
      <c r="D157" s="407">
        <v>0</v>
      </c>
      <c r="E157" s="407">
        <v>125</v>
      </c>
      <c r="F157" s="407">
        <v>175</v>
      </c>
      <c r="G157" s="408">
        <v>175</v>
      </c>
      <c r="I157" s="406">
        <v>0</v>
      </c>
      <c r="J157" s="407">
        <v>0</v>
      </c>
      <c r="K157" s="407">
        <v>45</v>
      </c>
      <c r="L157" s="407">
        <v>60</v>
      </c>
      <c r="M157" s="408">
        <v>60</v>
      </c>
    </row>
    <row r="158" spans="1:13">
      <c r="A158" s="105"/>
      <c r="B158" s="89" t="str">
        <f t="shared" si="26"/>
        <v>Brasil</v>
      </c>
      <c r="C158" s="407">
        <v>0</v>
      </c>
      <c r="D158" s="407">
        <v>0</v>
      </c>
      <c r="E158" s="407">
        <v>125</v>
      </c>
      <c r="F158" s="407">
        <v>175</v>
      </c>
      <c r="G158" s="408">
        <v>175</v>
      </c>
      <c r="I158" s="406">
        <v>0</v>
      </c>
      <c r="J158" s="407">
        <v>0</v>
      </c>
      <c r="K158" s="407">
        <v>45</v>
      </c>
      <c r="L158" s="407">
        <v>60</v>
      </c>
      <c r="M158" s="408">
        <v>60</v>
      </c>
    </row>
    <row r="159" spans="1:13">
      <c r="A159" s="105"/>
      <c r="B159" s="89" t="str">
        <f t="shared" si="26"/>
        <v>Australia</v>
      </c>
      <c r="C159" s="407">
        <v>0</v>
      </c>
      <c r="D159" s="407">
        <v>0</v>
      </c>
      <c r="E159" s="407">
        <v>125</v>
      </c>
      <c r="F159" s="407">
        <v>175</v>
      </c>
      <c r="G159" s="408">
        <v>175</v>
      </c>
      <c r="I159" s="406">
        <v>0</v>
      </c>
      <c r="J159" s="407">
        <v>0</v>
      </c>
      <c r="K159" s="407">
        <v>45</v>
      </c>
      <c r="L159" s="407">
        <v>60</v>
      </c>
      <c r="M159" s="408">
        <v>60</v>
      </c>
    </row>
    <row r="160" spans="1:13">
      <c r="A160" s="105"/>
      <c r="B160" s="89" t="str">
        <f t="shared" si="26"/>
        <v>Rusia</v>
      </c>
      <c r="C160" s="407">
        <v>0</v>
      </c>
      <c r="D160" s="407">
        <v>0</v>
      </c>
      <c r="E160" s="407">
        <v>125</v>
      </c>
      <c r="F160" s="407">
        <v>175</v>
      </c>
      <c r="G160" s="408">
        <v>175</v>
      </c>
      <c r="I160" s="406">
        <v>0</v>
      </c>
      <c r="J160" s="407">
        <v>0</v>
      </c>
      <c r="K160" s="407">
        <v>45</v>
      </c>
      <c r="L160" s="407">
        <v>60</v>
      </c>
      <c r="M160" s="408">
        <v>60</v>
      </c>
    </row>
    <row r="161" spans="1:13">
      <c r="A161" s="105"/>
      <c r="B161" s="89" t="str">
        <f>+B131</f>
        <v>China</v>
      </c>
      <c r="C161" s="407"/>
      <c r="D161" s="407"/>
      <c r="E161" s="407"/>
      <c r="F161" s="407">
        <v>175</v>
      </c>
      <c r="G161" s="408">
        <v>175</v>
      </c>
      <c r="I161" s="406"/>
      <c r="J161" s="407"/>
      <c r="K161" s="407"/>
      <c r="L161" s="407">
        <v>45</v>
      </c>
      <c r="M161" s="408">
        <v>60</v>
      </c>
    </row>
    <row r="162" spans="1:13">
      <c r="A162" s="105"/>
      <c r="B162" s="359" t="str">
        <f>+B132</f>
        <v>Francia</v>
      </c>
      <c r="C162" s="407"/>
      <c r="D162" s="407"/>
      <c r="E162" s="407"/>
      <c r="F162" s="407">
        <v>175</v>
      </c>
      <c r="G162" s="408">
        <v>175</v>
      </c>
      <c r="I162" s="406"/>
      <c r="J162" s="407"/>
      <c r="K162" s="407"/>
      <c r="L162" s="407">
        <v>45</v>
      </c>
      <c r="M162" s="408">
        <v>60</v>
      </c>
    </row>
    <row r="163" spans="1:13">
      <c r="A163" s="105"/>
      <c r="B163" s="359" t="str">
        <f t="shared" ref="B163:B178" si="27">+B133</f>
        <v>Reino Unido</v>
      </c>
      <c r="C163" s="407"/>
      <c r="D163" s="407"/>
      <c r="E163" s="407"/>
      <c r="F163" s="407">
        <v>175</v>
      </c>
      <c r="G163" s="408">
        <v>175</v>
      </c>
      <c r="I163" s="406"/>
      <c r="J163" s="407"/>
      <c r="K163" s="407"/>
      <c r="L163" s="407">
        <v>45</v>
      </c>
      <c r="M163" s="408">
        <v>60</v>
      </c>
    </row>
    <row r="164" spans="1:13">
      <c r="A164" s="105"/>
      <c r="B164" s="359" t="str">
        <f t="shared" si="27"/>
        <v>Austria</v>
      </c>
      <c r="C164" s="407"/>
      <c r="D164" s="407"/>
      <c r="E164" s="407"/>
      <c r="F164" s="407">
        <v>175</v>
      </c>
      <c r="G164" s="408">
        <v>175</v>
      </c>
      <c r="I164" s="406"/>
      <c r="J164" s="407"/>
      <c r="K164" s="407"/>
      <c r="L164" s="407">
        <v>45</v>
      </c>
      <c r="M164" s="408">
        <v>60</v>
      </c>
    </row>
    <row r="165" spans="1:13">
      <c r="A165" s="105"/>
      <c r="B165" s="359" t="str">
        <f t="shared" si="27"/>
        <v>Bélgica</v>
      </c>
      <c r="C165" s="407"/>
      <c r="D165" s="407"/>
      <c r="E165" s="407"/>
      <c r="F165" s="407">
        <v>175</v>
      </c>
      <c r="G165" s="408">
        <v>175</v>
      </c>
      <c r="I165" s="406"/>
      <c r="J165" s="407"/>
      <c r="K165" s="407"/>
      <c r="L165" s="407">
        <v>45</v>
      </c>
      <c r="M165" s="408">
        <v>60</v>
      </c>
    </row>
    <row r="166" spans="1:13">
      <c r="A166" s="105"/>
      <c r="B166" s="359" t="str">
        <f t="shared" si="27"/>
        <v>Bulgaria</v>
      </c>
      <c r="C166" s="407"/>
      <c r="D166" s="407"/>
      <c r="E166" s="407"/>
      <c r="F166" s="407">
        <v>175</v>
      </c>
      <c r="G166" s="408">
        <v>175</v>
      </c>
      <c r="I166" s="406"/>
      <c r="J166" s="407"/>
      <c r="K166" s="407"/>
      <c r="L166" s="407">
        <v>45</v>
      </c>
      <c r="M166" s="408">
        <v>60</v>
      </c>
    </row>
    <row r="167" spans="1:13">
      <c r="A167" s="105"/>
      <c r="B167" s="359" t="str">
        <f t="shared" si="27"/>
        <v>Canadá</v>
      </c>
      <c r="C167" s="407"/>
      <c r="D167" s="407"/>
      <c r="E167" s="407"/>
      <c r="F167" s="407">
        <v>175</v>
      </c>
      <c r="G167" s="408">
        <v>175</v>
      </c>
      <c r="I167" s="406"/>
      <c r="J167" s="407"/>
      <c r="K167" s="407"/>
      <c r="L167" s="407">
        <v>45</v>
      </c>
      <c r="M167" s="408">
        <v>60</v>
      </c>
    </row>
    <row r="168" spans="1:13">
      <c r="A168" s="105"/>
      <c r="B168" s="359" t="str">
        <f t="shared" si="27"/>
        <v>Dinamarca</v>
      </c>
      <c r="C168" s="407"/>
      <c r="D168" s="407"/>
      <c r="E168" s="407"/>
      <c r="F168" s="407">
        <v>175</v>
      </c>
      <c r="G168" s="408">
        <v>175</v>
      </c>
      <c r="I168" s="406"/>
      <c r="J168" s="407"/>
      <c r="K168" s="407"/>
      <c r="L168" s="407">
        <v>45</v>
      </c>
      <c r="M168" s="408">
        <v>60</v>
      </c>
    </row>
    <row r="169" spans="1:13">
      <c r="A169" s="105"/>
      <c r="B169" s="359" t="str">
        <f t="shared" si="27"/>
        <v>Finlandia</v>
      </c>
      <c r="C169" s="407"/>
      <c r="D169" s="407"/>
      <c r="E169" s="407"/>
      <c r="F169" s="407">
        <v>175</v>
      </c>
      <c r="G169" s="408">
        <v>175</v>
      </c>
      <c r="I169" s="406"/>
      <c r="J169" s="407"/>
      <c r="K169" s="407"/>
      <c r="L169" s="407">
        <v>45</v>
      </c>
      <c r="M169" s="408">
        <v>60</v>
      </c>
    </row>
    <row r="170" spans="1:13">
      <c r="A170" s="105"/>
      <c r="B170" s="359" t="str">
        <f t="shared" si="27"/>
        <v>Holanda</v>
      </c>
      <c r="C170" s="407"/>
      <c r="D170" s="407"/>
      <c r="E170" s="407"/>
      <c r="F170" s="407">
        <v>175</v>
      </c>
      <c r="G170" s="408">
        <v>175</v>
      </c>
      <c r="I170" s="406"/>
      <c r="J170" s="407"/>
      <c r="K170" s="407"/>
      <c r="L170" s="407">
        <v>45</v>
      </c>
      <c r="M170" s="408">
        <v>60</v>
      </c>
    </row>
    <row r="171" spans="1:13">
      <c r="A171" s="105"/>
      <c r="B171" s="359" t="str">
        <f t="shared" si="27"/>
        <v>Hungría</v>
      </c>
      <c r="C171" s="407"/>
      <c r="D171" s="407"/>
      <c r="E171" s="407"/>
      <c r="F171" s="407">
        <v>175</v>
      </c>
      <c r="G171" s="408">
        <v>175</v>
      </c>
      <c r="I171" s="406"/>
      <c r="J171" s="407"/>
      <c r="K171" s="407"/>
      <c r="L171" s="407">
        <v>45</v>
      </c>
      <c r="M171" s="408">
        <v>60</v>
      </c>
    </row>
    <row r="172" spans="1:13">
      <c r="A172" s="105"/>
      <c r="B172" s="359" t="str">
        <f t="shared" si="27"/>
        <v>Israel</v>
      </c>
      <c r="C172" s="407"/>
      <c r="D172" s="407"/>
      <c r="E172" s="407"/>
      <c r="F172" s="407">
        <v>175</v>
      </c>
      <c r="G172" s="408">
        <v>175</v>
      </c>
      <c r="I172" s="406"/>
      <c r="J172" s="407"/>
      <c r="K172" s="407"/>
      <c r="L172" s="407">
        <v>45</v>
      </c>
      <c r="M172" s="408">
        <v>60</v>
      </c>
    </row>
    <row r="173" spans="1:13">
      <c r="A173" s="105"/>
      <c r="B173" s="359" t="str">
        <f t="shared" si="27"/>
        <v>Italia</v>
      </c>
      <c r="C173" s="407"/>
      <c r="D173" s="407"/>
      <c r="E173" s="407"/>
      <c r="F173" s="407">
        <v>175</v>
      </c>
      <c r="G173" s="408">
        <v>175</v>
      </c>
      <c r="I173" s="406"/>
      <c r="J173" s="407"/>
      <c r="K173" s="407"/>
      <c r="L173" s="407">
        <v>45</v>
      </c>
      <c r="M173" s="408">
        <v>60</v>
      </c>
    </row>
    <row r="174" spans="1:13">
      <c r="A174" s="105"/>
      <c r="B174" s="359" t="str">
        <f t="shared" si="27"/>
        <v>Noruega</v>
      </c>
      <c r="C174" s="407"/>
      <c r="D174" s="407"/>
      <c r="E174" s="407"/>
      <c r="F174" s="407">
        <v>175</v>
      </c>
      <c r="G174" s="408">
        <v>175</v>
      </c>
      <c r="I174" s="406"/>
      <c r="J174" s="407"/>
      <c r="K174" s="407"/>
      <c r="L174" s="407">
        <v>45</v>
      </c>
      <c r="M174" s="408">
        <v>60</v>
      </c>
    </row>
    <row r="175" spans="1:13">
      <c r="A175" s="105"/>
      <c r="B175" s="359" t="str">
        <f t="shared" si="27"/>
        <v>Polonia</v>
      </c>
      <c r="C175" s="407"/>
      <c r="D175" s="407"/>
      <c r="E175" s="407"/>
      <c r="F175" s="407">
        <v>175</v>
      </c>
      <c r="G175" s="408">
        <v>175</v>
      </c>
      <c r="I175" s="406"/>
      <c r="J175" s="407"/>
      <c r="K175" s="407"/>
      <c r="L175" s="407">
        <v>45</v>
      </c>
      <c r="M175" s="408">
        <v>60</v>
      </c>
    </row>
    <row r="176" spans="1:13">
      <c r="A176" s="105"/>
      <c r="B176" s="359" t="str">
        <f t="shared" si="27"/>
        <v>Suecia</v>
      </c>
      <c r="C176" s="407"/>
      <c r="D176" s="407"/>
      <c r="E176" s="407"/>
      <c r="F176" s="407">
        <v>175</v>
      </c>
      <c r="G176" s="408">
        <v>175</v>
      </c>
      <c r="I176" s="406"/>
      <c r="J176" s="407"/>
      <c r="K176" s="407"/>
      <c r="L176" s="407">
        <v>45</v>
      </c>
      <c r="M176" s="408">
        <v>60</v>
      </c>
    </row>
    <row r="177" spans="1:13">
      <c r="A177" s="105"/>
      <c r="B177" s="359" t="str">
        <f t="shared" si="27"/>
        <v>Turquía</v>
      </c>
      <c r="C177" s="407"/>
      <c r="D177" s="407"/>
      <c r="E177" s="407"/>
      <c r="F177" s="407">
        <v>175</v>
      </c>
      <c r="G177" s="408">
        <v>175</v>
      </c>
      <c r="I177" s="406"/>
      <c r="J177" s="407"/>
      <c r="K177" s="407"/>
      <c r="L177" s="407">
        <v>45</v>
      </c>
      <c r="M177" s="408">
        <v>60</v>
      </c>
    </row>
    <row r="178" spans="1:13" ht="13.5" thickBot="1">
      <c r="A178" s="106"/>
      <c r="B178" s="431" t="str">
        <f t="shared" si="27"/>
        <v>Resto Mundo</v>
      </c>
      <c r="C178" s="410"/>
      <c r="D178" s="410"/>
      <c r="E178" s="410"/>
      <c r="F178" s="410">
        <v>250</v>
      </c>
      <c r="G178" s="411">
        <v>250</v>
      </c>
      <c r="I178" s="409"/>
      <c r="J178" s="410"/>
      <c r="K178" s="410"/>
      <c r="L178" s="410">
        <v>45</v>
      </c>
      <c r="M178" s="411">
        <v>60</v>
      </c>
    </row>
    <row r="181" spans="1:13" ht="16.5" thickBot="1">
      <c r="A181" s="45" t="s">
        <v>761</v>
      </c>
    </row>
    <row r="182" spans="1:13" ht="13.5" thickBot="1">
      <c r="C182" s="72" t="s">
        <v>3</v>
      </c>
      <c r="D182" s="73" t="s">
        <v>7</v>
      </c>
      <c r="E182" s="73" t="s">
        <v>8</v>
      </c>
      <c r="F182" s="73" t="s">
        <v>9</v>
      </c>
      <c r="G182" s="74" t="s">
        <v>10</v>
      </c>
    </row>
    <row r="183" spans="1:13">
      <c r="A183" s="12"/>
      <c r="B183" s="13" t="str">
        <f t="shared" ref="B183:B190" si="28">+B153</f>
        <v>España</v>
      </c>
      <c r="C183" s="404">
        <v>1</v>
      </c>
      <c r="D183" s="424">
        <v>2</v>
      </c>
      <c r="E183" s="424">
        <v>3</v>
      </c>
      <c r="F183" s="424">
        <v>4</v>
      </c>
      <c r="G183" s="425">
        <v>5</v>
      </c>
    </row>
    <row r="184" spans="1:13">
      <c r="A184" s="105"/>
      <c r="B184" s="89" t="str">
        <f t="shared" si="28"/>
        <v>Japón</v>
      </c>
      <c r="C184" s="407">
        <v>0</v>
      </c>
      <c r="D184" s="407">
        <v>1</v>
      </c>
      <c r="E184" s="407">
        <v>2</v>
      </c>
      <c r="F184" s="407">
        <v>3</v>
      </c>
      <c r="G184" s="408">
        <v>4</v>
      </c>
    </row>
    <row r="185" spans="1:13">
      <c r="A185" s="105"/>
      <c r="B185" s="89" t="str">
        <f t="shared" si="28"/>
        <v>Alemania</v>
      </c>
      <c r="C185" s="407">
        <v>0</v>
      </c>
      <c r="D185" s="407">
        <v>0</v>
      </c>
      <c r="E185" s="407">
        <v>1</v>
      </c>
      <c r="F185" s="407">
        <v>2</v>
      </c>
      <c r="G185" s="408">
        <v>3</v>
      </c>
    </row>
    <row r="186" spans="1:13">
      <c r="A186" s="105"/>
      <c r="B186" s="89" t="str">
        <f t="shared" si="28"/>
        <v>Estados Unidos</v>
      </c>
      <c r="C186" s="407">
        <v>0</v>
      </c>
      <c r="D186" s="407">
        <v>0</v>
      </c>
      <c r="E186" s="407">
        <v>1</v>
      </c>
      <c r="F186" s="407">
        <v>2</v>
      </c>
      <c r="G186" s="408">
        <v>3</v>
      </c>
    </row>
    <row r="187" spans="1:13">
      <c r="A187" s="105"/>
      <c r="B187" s="89" t="str">
        <f t="shared" si="28"/>
        <v>México</v>
      </c>
      <c r="C187" s="407">
        <v>0</v>
      </c>
      <c r="D187" s="407">
        <v>0</v>
      </c>
      <c r="E187" s="407">
        <v>1</v>
      </c>
      <c r="F187" s="407">
        <v>2</v>
      </c>
      <c r="G187" s="408">
        <v>3</v>
      </c>
    </row>
    <row r="188" spans="1:13">
      <c r="A188" s="105"/>
      <c r="B188" s="89" t="str">
        <f t="shared" si="28"/>
        <v>Brasil</v>
      </c>
      <c r="C188" s="407">
        <v>0</v>
      </c>
      <c r="D188" s="407">
        <v>0</v>
      </c>
      <c r="E188" s="407">
        <v>1</v>
      </c>
      <c r="F188" s="407">
        <v>2</v>
      </c>
      <c r="G188" s="408">
        <v>3</v>
      </c>
    </row>
    <row r="189" spans="1:13">
      <c r="A189" s="105"/>
      <c r="B189" s="89" t="str">
        <f t="shared" si="28"/>
        <v>Australia</v>
      </c>
      <c r="C189" s="407">
        <v>0</v>
      </c>
      <c r="D189" s="407">
        <v>0</v>
      </c>
      <c r="E189" s="407">
        <v>1</v>
      </c>
      <c r="F189" s="407">
        <v>2</v>
      </c>
      <c r="G189" s="408">
        <v>3</v>
      </c>
    </row>
    <row r="190" spans="1:13">
      <c r="A190" s="105"/>
      <c r="B190" s="89" t="str">
        <f t="shared" si="28"/>
        <v>Rusia</v>
      </c>
      <c r="C190" s="407">
        <v>0</v>
      </c>
      <c r="D190" s="407">
        <v>0</v>
      </c>
      <c r="E190" s="407">
        <v>1</v>
      </c>
      <c r="F190" s="407">
        <v>2</v>
      </c>
      <c r="G190" s="408">
        <v>3</v>
      </c>
    </row>
    <row r="191" spans="1:13">
      <c r="A191" s="105"/>
      <c r="B191" s="89" t="str">
        <f>+B161</f>
        <v>China</v>
      </c>
      <c r="C191" s="407"/>
      <c r="D191" s="407"/>
      <c r="E191" s="407"/>
      <c r="F191" s="407">
        <v>1</v>
      </c>
      <c r="G191" s="408">
        <v>2</v>
      </c>
    </row>
    <row r="192" spans="1:13">
      <c r="A192" s="105"/>
      <c r="B192" s="359" t="str">
        <f>+B162</f>
        <v>Francia</v>
      </c>
      <c r="C192" s="407"/>
      <c r="D192" s="407"/>
      <c r="E192" s="407"/>
      <c r="F192" s="407">
        <v>1</v>
      </c>
      <c r="G192" s="408">
        <v>2</v>
      </c>
    </row>
    <row r="193" spans="1:7">
      <c r="A193" s="105"/>
      <c r="B193" s="359" t="str">
        <f t="shared" ref="B193:B208" si="29">+B163</f>
        <v>Reino Unido</v>
      </c>
      <c r="C193" s="407"/>
      <c r="D193" s="407"/>
      <c r="E193" s="407"/>
      <c r="F193" s="407">
        <v>1</v>
      </c>
      <c r="G193" s="408">
        <v>2</v>
      </c>
    </row>
    <row r="194" spans="1:7">
      <c r="A194" s="105"/>
      <c r="B194" s="359" t="str">
        <f t="shared" si="29"/>
        <v>Austria</v>
      </c>
      <c r="C194" s="407"/>
      <c r="D194" s="407"/>
      <c r="E194" s="407"/>
      <c r="F194" s="407">
        <v>1</v>
      </c>
      <c r="G194" s="408">
        <v>2</v>
      </c>
    </row>
    <row r="195" spans="1:7">
      <c r="A195" s="105"/>
      <c r="B195" s="359" t="str">
        <f t="shared" si="29"/>
        <v>Bélgica</v>
      </c>
      <c r="C195" s="407"/>
      <c r="D195" s="407"/>
      <c r="E195" s="407"/>
      <c r="F195" s="407">
        <v>1</v>
      </c>
      <c r="G195" s="408">
        <v>2</v>
      </c>
    </row>
    <row r="196" spans="1:7">
      <c r="A196" s="105"/>
      <c r="B196" s="359" t="str">
        <f t="shared" si="29"/>
        <v>Bulgaria</v>
      </c>
      <c r="C196" s="407"/>
      <c r="D196" s="407"/>
      <c r="E196" s="407"/>
      <c r="F196" s="407">
        <v>1</v>
      </c>
      <c r="G196" s="408">
        <v>2</v>
      </c>
    </row>
    <row r="197" spans="1:7">
      <c r="A197" s="105"/>
      <c r="B197" s="359" t="str">
        <f t="shared" si="29"/>
        <v>Canadá</v>
      </c>
      <c r="C197" s="407"/>
      <c r="D197" s="407"/>
      <c r="E197" s="407"/>
      <c r="F197" s="407">
        <v>1</v>
      </c>
      <c r="G197" s="408">
        <v>2</v>
      </c>
    </row>
    <row r="198" spans="1:7">
      <c r="A198" s="105"/>
      <c r="B198" s="359" t="str">
        <f t="shared" si="29"/>
        <v>Dinamarca</v>
      </c>
      <c r="C198" s="407"/>
      <c r="D198" s="407"/>
      <c r="E198" s="407"/>
      <c r="F198" s="407">
        <v>1</v>
      </c>
      <c r="G198" s="408">
        <v>2</v>
      </c>
    </row>
    <row r="199" spans="1:7">
      <c r="A199" s="105"/>
      <c r="B199" s="359" t="str">
        <f t="shared" si="29"/>
        <v>Finlandia</v>
      </c>
      <c r="C199" s="407"/>
      <c r="D199" s="407"/>
      <c r="E199" s="407"/>
      <c r="F199" s="407">
        <v>1</v>
      </c>
      <c r="G199" s="408">
        <v>2</v>
      </c>
    </row>
    <row r="200" spans="1:7">
      <c r="A200" s="105"/>
      <c r="B200" s="359" t="str">
        <f t="shared" si="29"/>
        <v>Holanda</v>
      </c>
      <c r="C200" s="407"/>
      <c r="D200" s="407"/>
      <c r="E200" s="407"/>
      <c r="F200" s="407">
        <v>1</v>
      </c>
      <c r="G200" s="408">
        <v>2</v>
      </c>
    </row>
    <row r="201" spans="1:7">
      <c r="A201" s="105"/>
      <c r="B201" s="359" t="str">
        <f t="shared" si="29"/>
        <v>Hungría</v>
      </c>
      <c r="C201" s="407"/>
      <c r="D201" s="407"/>
      <c r="E201" s="407"/>
      <c r="F201" s="407">
        <v>1</v>
      </c>
      <c r="G201" s="408">
        <v>2</v>
      </c>
    </row>
    <row r="202" spans="1:7">
      <c r="A202" s="105"/>
      <c r="B202" s="359" t="str">
        <f t="shared" si="29"/>
        <v>Israel</v>
      </c>
      <c r="C202" s="407"/>
      <c r="D202" s="407"/>
      <c r="E202" s="407"/>
      <c r="F202" s="407">
        <v>1</v>
      </c>
      <c r="G202" s="408">
        <v>2</v>
      </c>
    </row>
    <row r="203" spans="1:7">
      <c r="A203" s="105"/>
      <c r="B203" s="359" t="str">
        <f t="shared" si="29"/>
        <v>Italia</v>
      </c>
      <c r="C203" s="407"/>
      <c r="D203" s="407"/>
      <c r="E203" s="407"/>
      <c r="F203" s="407">
        <v>1</v>
      </c>
      <c r="G203" s="408">
        <v>2</v>
      </c>
    </row>
    <row r="204" spans="1:7">
      <c r="A204" s="105"/>
      <c r="B204" s="359" t="str">
        <f t="shared" si="29"/>
        <v>Noruega</v>
      </c>
      <c r="C204" s="407"/>
      <c r="D204" s="407"/>
      <c r="E204" s="407"/>
      <c r="F204" s="407">
        <v>1</v>
      </c>
      <c r="G204" s="408">
        <v>2</v>
      </c>
    </row>
    <row r="205" spans="1:7">
      <c r="A205" s="105"/>
      <c r="B205" s="359" t="str">
        <f t="shared" si="29"/>
        <v>Polonia</v>
      </c>
      <c r="C205" s="407"/>
      <c r="D205" s="407"/>
      <c r="E205" s="407"/>
      <c r="F205" s="407">
        <v>1</v>
      </c>
      <c r="G205" s="408">
        <v>2</v>
      </c>
    </row>
    <row r="206" spans="1:7">
      <c r="A206" s="105"/>
      <c r="B206" s="359" t="str">
        <f t="shared" si="29"/>
        <v>Suecia</v>
      </c>
      <c r="C206" s="407"/>
      <c r="D206" s="407"/>
      <c r="E206" s="407"/>
      <c r="F206" s="407">
        <v>1</v>
      </c>
      <c r="G206" s="408">
        <v>2</v>
      </c>
    </row>
    <row r="207" spans="1:7">
      <c r="A207" s="105"/>
      <c r="B207" s="359" t="str">
        <f t="shared" si="29"/>
        <v>Turquía</v>
      </c>
      <c r="C207" s="407"/>
      <c r="D207" s="407"/>
      <c r="E207" s="407"/>
      <c r="F207" s="407">
        <v>1</v>
      </c>
      <c r="G207" s="408">
        <v>2</v>
      </c>
    </row>
    <row r="208" spans="1:7" ht="13.5" thickBot="1">
      <c r="A208" s="106"/>
      <c r="B208" s="431" t="str">
        <f t="shared" si="29"/>
        <v>Resto Mundo</v>
      </c>
      <c r="C208" s="410"/>
      <c r="D208" s="410"/>
      <c r="E208" s="410"/>
      <c r="F208" s="410">
        <v>1</v>
      </c>
      <c r="G208" s="411">
        <v>2</v>
      </c>
    </row>
    <row r="211" spans="1:12" ht="13.5" thickBot="1"/>
    <row r="212" spans="1:12" ht="13.5" thickBot="1">
      <c r="A212" t="s">
        <v>777</v>
      </c>
      <c r="C212" s="72" t="s">
        <v>3</v>
      </c>
      <c r="D212" s="73" t="s">
        <v>7</v>
      </c>
      <c r="E212" s="73" t="s">
        <v>8</v>
      </c>
      <c r="F212" s="73" t="s">
        <v>9</v>
      </c>
      <c r="G212" s="74" t="s">
        <v>10</v>
      </c>
    </row>
    <row r="213" spans="1:12">
      <c r="B213" t="str">
        <f>+B34</f>
        <v>Ptos de venta Propios</v>
      </c>
      <c r="C213" s="1">
        <v>16</v>
      </c>
      <c r="D213" s="1">
        <v>25</v>
      </c>
      <c r="E213" s="1">
        <v>25</v>
      </c>
      <c r="F213" s="1">
        <v>25</v>
      </c>
      <c r="G213" s="1">
        <v>20</v>
      </c>
    </row>
    <row r="214" spans="1:12">
      <c r="B214" t="str">
        <f>+B35</f>
        <v>Grandes cadenas</v>
      </c>
      <c r="C214" s="1">
        <v>0</v>
      </c>
      <c r="D214" s="1">
        <v>8</v>
      </c>
      <c r="E214" s="1">
        <v>16</v>
      </c>
      <c r="F214" s="1">
        <v>16</v>
      </c>
      <c r="G214" s="1">
        <v>8</v>
      </c>
    </row>
    <row r="215" spans="1:12">
      <c r="B215" t="str">
        <f>+B36</f>
        <v>Web</v>
      </c>
      <c r="C215" s="1">
        <v>16</v>
      </c>
      <c r="D215" s="1">
        <v>40</v>
      </c>
      <c r="E215" s="1">
        <v>40</v>
      </c>
      <c r="F215" s="1">
        <v>40</v>
      </c>
      <c r="G215" s="1">
        <v>30</v>
      </c>
    </row>
    <row r="216" spans="1:12">
      <c r="B216" t="str">
        <f>+B37</f>
        <v>Ptos de venta ajenos</v>
      </c>
      <c r="C216" s="1">
        <v>5</v>
      </c>
      <c r="D216" s="1">
        <v>5</v>
      </c>
      <c r="E216" s="1">
        <v>5</v>
      </c>
      <c r="F216" s="1">
        <v>3</v>
      </c>
      <c r="G216" s="9">
        <v>3</v>
      </c>
    </row>
    <row r="217" spans="1:12">
      <c r="B217" t="str">
        <f>+B38</f>
        <v>Regalo / Merchandising</v>
      </c>
      <c r="C217" s="11">
        <v>1</v>
      </c>
      <c r="D217" s="11">
        <v>2</v>
      </c>
      <c r="E217" s="11">
        <v>3</v>
      </c>
      <c r="F217" s="11">
        <v>4</v>
      </c>
      <c r="G217" s="11">
        <v>5</v>
      </c>
    </row>
    <row r="222" spans="1:12" ht="13.5" thickBot="1">
      <c r="A222" s="385" t="s">
        <v>705</v>
      </c>
      <c r="B222" s="385"/>
    </row>
    <row r="223" spans="1:12">
      <c r="A223" s="37" t="s">
        <v>305</v>
      </c>
      <c r="C223" s="218" t="str">
        <f>+B34</f>
        <v>Ptos de venta Propios</v>
      </c>
      <c r="D223" s="219"/>
      <c r="E223" s="218" t="str">
        <f>+B35</f>
        <v>Grandes cadenas</v>
      </c>
      <c r="F223" s="219"/>
      <c r="G223" s="218" t="str">
        <f>+B36</f>
        <v>Web</v>
      </c>
      <c r="H223" s="219"/>
      <c r="I223" s="218" t="str">
        <f>+B37</f>
        <v>Ptos de venta ajenos</v>
      </c>
      <c r="J223" s="219"/>
    </row>
    <row r="224" spans="1:12" ht="13.5" thickBot="1">
      <c r="C224" s="220" t="s">
        <v>750</v>
      </c>
      <c r="D224" s="221" t="s">
        <v>751</v>
      </c>
      <c r="E224" s="220" t="s">
        <v>750</v>
      </c>
      <c r="F224" s="221" t="s">
        <v>751</v>
      </c>
      <c r="G224" s="220" t="s">
        <v>750</v>
      </c>
      <c r="H224" s="221" t="s">
        <v>751</v>
      </c>
      <c r="I224" s="220" t="s">
        <v>750</v>
      </c>
      <c r="J224" s="221" t="s">
        <v>751</v>
      </c>
      <c r="K224" s="368" t="s">
        <v>306</v>
      </c>
      <c r="L224" s="368" t="s">
        <v>307</v>
      </c>
    </row>
    <row r="225" spans="1:12" ht="13.5" thickBot="1">
      <c r="A225" s="87">
        <v>1</v>
      </c>
      <c r="B225" s="3" t="s">
        <v>151</v>
      </c>
      <c r="C225" s="31">
        <v>5</v>
      </c>
      <c r="D225" s="33">
        <v>7</v>
      </c>
      <c r="E225" s="31">
        <v>3</v>
      </c>
      <c r="F225" s="33">
        <v>5</v>
      </c>
      <c r="G225" s="31">
        <f t="shared" ref="G225:H231" si="30">+C225</f>
        <v>5</v>
      </c>
      <c r="H225" s="33">
        <f t="shared" si="30"/>
        <v>7</v>
      </c>
      <c r="I225" s="31">
        <v>4</v>
      </c>
      <c r="J225" s="33">
        <v>6</v>
      </c>
      <c r="K225" s="222">
        <f t="shared" ref="K225:L231" si="31">+(I225-E225)/E225</f>
        <v>0.33333333333333331</v>
      </c>
      <c r="L225" s="222">
        <f t="shared" si="31"/>
        <v>0.2</v>
      </c>
    </row>
    <row r="226" spans="1:12" ht="13.5" thickBot="1">
      <c r="A226" s="87">
        <v>2</v>
      </c>
      <c r="B226" s="3" t="s">
        <v>148</v>
      </c>
      <c r="C226" s="57">
        <v>7</v>
      </c>
      <c r="D226" s="58">
        <v>9</v>
      </c>
      <c r="E226" s="57">
        <v>4</v>
      </c>
      <c r="F226" s="58">
        <v>6</v>
      </c>
      <c r="G226" s="57">
        <f t="shared" si="30"/>
        <v>7</v>
      </c>
      <c r="H226" s="58">
        <f t="shared" si="30"/>
        <v>9</v>
      </c>
      <c r="I226" s="57">
        <v>5</v>
      </c>
      <c r="J226" s="58">
        <v>7</v>
      </c>
      <c r="K226" s="222">
        <f t="shared" si="31"/>
        <v>0.25</v>
      </c>
      <c r="L226" s="222">
        <f t="shared" si="31"/>
        <v>0.16666666666666666</v>
      </c>
    </row>
    <row r="227" spans="1:12" ht="13.5" thickBot="1">
      <c r="A227" s="87">
        <v>3</v>
      </c>
      <c r="B227" s="3" t="s">
        <v>171</v>
      </c>
      <c r="C227" s="31">
        <v>9</v>
      </c>
      <c r="D227" s="33">
        <v>12</v>
      </c>
      <c r="E227" s="31">
        <v>5</v>
      </c>
      <c r="F227" s="33">
        <v>7</v>
      </c>
      <c r="G227" s="57">
        <f t="shared" si="30"/>
        <v>9</v>
      </c>
      <c r="H227" s="58">
        <f t="shared" si="30"/>
        <v>12</v>
      </c>
      <c r="I227" s="31">
        <v>6</v>
      </c>
      <c r="J227" s="33">
        <v>8</v>
      </c>
      <c r="K227" s="222">
        <f t="shared" si="31"/>
        <v>0.2</v>
      </c>
      <c r="L227" s="222">
        <f t="shared" si="31"/>
        <v>0.14285714285714285</v>
      </c>
    </row>
    <row r="228" spans="1:12" ht="13.5" thickBot="1">
      <c r="A228" s="87">
        <v>4</v>
      </c>
      <c r="B228" s="3" t="s">
        <v>170</v>
      </c>
      <c r="C228" s="57">
        <v>12</v>
      </c>
      <c r="D228" s="58">
        <v>15</v>
      </c>
      <c r="E228" s="57">
        <v>6</v>
      </c>
      <c r="F228" s="58">
        <v>8</v>
      </c>
      <c r="G228" s="57">
        <f t="shared" si="30"/>
        <v>12</v>
      </c>
      <c r="H228" s="58">
        <f t="shared" si="30"/>
        <v>15</v>
      </c>
      <c r="I228" s="57">
        <v>7</v>
      </c>
      <c r="J228" s="58">
        <v>9</v>
      </c>
      <c r="K228" s="222">
        <f t="shared" si="31"/>
        <v>0.16666666666666666</v>
      </c>
      <c r="L228" s="222">
        <f t="shared" si="31"/>
        <v>0.125</v>
      </c>
    </row>
    <row r="229" spans="1:12" ht="13.5" thickBot="1">
      <c r="A229" s="87">
        <v>5</v>
      </c>
      <c r="B229" s="3" t="s">
        <v>172</v>
      </c>
      <c r="C229" s="31">
        <v>15</v>
      </c>
      <c r="D229" s="33">
        <v>18</v>
      </c>
      <c r="E229" s="31">
        <v>7</v>
      </c>
      <c r="F229" s="33">
        <v>9</v>
      </c>
      <c r="G229" s="57">
        <f t="shared" si="30"/>
        <v>15</v>
      </c>
      <c r="H229" s="58">
        <f t="shared" si="30"/>
        <v>18</v>
      </c>
      <c r="I229" s="31">
        <v>8</v>
      </c>
      <c r="J229" s="33">
        <v>10</v>
      </c>
      <c r="K229" s="222">
        <f t="shared" si="31"/>
        <v>0.14285714285714285</v>
      </c>
      <c r="L229" s="222">
        <f t="shared" si="31"/>
        <v>0.1111111111111111</v>
      </c>
    </row>
    <row r="230" spans="1:12" ht="13.5" thickBot="1">
      <c r="A230" s="88">
        <v>6</v>
      </c>
      <c r="B230" s="12" t="s">
        <v>149</v>
      </c>
      <c r="C230" s="57">
        <v>18</v>
      </c>
      <c r="D230" s="58">
        <v>21</v>
      </c>
      <c r="E230" s="57">
        <v>8</v>
      </c>
      <c r="F230" s="58">
        <v>10</v>
      </c>
      <c r="G230" s="57">
        <f t="shared" si="30"/>
        <v>18</v>
      </c>
      <c r="H230" s="58">
        <f t="shared" si="30"/>
        <v>21</v>
      </c>
      <c r="I230" s="57">
        <v>9</v>
      </c>
      <c r="J230" s="58">
        <v>11</v>
      </c>
      <c r="K230" s="222">
        <f t="shared" si="31"/>
        <v>0.125</v>
      </c>
      <c r="L230" s="222">
        <f t="shared" si="31"/>
        <v>0.1</v>
      </c>
    </row>
    <row r="231" spans="1:12" ht="13.5" thickBot="1">
      <c r="A231" s="87">
        <v>7</v>
      </c>
      <c r="B231" s="93" t="s">
        <v>173</v>
      </c>
      <c r="C231" s="31">
        <v>21</v>
      </c>
      <c r="D231" s="33">
        <v>23</v>
      </c>
      <c r="E231" s="31">
        <v>9</v>
      </c>
      <c r="F231" s="33">
        <v>11</v>
      </c>
      <c r="G231" s="57">
        <f t="shared" si="30"/>
        <v>21</v>
      </c>
      <c r="H231" s="58">
        <f t="shared" si="30"/>
        <v>23</v>
      </c>
      <c r="I231" s="31">
        <v>11</v>
      </c>
      <c r="J231" s="33">
        <v>12</v>
      </c>
      <c r="K231" s="222">
        <f t="shared" si="31"/>
        <v>0.22222222222222221</v>
      </c>
      <c r="L231" s="222">
        <f t="shared" si="31"/>
        <v>9.0909090909090912E-2</v>
      </c>
    </row>
    <row r="232" spans="1:12" ht="13.5" thickBot="1">
      <c r="A232" s="91">
        <v>8</v>
      </c>
      <c r="B232" s="94" t="s">
        <v>150</v>
      </c>
      <c r="C232" s="57">
        <v>50</v>
      </c>
      <c r="D232" s="58">
        <v>200</v>
      </c>
      <c r="E232" s="57"/>
      <c r="F232" s="58"/>
      <c r="G232" s="57"/>
      <c r="H232" s="58"/>
      <c r="I232" s="57"/>
      <c r="J232" s="58"/>
    </row>
    <row r="236" spans="1:12" ht="13.5" thickBot="1">
      <c r="B236" s="37" t="s">
        <v>540</v>
      </c>
    </row>
    <row r="237" spans="1:12" ht="13.5" thickBot="1">
      <c r="B237" s="346" t="s">
        <v>752</v>
      </c>
      <c r="C237" s="347" t="s">
        <v>341</v>
      </c>
      <c r="D237" s="198" t="s">
        <v>340</v>
      </c>
      <c r="E237" s="200" t="s">
        <v>335</v>
      </c>
      <c r="H237" s="315" t="s">
        <v>342</v>
      </c>
    </row>
    <row r="238" spans="1:12">
      <c r="A238" s="235">
        <v>27</v>
      </c>
      <c r="B238" s="182" t="s">
        <v>332</v>
      </c>
      <c r="C238" s="335">
        <v>47295</v>
      </c>
      <c r="D238" s="335">
        <v>22749</v>
      </c>
      <c r="E238" s="336">
        <v>23333</v>
      </c>
      <c r="H238" s="236">
        <v>40909</v>
      </c>
      <c r="I238" s="237" t="s">
        <v>333</v>
      </c>
    </row>
    <row r="239" spans="1:12">
      <c r="A239" s="235">
        <v>10</v>
      </c>
      <c r="B239" s="182" t="s">
        <v>736</v>
      </c>
      <c r="C239" s="335">
        <v>127360</v>
      </c>
      <c r="D239" s="335">
        <v>61661</v>
      </c>
      <c r="E239" s="336">
        <v>64919</v>
      </c>
      <c r="H239" s="236">
        <v>41334</v>
      </c>
      <c r="I239" s="237" t="s">
        <v>335</v>
      </c>
    </row>
    <row r="240" spans="1:12">
      <c r="A240" s="235">
        <v>16</v>
      </c>
      <c r="B240" s="182" t="s">
        <v>269</v>
      </c>
      <c r="C240" s="335">
        <v>81843</v>
      </c>
      <c r="D240" s="335">
        <v>40206</v>
      </c>
      <c r="E240" s="336">
        <v>41972</v>
      </c>
      <c r="H240" s="236">
        <v>41182</v>
      </c>
      <c r="I240" s="237" t="s">
        <v>335</v>
      </c>
    </row>
    <row r="241" spans="1:9">
      <c r="A241" s="235">
        <v>3</v>
      </c>
      <c r="B241" s="182" t="s">
        <v>336</v>
      </c>
      <c r="C241" s="335">
        <v>315547</v>
      </c>
      <c r="D241" s="335">
        <v>153149</v>
      </c>
      <c r="E241" s="336">
        <v>157293</v>
      </c>
      <c r="H241" s="236">
        <v>41356</v>
      </c>
      <c r="I241" s="237" t="s">
        <v>337</v>
      </c>
    </row>
    <row r="242" spans="1:9">
      <c r="A242" s="235">
        <v>11</v>
      </c>
      <c r="B242" s="182" t="s">
        <v>330</v>
      </c>
      <c r="C242" s="335">
        <v>112336</v>
      </c>
      <c r="D242" s="335">
        <v>54855</v>
      </c>
      <c r="E242" s="336">
        <v>57481</v>
      </c>
      <c r="H242" s="236">
        <v>40341</v>
      </c>
      <c r="I242" s="237" t="s">
        <v>338</v>
      </c>
    </row>
    <row r="243" spans="1:9">
      <c r="A243" s="235">
        <v>6</v>
      </c>
      <c r="B243" s="182" t="s">
        <v>270</v>
      </c>
      <c r="C243" s="335">
        <v>193946</v>
      </c>
      <c r="D243" s="335">
        <v>95944</v>
      </c>
      <c r="E243" s="336">
        <v>99021</v>
      </c>
      <c r="H243" s="236">
        <v>41091</v>
      </c>
      <c r="I243" s="237" t="s">
        <v>333</v>
      </c>
    </row>
    <row r="244" spans="1:9" ht="13.5" thickBot="1">
      <c r="A244" s="235">
        <v>53</v>
      </c>
      <c r="B244" s="183" t="s">
        <v>339</v>
      </c>
      <c r="C244" s="337">
        <v>22936</v>
      </c>
      <c r="D244" s="337">
        <v>11093</v>
      </c>
      <c r="E244" s="338">
        <v>11178</v>
      </c>
      <c r="H244" s="236">
        <v>41356</v>
      </c>
      <c r="I244" s="237" t="s">
        <v>337</v>
      </c>
    </row>
    <row r="245" spans="1:9" ht="13.5" thickBot="1">
      <c r="B245" s="47" t="s">
        <v>45</v>
      </c>
      <c r="C245" s="40">
        <f>SUM(C238:C244)</f>
        <v>901263</v>
      </c>
      <c r="D245" s="39">
        <f>SUM(D238:D244)</f>
        <v>439657</v>
      </c>
      <c r="E245" s="41">
        <f>SUM(E238:E244)</f>
        <v>455197</v>
      </c>
    </row>
    <row r="246" spans="1:9" ht="13.5" thickBot="1">
      <c r="C246" s="10"/>
      <c r="D246" s="10"/>
      <c r="E246" s="10"/>
    </row>
    <row r="247" spans="1:9" ht="13.5" thickBot="1">
      <c r="B247" s="340" t="s">
        <v>535</v>
      </c>
      <c r="C247" s="142">
        <f>+F358</f>
        <v>183564</v>
      </c>
      <c r="D247" s="344">
        <f>+G358</f>
        <v>93717</v>
      </c>
      <c r="E247" s="143">
        <f>+C247-D247</f>
        <v>89847</v>
      </c>
    </row>
    <row r="248" spans="1:9">
      <c r="B248" s="340" t="s">
        <v>536</v>
      </c>
      <c r="C248" s="142">
        <f>+I358</f>
        <v>193316</v>
      </c>
      <c r="D248" s="344">
        <f>+J358</f>
        <v>97950</v>
      </c>
      <c r="E248" s="143">
        <f>+C248-D248</f>
        <v>95366</v>
      </c>
    </row>
    <row r="249" spans="1:9" ht="13.5" thickBot="1">
      <c r="B249" s="341" t="s">
        <v>537</v>
      </c>
      <c r="C249" s="339">
        <f>+L358</f>
        <v>399152</v>
      </c>
      <c r="D249" s="345">
        <f>+M358</f>
        <v>196890</v>
      </c>
      <c r="E249" s="342">
        <f>+C249-D249</f>
        <v>202262</v>
      </c>
    </row>
    <row r="250" spans="1:9" ht="13.5" thickBot="1">
      <c r="B250" s="341" t="s">
        <v>538</v>
      </c>
      <c r="C250" s="339">
        <f>+O358</f>
        <v>117562</v>
      </c>
      <c r="D250" s="345">
        <f>+P358</f>
        <v>50536</v>
      </c>
      <c r="E250" s="342">
        <f>+C250-D250</f>
        <v>67026</v>
      </c>
    </row>
    <row r="251" spans="1:9">
      <c r="B251" s="343" t="s">
        <v>539</v>
      </c>
      <c r="C251" s="49"/>
      <c r="D251" s="49"/>
      <c r="E251" s="49"/>
    </row>
    <row r="252" spans="1:9">
      <c r="C252" s="49"/>
      <c r="D252" s="49"/>
      <c r="E252" s="49"/>
    </row>
    <row r="253" spans="1:9" ht="13.5" thickBot="1">
      <c r="B253" s="353" t="s">
        <v>553</v>
      </c>
      <c r="C253" s="49"/>
      <c r="D253" s="49"/>
      <c r="E253" s="49"/>
    </row>
    <row r="254" spans="1:9" ht="13.5" thickBot="1">
      <c r="C254" s="187" t="s">
        <v>3</v>
      </c>
      <c r="D254" s="188" t="s">
        <v>7</v>
      </c>
      <c r="E254" s="188" t="s">
        <v>8</v>
      </c>
      <c r="F254" s="188" t="s">
        <v>9</v>
      </c>
      <c r="G254" s="189" t="s">
        <v>10</v>
      </c>
    </row>
    <row r="255" spans="1:9">
      <c r="B255" s="12" t="str">
        <f>+B238</f>
        <v>España</v>
      </c>
      <c r="C255" s="142">
        <f>+'rdos modelo 1-24'!B39</f>
        <v>101386.00000000001</v>
      </c>
      <c r="D255" s="142">
        <f>+'rdos modelo 1-24'!C39</f>
        <v>474275.00000000006</v>
      </c>
      <c r="E255" s="142">
        <f>+'rdos modelo 1-24'!D39</f>
        <v>957880.00000000012</v>
      </c>
      <c r="F255" s="142">
        <f>+'rdos modelo 1-24'!E39</f>
        <v>1077615</v>
      </c>
      <c r="G255" s="143">
        <f>+'rdos modelo 1-24'!F39</f>
        <v>719965</v>
      </c>
    </row>
    <row r="256" spans="1:9">
      <c r="B256" s="105" t="str">
        <f t="shared" ref="B256:B261" si="32">+B239</f>
        <v>Japón</v>
      </c>
      <c r="C256" s="49">
        <f>+'rdos modelo 1-24'!B65</f>
        <v>0</v>
      </c>
      <c r="D256" s="49">
        <f>+'rdos modelo 1-24'!C65</f>
        <v>179447</v>
      </c>
      <c r="E256" s="49">
        <f>+'rdos modelo 1-24'!D65</f>
        <v>435710.99999999994</v>
      </c>
      <c r="F256" s="49">
        <f>+'rdos modelo 1-24'!E65</f>
        <v>487025.99999999988</v>
      </c>
      <c r="G256" s="130">
        <f>+'rdos modelo 1-24'!F65</f>
        <v>594321</v>
      </c>
    </row>
    <row r="257" spans="2:7">
      <c r="B257" s="105" t="str">
        <f t="shared" si="32"/>
        <v>Alemania</v>
      </c>
      <c r="C257" s="49">
        <f>+'rdos modelo 1-24'!B91</f>
        <v>0</v>
      </c>
      <c r="D257" s="49">
        <f>+'rdos modelo 1-24'!C91</f>
        <v>72152</v>
      </c>
      <c r="E257" s="49">
        <f>+'rdos modelo 1-24'!D91</f>
        <v>696951.00000000012</v>
      </c>
      <c r="F257" s="49">
        <f>+'rdos modelo 1-24'!E91</f>
        <v>936421.00000000012</v>
      </c>
      <c r="G257" s="130">
        <f>+'rdos modelo 1-24'!F91</f>
        <v>524346</v>
      </c>
    </row>
    <row r="258" spans="2:7">
      <c r="B258" s="105" t="str">
        <f t="shared" si="32"/>
        <v>Estados Unidos</v>
      </c>
      <c r="C258" s="49">
        <f>+'rdos modelo 1-24'!B117</f>
        <v>0</v>
      </c>
      <c r="D258" s="49">
        <f>+'rdos modelo 1-24'!C117</f>
        <v>0</v>
      </c>
      <c r="E258" s="49">
        <f>+'rdos modelo 1-24'!D117</f>
        <v>1386749</v>
      </c>
      <c r="F258" s="49">
        <f>+'rdos modelo 1-24'!E117</f>
        <v>1863512</v>
      </c>
      <c r="G258" s="130">
        <f>+'rdos modelo 1-24'!F117</f>
        <v>1000487</v>
      </c>
    </row>
    <row r="259" spans="2:7">
      <c r="B259" s="105" t="str">
        <f t="shared" si="32"/>
        <v>México</v>
      </c>
      <c r="C259" s="49">
        <f>+'rdos modelo 1-24'!B143</f>
        <v>0</v>
      </c>
      <c r="D259" s="49">
        <f>+'rdos modelo 1-24'!C143</f>
        <v>0</v>
      </c>
      <c r="E259" s="49">
        <f>+'rdos modelo 1-24'!D143</f>
        <v>694152</v>
      </c>
      <c r="F259" s="49">
        <f>+'rdos modelo 1-24'!E143</f>
        <v>933311.00000000012</v>
      </c>
      <c r="G259" s="130">
        <f>+'rdos modelo 1-24'!F143</f>
        <v>502575.99999999994</v>
      </c>
    </row>
    <row r="260" spans="2:7">
      <c r="B260" s="105" t="str">
        <f t="shared" si="32"/>
        <v>Brasil</v>
      </c>
      <c r="C260" s="49">
        <f>+'rdos modelo 1-24'!B169</f>
        <v>0</v>
      </c>
      <c r="D260" s="49">
        <f>+'rdos modelo 1-24'!C169</f>
        <v>0</v>
      </c>
      <c r="E260" s="49">
        <f>+'rdos modelo 1-24'!D169</f>
        <v>694152</v>
      </c>
      <c r="F260" s="49">
        <f>+'rdos modelo 1-24'!E169</f>
        <v>933311.00000000012</v>
      </c>
      <c r="G260" s="130">
        <f>+'rdos modelo 1-24'!F169</f>
        <v>502575.99999999994</v>
      </c>
    </row>
    <row r="261" spans="2:7">
      <c r="B261" s="105" t="str">
        <f t="shared" si="32"/>
        <v>Australia</v>
      </c>
      <c r="C261" s="49">
        <f>+'rdos modelo 1-24'!B195</f>
        <v>0</v>
      </c>
      <c r="D261" s="49">
        <f>+'rdos modelo 1-24'!C195</f>
        <v>0</v>
      </c>
      <c r="E261" s="49">
        <f>+'rdos modelo 1-24'!D195</f>
        <v>694152</v>
      </c>
      <c r="F261" s="49">
        <f>+'rdos modelo 1-24'!E195</f>
        <v>932067.00000000012</v>
      </c>
      <c r="G261" s="130">
        <f>+'rdos modelo 1-24'!F195</f>
        <v>500709.99999999994</v>
      </c>
    </row>
    <row r="262" spans="2:7">
      <c r="B262" s="105" t="str">
        <f>+B130</f>
        <v>Rusia</v>
      </c>
      <c r="C262" s="49">
        <f>+'rdos modelo 1-24'!B221</f>
        <v>0</v>
      </c>
      <c r="D262" s="49">
        <f>+'rdos modelo 1-24'!C221</f>
        <v>0</v>
      </c>
      <c r="E262" s="49">
        <f>+'rdos modelo 1-24'!D221</f>
        <v>694152</v>
      </c>
      <c r="F262" s="49">
        <f>+'rdos modelo 1-24'!E221</f>
        <v>933311.00000000012</v>
      </c>
      <c r="G262" s="130">
        <f>+'rdos modelo 1-24'!F221</f>
        <v>502575.99999999994</v>
      </c>
    </row>
    <row r="263" spans="2:7">
      <c r="B263" s="105" t="str">
        <f t="shared" ref="B263:B280" si="33">+B131</f>
        <v>China</v>
      </c>
      <c r="C263" s="49">
        <f>+'rdos modelo 1-24'!B247</f>
        <v>0</v>
      </c>
      <c r="D263" s="49">
        <f>+'rdos modelo 1-24'!C247</f>
        <v>0</v>
      </c>
      <c r="E263" s="49">
        <f>+'rdos modelo 1-24'!D247</f>
        <v>0</v>
      </c>
      <c r="F263" s="49">
        <f>+'rdos modelo 1-24'!E247</f>
        <v>917139</v>
      </c>
      <c r="G263" s="130">
        <f>+'rdos modelo 1-24'!F247</f>
        <v>499776.99999999994</v>
      </c>
    </row>
    <row r="264" spans="2:7">
      <c r="B264" s="105" t="str">
        <f t="shared" si="33"/>
        <v>Francia</v>
      </c>
      <c r="C264" s="49">
        <f>+'rdos modelo 1-24'!B273</f>
        <v>0</v>
      </c>
      <c r="D264" s="49">
        <f>+'rdos modelo 1-24'!C273</f>
        <v>0</v>
      </c>
      <c r="E264" s="49">
        <f>+'rdos modelo 1-24'!D273</f>
        <v>0</v>
      </c>
      <c r="F264" s="49">
        <f>+'rdos modelo 1-24'!E273</f>
        <v>914340.00000000012</v>
      </c>
      <c r="G264" s="130">
        <f>+'rdos modelo 1-24'!F273</f>
        <v>496667</v>
      </c>
    </row>
    <row r="265" spans="2:7">
      <c r="B265" s="105" t="str">
        <f t="shared" si="33"/>
        <v>Reino Unido</v>
      </c>
      <c r="C265" s="49">
        <f>+'rdos modelo 1-24'!B299</f>
        <v>0</v>
      </c>
      <c r="D265" s="49">
        <f>+'rdos modelo 1-24'!C299</f>
        <v>0</v>
      </c>
      <c r="E265" s="49">
        <f>+'rdos modelo 1-24'!D299</f>
        <v>0</v>
      </c>
      <c r="F265" s="49">
        <f>+'rdos modelo 1-24'!E299</f>
        <v>914340.00000000012</v>
      </c>
      <c r="G265" s="130">
        <f>+'rdos modelo 1-24'!F299</f>
        <v>496667</v>
      </c>
    </row>
    <row r="266" spans="2:7">
      <c r="B266" s="105" t="str">
        <f t="shared" si="33"/>
        <v>Austria</v>
      </c>
      <c r="C266" s="49">
        <f>+'rdos modelo 1-24'!B325</f>
        <v>0</v>
      </c>
      <c r="D266" s="49">
        <f>+'rdos modelo 1-24'!C325</f>
        <v>0</v>
      </c>
      <c r="E266" s="49">
        <f>+'rdos modelo 1-24'!D325</f>
        <v>0</v>
      </c>
      <c r="F266" s="49">
        <f>+'rdos modelo 1-24'!E325</f>
        <v>80238</v>
      </c>
      <c r="G266" s="130">
        <f>+'rdos modelo 1-24'!F325</f>
        <v>371334.00000000006</v>
      </c>
    </row>
    <row r="267" spans="2:7">
      <c r="B267" s="105" t="str">
        <f t="shared" si="33"/>
        <v>Bélgica</v>
      </c>
      <c r="C267" s="49">
        <f>+'rdos modelo 1-24'!B351</f>
        <v>0</v>
      </c>
      <c r="D267" s="49">
        <f>+'rdos modelo 1-24'!C351</f>
        <v>0</v>
      </c>
      <c r="E267" s="49">
        <f>+'rdos modelo 1-24'!D351</f>
        <v>0</v>
      </c>
      <c r="F267" s="49">
        <f>+'rdos modelo 1-24'!E351</f>
        <v>80238</v>
      </c>
      <c r="G267" s="130">
        <f>+'rdos modelo 1-24'!F351</f>
        <v>620134</v>
      </c>
    </row>
    <row r="268" spans="2:7">
      <c r="B268" s="105" t="str">
        <f t="shared" si="33"/>
        <v>Bulgaria</v>
      </c>
      <c r="C268" s="49">
        <f>+'rdos modelo 1-24'!B377</f>
        <v>0</v>
      </c>
      <c r="D268" s="49">
        <f>+'rdos modelo 1-24'!C377</f>
        <v>0</v>
      </c>
      <c r="E268" s="49">
        <f>+'rdos modelo 1-24'!D377</f>
        <v>0</v>
      </c>
      <c r="F268" s="49">
        <f>+'rdos modelo 1-24'!E377</f>
        <v>80238</v>
      </c>
      <c r="G268" s="130">
        <f>+'rdos modelo 1-24'!F377</f>
        <v>334014</v>
      </c>
    </row>
    <row r="269" spans="2:7">
      <c r="B269" s="105" t="str">
        <f t="shared" si="33"/>
        <v>Canadá</v>
      </c>
      <c r="C269" s="49">
        <f>+'rdos modelo 1-24'!B403</f>
        <v>0</v>
      </c>
      <c r="D269" s="49">
        <f>+'rdos modelo 1-24'!C403</f>
        <v>0</v>
      </c>
      <c r="E269" s="49">
        <f>+'rdos modelo 1-24'!D403</f>
        <v>0</v>
      </c>
      <c r="F269" s="49">
        <f>+'rdos modelo 1-24'!E403</f>
        <v>80238</v>
      </c>
      <c r="G269" s="130">
        <f>+'rdos modelo 1-24'!F403</f>
        <v>620134</v>
      </c>
    </row>
    <row r="270" spans="2:7">
      <c r="B270" s="105" t="str">
        <f t="shared" si="33"/>
        <v>Dinamarca</v>
      </c>
      <c r="C270" s="49">
        <f>+'rdos modelo 1-24'!B429</f>
        <v>0</v>
      </c>
      <c r="D270" s="49">
        <f>+'rdos modelo 1-24'!C429</f>
        <v>0</v>
      </c>
      <c r="E270" s="49">
        <f>+'rdos modelo 1-24'!D429</f>
        <v>0</v>
      </c>
      <c r="F270" s="49">
        <f>+'rdos modelo 1-24'!E429</f>
        <v>80238</v>
      </c>
      <c r="G270" s="130">
        <f>+'rdos modelo 1-24'!F429</f>
        <v>257819</v>
      </c>
    </row>
    <row r="271" spans="2:7">
      <c r="B271" s="105" t="str">
        <f t="shared" si="33"/>
        <v>Finlandia</v>
      </c>
      <c r="C271" s="49">
        <f>+'rdos modelo 1-24'!B455</f>
        <v>0</v>
      </c>
      <c r="D271" s="49">
        <f>+'rdos modelo 1-24'!C455</f>
        <v>0</v>
      </c>
      <c r="E271" s="49">
        <f>+'rdos modelo 1-24'!D455</f>
        <v>0</v>
      </c>
      <c r="F271" s="49">
        <f>+'rdos modelo 1-24'!E455</f>
        <v>64688</v>
      </c>
      <c r="G271" s="130">
        <f>+'rdos modelo 1-24'!F455</f>
        <v>257819</v>
      </c>
    </row>
    <row r="272" spans="2:7">
      <c r="B272" s="105" t="str">
        <f t="shared" si="33"/>
        <v>Holanda</v>
      </c>
      <c r="C272" s="49">
        <f>+'rdos modelo 1-24'!B481</f>
        <v>0</v>
      </c>
      <c r="D272" s="49">
        <f>+'rdos modelo 1-24'!C481</f>
        <v>0</v>
      </c>
      <c r="E272" s="49">
        <f>+'rdos modelo 1-24'!D481</f>
        <v>0</v>
      </c>
      <c r="F272" s="49">
        <f>+'rdos modelo 1-24'!E481</f>
        <v>80238</v>
      </c>
      <c r="G272" s="130">
        <f>+'rdos modelo 1-24'!F481</f>
        <v>620134</v>
      </c>
    </row>
    <row r="273" spans="2:8">
      <c r="B273" s="105" t="str">
        <f t="shared" si="33"/>
        <v>Hungría</v>
      </c>
      <c r="C273" s="49">
        <f>+'rdos modelo 1-24'!B507</f>
        <v>0</v>
      </c>
      <c r="D273" s="49">
        <f>+'rdos modelo 1-24'!C507</f>
        <v>0</v>
      </c>
      <c r="E273" s="49">
        <f>+'rdos modelo 1-24'!D507</f>
        <v>0</v>
      </c>
      <c r="F273" s="49">
        <f>+'rdos modelo 1-24'!E507</f>
        <v>80238</v>
      </c>
      <c r="G273" s="130">
        <f>+'rdos modelo 1-24'!F507</f>
        <v>620134</v>
      </c>
    </row>
    <row r="274" spans="2:8">
      <c r="B274" s="105" t="str">
        <f t="shared" si="33"/>
        <v>Israel</v>
      </c>
      <c r="C274" s="49">
        <f>+'rdos modelo 1-24'!B533</f>
        <v>0</v>
      </c>
      <c r="D274" s="49">
        <f>+'rdos modelo 1-24'!C533</f>
        <v>0</v>
      </c>
      <c r="E274" s="49">
        <f>+'rdos modelo 1-24'!D533</f>
        <v>0</v>
      </c>
      <c r="F274" s="49">
        <f>+'rdos modelo 1-24'!E533</f>
        <v>80238</v>
      </c>
      <c r="G274" s="130">
        <f>+'rdos modelo 1-24'!F533</f>
        <v>349564</v>
      </c>
    </row>
    <row r="275" spans="2:8">
      <c r="B275" s="105" t="str">
        <f t="shared" si="33"/>
        <v>Italia</v>
      </c>
      <c r="C275" s="49">
        <f>+'rdos modelo 1-24'!B559</f>
        <v>0</v>
      </c>
      <c r="D275" s="49">
        <f>+'rdos modelo 1-24'!C559</f>
        <v>0</v>
      </c>
      <c r="E275" s="49">
        <f>+'rdos modelo 1-24'!D559</f>
        <v>0</v>
      </c>
      <c r="F275" s="49">
        <f>+'rdos modelo 1-24'!E559</f>
        <v>80238</v>
      </c>
      <c r="G275" s="130">
        <f>+'rdos modelo 1-24'!F559</f>
        <v>620134</v>
      </c>
    </row>
    <row r="276" spans="2:8">
      <c r="B276" s="105" t="str">
        <f t="shared" si="33"/>
        <v>Noruega</v>
      </c>
      <c r="C276" s="49">
        <f>+'rdos modelo 1-24'!B585</f>
        <v>0</v>
      </c>
      <c r="D276" s="49">
        <f>+'rdos modelo 1-24'!C585</f>
        <v>0</v>
      </c>
      <c r="E276" s="49">
        <f>+'rdos modelo 1-24'!D585</f>
        <v>0</v>
      </c>
      <c r="F276" s="49">
        <f>+'rdos modelo 1-24'!E585</f>
        <v>80238</v>
      </c>
      <c r="G276" s="130">
        <f>+'rdos modelo 1-24'!F585</f>
        <v>257819</v>
      </c>
    </row>
    <row r="277" spans="2:8">
      <c r="B277" s="105" t="str">
        <f t="shared" si="33"/>
        <v>Polonia</v>
      </c>
      <c r="C277" s="49">
        <f>+'rdos modelo 1-24'!B611</f>
        <v>0</v>
      </c>
      <c r="D277" s="49">
        <f>+'rdos modelo 1-24'!C611</f>
        <v>0</v>
      </c>
      <c r="E277" s="49">
        <f>+'rdos modelo 1-24'!D611</f>
        <v>0</v>
      </c>
      <c r="F277" s="49">
        <f>+'rdos modelo 1-24'!E611</f>
        <v>80238</v>
      </c>
      <c r="G277" s="130">
        <f>+'rdos modelo 1-24'!F611</f>
        <v>408653.99999999994</v>
      </c>
    </row>
    <row r="278" spans="2:8">
      <c r="B278" s="105" t="str">
        <f t="shared" si="33"/>
        <v>Suecia</v>
      </c>
      <c r="C278" s="49">
        <f>+'rdos modelo 1-24'!B637</f>
        <v>0</v>
      </c>
      <c r="D278" s="49">
        <f>+'rdos modelo 1-24'!C637</f>
        <v>0</v>
      </c>
      <c r="E278" s="49">
        <f>+'rdos modelo 1-24'!D637</f>
        <v>0</v>
      </c>
      <c r="F278" s="49">
        <f>+'rdos modelo 1-24'!E637</f>
        <v>80238</v>
      </c>
      <c r="G278" s="130">
        <f>+'rdos modelo 1-24'!F637</f>
        <v>408653.99999999994</v>
      </c>
    </row>
    <row r="279" spans="2:8">
      <c r="B279" s="105" t="str">
        <f t="shared" si="33"/>
        <v>Turquía</v>
      </c>
      <c r="C279" s="49">
        <f>+'rdos modelo 1-24'!B663</f>
        <v>0</v>
      </c>
      <c r="D279" s="49">
        <f>+'rdos modelo 1-24'!C663</f>
        <v>0</v>
      </c>
      <c r="E279" s="49">
        <f>+'rdos modelo 1-24'!D663</f>
        <v>0</v>
      </c>
      <c r="F279" s="49">
        <f>+'rdos modelo 1-24'!E663</f>
        <v>80238</v>
      </c>
      <c r="G279" s="130">
        <f>+'rdos modelo 1-24'!F663</f>
        <v>408653.99999999994</v>
      </c>
    </row>
    <row r="280" spans="2:8" ht="13.5" thickBot="1">
      <c r="B280" s="106" t="str">
        <f t="shared" si="33"/>
        <v>Resto Mundo</v>
      </c>
      <c r="C280" s="339">
        <f>+'rdos modelo 1-24'!B689</f>
        <v>0</v>
      </c>
      <c r="D280" s="339">
        <f>+'rdos modelo 1-24'!C689</f>
        <v>0</v>
      </c>
      <c r="E280" s="339">
        <f>+'rdos modelo 1-24'!D689</f>
        <v>0</v>
      </c>
      <c r="F280" s="339">
        <f>+'rdos modelo 1-24'!E689</f>
        <v>476762.99999999994</v>
      </c>
      <c r="G280" s="342">
        <f>+'rdos modelo 1-24'!F689</f>
        <v>1459833.9999999998</v>
      </c>
    </row>
    <row r="281" spans="2:8" ht="13.5" thickBot="1">
      <c r="B281" s="6" t="s">
        <v>45</v>
      </c>
      <c r="C281" s="40">
        <f>SUM(C255:C280)</f>
        <v>101386.00000000001</v>
      </c>
      <c r="D281" s="40">
        <f>SUM(D255:D280)</f>
        <v>725874</v>
      </c>
      <c r="E281" s="40">
        <f>SUM(E255:E280)</f>
        <v>6253899</v>
      </c>
      <c r="F281" s="40">
        <f>SUM(F255:F280)</f>
        <v>12426938</v>
      </c>
      <c r="G281" s="41">
        <f>SUM(G255:G280)</f>
        <v>13955503</v>
      </c>
      <c r="H281" s="10">
        <f>SUM(C281:G281)</f>
        <v>33463600</v>
      </c>
    </row>
    <row r="282" spans="2:8">
      <c r="C282" s="49"/>
      <c r="D282" s="49"/>
      <c r="E282" s="49"/>
    </row>
    <row r="283" spans="2:8" ht="13.5" thickBot="1">
      <c r="B283" s="37" t="s">
        <v>834</v>
      </c>
      <c r="C283" s="49"/>
      <c r="D283" s="49"/>
      <c r="E283" s="49"/>
    </row>
    <row r="284" spans="2:8">
      <c r="B284" s="12" t="str">
        <f>+B255</f>
        <v>España</v>
      </c>
      <c r="C284" s="143">
        <f t="shared" ref="C284:C290" si="34">+C238</f>
        <v>47295</v>
      </c>
      <c r="D284" s="49"/>
      <c r="E284" s="49"/>
    </row>
    <row r="285" spans="2:8">
      <c r="B285" s="105" t="str">
        <f t="shared" ref="B285:B310" si="35">+B256</f>
        <v>Japón</v>
      </c>
      <c r="C285" s="130">
        <f t="shared" si="34"/>
        <v>127360</v>
      </c>
      <c r="D285" s="49"/>
      <c r="E285" s="49"/>
    </row>
    <row r="286" spans="2:8">
      <c r="B286" s="105" t="str">
        <f t="shared" si="35"/>
        <v>Alemania</v>
      </c>
      <c r="C286" s="130">
        <f t="shared" si="34"/>
        <v>81843</v>
      </c>
      <c r="D286" s="49"/>
      <c r="E286" s="49"/>
    </row>
    <row r="287" spans="2:8">
      <c r="B287" s="105" t="str">
        <f t="shared" si="35"/>
        <v>Estados Unidos</v>
      </c>
      <c r="C287" s="130">
        <f t="shared" si="34"/>
        <v>315547</v>
      </c>
      <c r="D287" s="49"/>
      <c r="E287" s="49"/>
    </row>
    <row r="288" spans="2:8">
      <c r="B288" s="105" t="str">
        <f t="shared" si="35"/>
        <v>México</v>
      </c>
      <c r="C288" s="130">
        <f t="shared" si="34"/>
        <v>112336</v>
      </c>
      <c r="D288" s="49"/>
      <c r="E288" s="49"/>
    </row>
    <row r="289" spans="2:5">
      <c r="B289" s="105" t="str">
        <f t="shared" si="35"/>
        <v>Brasil</v>
      </c>
      <c r="C289" s="130">
        <f t="shared" si="34"/>
        <v>193946</v>
      </c>
      <c r="D289" s="49"/>
      <c r="E289" s="49"/>
    </row>
    <row r="290" spans="2:5">
      <c r="B290" s="105" t="str">
        <f t="shared" si="35"/>
        <v>Australia</v>
      </c>
      <c r="C290" s="130">
        <f t="shared" si="34"/>
        <v>22936</v>
      </c>
      <c r="D290" s="49"/>
      <c r="E290" s="49"/>
    </row>
    <row r="291" spans="2:5">
      <c r="B291" s="105" t="str">
        <f t="shared" si="35"/>
        <v>Rusia</v>
      </c>
      <c r="C291" s="130">
        <f>+'paises patente'!C10</f>
        <v>143369</v>
      </c>
      <c r="D291" s="49"/>
      <c r="E291" s="49"/>
    </row>
    <row r="292" spans="2:5">
      <c r="B292" s="105" t="str">
        <f t="shared" si="35"/>
        <v>China</v>
      </c>
      <c r="C292" s="130">
        <f>+'paises patente'!C4</f>
        <v>1354040</v>
      </c>
      <c r="D292" s="49"/>
      <c r="E292" s="49"/>
    </row>
    <row r="293" spans="2:5">
      <c r="B293" s="105" t="str">
        <f t="shared" si="35"/>
        <v>Francia</v>
      </c>
      <c r="C293" s="130">
        <f>+'paises patente'!C19</f>
        <v>63721</v>
      </c>
      <c r="D293" s="49"/>
      <c r="E293" s="49"/>
    </row>
    <row r="294" spans="2:5">
      <c r="B294" s="105" t="str">
        <f t="shared" si="35"/>
        <v>Reino Unido</v>
      </c>
      <c r="C294" s="130">
        <f>+'paises patente'!C18</f>
        <v>63181</v>
      </c>
      <c r="D294" s="49"/>
      <c r="E294" s="49"/>
    </row>
    <row r="295" spans="2:5">
      <c r="B295" s="105" t="str">
        <f t="shared" si="35"/>
        <v>Austria</v>
      </c>
      <c r="C295" s="130">
        <f>+'paises patente'!G27</f>
        <v>8489</v>
      </c>
      <c r="D295" s="49"/>
      <c r="E295" s="49"/>
    </row>
    <row r="296" spans="2:5">
      <c r="B296" s="105" t="str">
        <f t="shared" si="35"/>
        <v>Bélgica</v>
      </c>
      <c r="C296" s="130">
        <f>+'paises patente'!G15</f>
        <v>11145</v>
      </c>
      <c r="D296" s="49"/>
      <c r="E296" s="49"/>
    </row>
    <row r="297" spans="2:5">
      <c r="B297" s="105" t="str">
        <f t="shared" si="35"/>
        <v>Bulgaria</v>
      </c>
      <c r="C297" s="130">
        <f>+'paises patente'!G32</f>
        <v>7364</v>
      </c>
      <c r="D297" s="49"/>
      <c r="E297" s="49"/>
    </row>
    <row r="298" spans="2:5">
      <c r="B298" s="105" t="str">
        <f t="shared" si="35"/>
        <v>Canadá</v>
      </c>
      <c r="C298" s="130">
        <f>+'paises patente'!C30</f>
        <v>35056</v>
      </c>
      <c r="D298" s="49"/>
      <c r="E298" s="49"/>
    </row>
    <row r="299" spans="2:5">
      <c r="B299" s="105" t="str">
        <f t="shared" si="35"/>
        <v>Dinamarca</v>
      </c>
      <c r="C299" s="130">
        <f>+'paises patente'!G40</f>
        <v>5602</v>
      </c>
      <c r="D299" s="49"/>
      <c r="E299" s="49"/>
    </row>
    <row r="300" spans="2:5">
      <c r="B300" s="105" t="str">
        <f t="shared" si="35"/>
        <v>Finlandia</v>
      </c>
      <c r="C300" s="130">
        <f>+'paises patente'!G42</f>
        <v>5432</v>
      </c>
      <c r="D300" s="49"/>
      <c r="E300" s="49"/>
    </row>
    <row r="301" spans="2:5">
      <c r="B301" s="105" t="str">
        <f t="shared" si="35"/>
        <v>Holanda</v>
      </c>
      <c r="C301" s="130">
        <f>+'paises patente'!G6</f>
        <v>16778</v>
      </c>
      <c r="D301" s="49"/>
      <c r="E301" s="49"/>
    </row>
    <row r="302" spans="2:5">
      <c r="B302" s="105" t="str">
        <f t="shared" si="35"/>
        <v>Hungría</v>
      </c>
      <c r="C302" s="130">
        <f>+'paises patente'!G21</f>
        <v>9957</v>
      </c>
      <c r="D302" s="49"/>
      <c r="E302" s="49"/>
    </row>
    <row r="303" spans="2:5">
      <c r="B303" s="105" t="str">
        <f t="shared" si="35"/>
        <v>Israel</v>
      </c>
      <c r="C303" s="130">
        <f>+'paises patente'!G30</f>
        <v>7993</v>
      </c>
      <c r="D303" s="49"/>
      <c r="E303" s="49"/>
    </row>
    <row r="304" spans="2:5">
      <c r="B304" s="105" t="str">
        <f t="shared" si="35"/>
        <v>Italia</v>
      </c>
      <c r="C304" s="130">
        <f>+'paises patente'!C20</f>
        <v>59499</v>
      </c>
      <c r="D304" s="49"/>
      <c r="E304" s="49"/>
    </row>
    <row r="305" spans="2:8">
      <c r="B305" s="105" t="str">
        <f t="shared" si="35"/>
        <v>Noruega</v>
      </c>
      <c r="C305" s="130">
        <f>+'paises patente'!G45</f>
        <v>5051</v>
      </c>
      <c r="D305" s="49"/>
      <c r="E305" s="49"/>
    </row>
    <row r="306" spans="2:8">
      <c r="B306" s="105" t="str">
        <f t="shared" si="35"/>
        <v>Polonia</v>
      </c>
      <c r="C306" s="130">
        <f>+'paises patente'!C27</f>
        <v>38533</v>
      </c>
      <c r="D306" s="49"/>
      <c r="E306" s="49"/>
    </row>
    <row r="307" spans="2:8">
      <c r="B307" s="105" t="str">
        <f t="shared" si="35"/>
        <v>Suecia</v>
      </c>
      <c r="C307" s="130">
        <f>+'paises patente'!G24</f>
        <v>9561</v>
      </c>
      <c r="D307" s="49"/>
      <c r="E307" s="49"/>
    </row>
    <row r="308" spans="2:8">
      <c r="B308" s="105" t="str">
        <f t="shared" si="35"/>
        <v>Turquía</v>
      </c>
      <c r="C308" s="130">
        <f>+'paises patente'!C17</f>
        <v>75627</v>
      </c>
      <c r="D308" s="49">
        <f>SUM(C284:C308)</f>
        <v>2821661</v>
      </c>
      <c r="E308" s="49"/>
    </row>
    <row r="309" spans="2:8" ht="13.5" thickBot="1">
      <c r="B309" s="105" t="str">
        <f t="shared" si="35"/>
        <v>Resto Mundo</v>
      </c>
      <c r="C309" s="130">
        <f>+D309-D308</f>
        <v>2918918</v>
      </c>
      <c r="D309" s="49">
        <f>+'paises patente'!L48</f>
        <v>5740579</v>
      </c>
      <c r="E309" s="49"/>
    </row>
    <row r="310" spans="2:8" ht="13.5" thickBot="1">
      <c r="B310" s="3" t="str">
        <f t="shared" si="35"/>
        <v>Suma</v>
      </c>
      <c r="C310" s="41">
        <f>SUM(C284:C309)</f>
        <v>5740579</v>
      </c>
      <c r="D310" s="49"/>
      <c r="E310" s="49"/>
    </row>
    <row r="311" spans="2:8">
      <c r="C311" s="49"/>
      <c r="D311" s="49"/>
      <c r="E311" s="49"/>
    </row>
    <row r="312" spans="2:8" ht="13.5" thickBot="1">
      <c r="B312" s="353" t="s">
        <v>554</v>
      </c>
      <c r="C312" s="49"/>
      <c r="D312" s="49"/>
      <c r="E312" s="49"/>
    </row>
    <row r="313" spans="2:8" ht="13.5" thickBot="1">
      <c r="C313" s="187" t="s">
        <v>3</v>
      </c>
      <c r="D313" s="188" t="s">
        <v>7</v>
      </c>
      <c r="E313" s="188" t="s">
        <v>8</v>
      </c>
      <c r="F313" s="188" t="s">
        <v>9</v>
      </c>
      <c r="G313" s="189" t="s">
        <v>10</v>
      </c>
    </row>
    <row r="314" spans="2:8">
      <c r="B314" s="12" t="str">
        <f t="shared" ref="B314:B320" si="36">+B255</f>
        <v>España</v>
      </c>
      <c r="C314" s="354">
        <f>+C255/($C284*1000)</f>
        <v>2.1436938365577761E-3</v>
      </c>
      <c r="D314" s="354">
        <f>+D255/($C284*1000)</f>
        <v>1.0028015646474259E-2</v>
      </c>
      <c r="E314" s="354">
        <f>+E255/($C284*1000)</f>
        <v>2.0253303731895551E-2</v>
      </c>
      <c r="F314" s="354">
        <f>+F255/($C284*1000)</f>
        <v>2.2784966698382494E-2</v>
      </c>
      <c r="G314" s="478">
        <f>+G255/($C284*1000)</f>
        <v>1.5222856538746167E-2</v>
      </c>
      <c r="H314" s="484"/>
    </row>
    <row r="315" spans="2:8">
      <c r="B315" s="105" t="str">
        <f t="shared" si="36"/>
        <v>Japón</v>
      </c>
      <c r="C315" s="476"/>
      <c r="D315" s="476">
        <f t="shared" ref="D315:G316" si="37">+D256/($C285*1000)</f>
        <v>1.4089745603015076E-3</v>
      </c>
      <c r="E315" s="476">
        <f t="shared" si="37"/>
        <v>3.4210976758793964E-3</v>
      </c>
      <c r="F315" s="476">
        <f t="shared" si="37"/>
        <v>3.824010678391959E-3</v>
      </c>
      <c r="G315" s="479">
        <f t="shared" si="37"/>
        <v>4.6664651381909551E-3</v>
      </c>
      <c r="H315" s="484"/>
    </row>
    <row r="316" spans="2:8">
      <c r="B316" s="105" t="str">
        <f t="shared" si="36"/>
        <v>Alemania</v>
      </c>
      <c r="C316" s="476"/>
      <c r="D316" s="476">
        <f t="shared" si="37"/>
        <v>8.8159036203462723E-4</v>
      </c>
      <c r="E316" s="476">
        <f t="shared" si="37"/>
        <v>8.5157069022396559E-3</v>
      </c>
      <c r="F316" s="476">
        <f t="shared" si="37"/>
        <v>1.1441674914164927E-2</v>
      </c>
      <c r="G316" s="479">
        <f t="shared" si="37"/>
        <v>6.4067299585792306E-3</v>
      </c>
      <c r="H316" s="484"/>
    </row>
    <row r="317" spans="2:8">
      <c r="B317" s="105" t="str">
        <f t="shared" si="36"/>
        <v>Estados Unidos</v>
      </c>
      <c r="C317" s="476"/>
      <c r="D317" s="476"/>
      <c r="E317" s="476">
        <f t="shared" ref="E317:G321" si="38">+E258/($C287*1000)</f>
        <v>4.3947462660079168E-3</v>
      </c>
      <c r="F317" s="476">
        <f t="shared" si="38"/>
        <v>5.9056558927830082E-3</v>
      </c>
      <c r="G317" s="479">
        <f t="shared" si="38"/>
        <v>3.1706433589924797E-3</v>
      </c>
      <c r="H317" s="484"/>
    </row>
    <row r="318" spans="2:8">
      <c r="B318" s="105" t="str">
        <f t="shared" si="36"/>
        <v>México</v>
      </c>
      <c r="C318" s="476"/>
      <c r="D318" s="476"/>
      <c r="E318" s="476">
        <f t="shared" si="38"/>
        <v>6.1792479703745903E-3</v>
      </c>
      <c r="F318" s="476">
        <f t="shared" si="38"/>
        <v>8.3082093006694221E-3</v>
      </c>
      <c r="G318" s="479">
        <f t="shared" si="38"/>
        <v>4.4738641219199543E-3</v>
      </c>
      <c r="H318" s="484"/>
    </row>
    <row r="319" spans="2:8">
      <c r="B319" s="105" t="str">
        <f t="shared" si="36"/>
        <v>Brasil</v>
      </c>
      <c r="C319" s="476"/>
      <c r="D319" s="476"/>
      <c r="E319" s="476">
        <f t="shared" si="38"/>
        <v>3.579099336928836E-3</v>
      </c>
      <c r="F319" s="476">
        <f t="shared" si="38"/>
        <v>4.8122209274746586E-3</v>
      </c>
      <c r="G319" s="479">
        <f t="shared" si="38"/>
        <v>2.5913192331886194E-3</v>
      </c>
      <c r="H319" s="484"/>
    </row>
    <row r="320" spans="2:8">
      <c r="B320" s="105" t="str">
        <f t="shared" si="36"/>
        <v>Australia</v>
      </c>
      <c r="C320" s="476"/>
      <c r="D320" s="476"/>
      <c r="E320" s="476">
        <f t="shared" si="38"/>
        <v>3.026473665852808E-2</v>
      </c>
      <c r="F320" s="476">
        <f t="shared" si="38"/>
        <v>4.0637731077781659E-2</v>
      </c>
      <c r="G320" s="479">
        <f t="shared" si="38"/>
        <v>2.1830746424834319E-2</v>
      </c>
      <c r="H320" s="484"/>
    </row>
    <row r="321" spans="2:8">
      <c r="B321" s="105" t="str">
        <f>+B262</f>
        <v>Rusia</v>
      </c>
      <c r="C321" s="476"/>
      <c r="D321" s="476"/>
      <c r="E321" s="476">
        <f t="shared" si="38"/>
        <v>4.8417161311022604E-3</v>
      </c>
      <c r="F321" s="476">
        <f t="shared" si="38"/>
        <v>6.5098521995689456E-3</v>
      </c>
      <c r="G321" s="479">
        <f t="shared" si="38"/>
        <v>3.5054718942030701E-3</v>
      </c>
      <c r="H321" s="484"/>
    </row>
    <row r="322" spans="2:8">
      <c r="B322" s="105" t="str">
        <f t="shared" ref="B322:B339" si="39">+B263</f>
        <v>China</v>
      </c>
      <c r="C322" s="476"/>
      <c r="D322" s="476"/>
      <c r="E322" s="476"/>
      <c r="F322" s="476">
        <f t="shared" ref="F322:G339" si="40">+F263/($C292*1000)</f>
        <v>6.7733523381879413E-4</v>
      </c>
      <c r="G322" s="479">
        <f t="shared" si="40"/>
        <v>3.6910061741159784E-4</v>
      </c>
      <c r="H322" s="484"/>
    </row>
    <row r="323" spans="2:8">
      <c r="B323" s="105" t="str">
        <f t="shared" si="39"/>
        <v>Francia</v>
      </c>
      <c r="C323" s="476"/>
      <c r="D323" s="476"/>
      <c r="E323" s="476"/>
      <c r="F323" s="476">
        <f t="shared" si="40"/>
        <v>1.4349115676150721E-2</v>
      </c>
      <c r="G323" s="479">
        <f t="shared" si="40"/>
        <v>7.7944005900723468E-3</v>
      </c>
      <c r="H323" s="484"/>
    </row>
    <row r="324" spans="2:8">
      <c r="B324" s="105" t="str">
        <f t="shared" si="39"/>
        <v>Reino Unido</v>
      </c>
      <c r="C324" s="476"/>
      <c r="D324" s="476"/>
      <c r="E324" s="476"/>
      <c r="F324" s="476">
        <f t="shared" si="40"/>
        <v>1.4471755749355029E-2</v>
      </c>
      <c r="G324" s="479">
        <f t="shared" si="40"/>
        <v>7.8610183441224415E-3</v>
      </c>
      <c r="H324" s="484"/>
    </row>
    <row r="325" spans="2:8">
      <c r="B325" s="105" t="str">
        <f t="shared" si="39"/>
        <v>Austria</v>
      </c>
      <c r="C325" s="476"/>
      <c r="D325" s="476"/>
      <c r="E325" s="476"/>
      <c r="F325" s="476">
        <f t="shared" si="40"/>
        <v>9.4519967016138528E-3</v>
      </c>
      <c r="G325" s="479">
        <f t="shared" si="40"/>
        <v>4.374296147956179E-2</v>
      </c>
      <c r="H325" s="484"/>
    </row>
    <row r="326" spans="2:8">
      <c r="B326" s="105" t="str">
        <f t="shared" si="39"/>
        <v>Bélgica</v>
      </c>
      <c r="C326" s="476"/>
      <c r="D326" s="476"/>
      <c r="E326" s="476"/>
      <c r="F326" s="476">
        <f t="shared" si="40"/>
        <v>7.1994616419919248E-3</v>
      </c>
      <c r="G326" s="479">
        <f t="shared" si="40"/>
        <v>5.5642350829968594E-2</v>
      </c>
      <c r="H326" s="484"/>
    </row>
    <row r="327" spans="2:8">
      <c r="B327" s="105" t="str">
        <f t="shared" si="39"/>
        <v>Bulgaria</v>
      </c>
      <c r="C327" s="476"/>
      <c r="D327" s="476"/>
      <c r="E327" s="476"/>
      <c r="F327" s="476">
        <f t="shared" si="40"/>
        <v>1.0895980445410102E-2</v>
      </c>
      <c r="G327" s="479">
        <f t="shared" si="40"/>
        <v>4.5357686040195543E-2</v>
      </c>
      <c r="H327" s="484"/>
    </row>
    <row r="328" spans="2:8">
      <c r="B328" s="105" t="str">
        <f t="shared" si="39"/>
        <v>Canadá</v>
      </c>
      <c r="C328" s="476"/>
      <c r="D328" s="476"/>
      <c r="E328" s="476"/>
      <c r="F328" s="476">
        <f t="shared" si="40"/>
        <v>2.2888521223185759E-3</v>
      </c>
      <c r="G328" s="479">
        <f t="shared" si="40"/>
        <v>1.768981058877225E-2</v>
      </c>
      <c r="H328" s="484"/>
    </row>
    <row r="329" spans="2:8">
      <c r="B329" s="105" t="str">
        <f t="shared" si="39"/>
        <v>Dinamarca</v>
      </c>
      <c r="C329" s="476"/>
      <c r="D329" s="476"/>
      <c r="E329" s="476"/>
      <c r="F329" s="476">
        <f t="shared" si="40"/>
        <v>1.4323098893252411E-2</v>
      </c>
      <c r="G329" s="479">
        <f t="shared" si="40"/>
        <v>4.602267047483042E-2</v>
      </c>
      <c r="H329" s="484"/>
    </row>
    <row r="330" spans="2:8">
      <c r="B330" s="105" t="str">
        <f t="shared" si="39"/>
        <v>Finlandia</v>
      </c>
      <c r="C330" s="476"/>
      <c r="D330" s="476"/>
      <c r="E330" s="476"/>
      <c r="F330" s="476">
        <f t="shared" si="40"/>
        <v>1.1908689248895434E-2</v>
      </c>
      <c r="G330" s="479">
        <f t="shared" si="40"/>
        <v>4.7462997054491897E-2</v>
      </c>
      <c r="H330" s="484"/>
    </row>
    <row r="331" spans="2:8">
      <c r="B331" s="105" t="str">
        <f t="shared" si="39"/>
        <v>Holanda</v>
      </c>
      <c r="C331" s="476"/>
      <c r="D331" s="476"/>
      <c r="E331" s="476"/>
      <c r="F331" s="476">
        <f t="shared" si="40"/>
        <v>4.782334008821075E-3</v>
      </c>
      <c r="G331" s="479">
        <f t="shared" si="40"/>
        <v>3.6961139587555134E-2</v>
      </c>
      <c r="H331" s="484"/>
    </row>
    <row r="332" spans="2:8">
      <c r="B332" s="105" t="str">
        <f t="shared" si="39"/>
        <v>Hungría</v>
      </c>
      <c r="C332" s="476"/>
      <c r="D332" s="476"/>
      <c r="E332" s="476"/>
      <c r="F332" s="476">
        <f t="shared" si="40"/>
        <v>8.0584513407652904E-3</v>
      </c>
      <c r="G332" s="479">
        <f t="shared" si="40"/>
        <v>6.2281209199558103E-2</v>
      </c>
      <c r="H332" s="484"/>
    </row>
    <row r="333" spans="2:8">
      <c r="B333" s="105" t="str">
        <f t="shared" si="39"/>
        <v>Israel</v>
      </c>
      <c r="C333" s="476"/>
      <c r="D333" s="476"/>
      <c r="E333" s="476"/>
      <c r="F333" s="476">
        <f t="shared" si="40"/>
        <v>1.0038533717002376E-2</v>
      </c>
      <c r="G333" s="479">
        <f t="shared" si="40"/>
        <v>4.3733767046165398E-2</v>
      </c>
      <c r="H333" s="484"/>
    </row>
    <row r="334" spans="2:8">
      <c r="B334" s="105" t="str">
        <f t="shared" si="39"/>
        <v>Italia</v>
      </c>
      <c r="C334" s="476"/>
      <c r="D334" s="476"/>
      <c r="E334" s="476"/>
      <c r="F334" s="476">
        <f t="shared" si="40"/>
        <v>1.3485604800080673E-3</v>
      </c>
      <c r="G334" s="479">
        <f t="shared" si="40"/>
        <v>1.0422595337736769E-2</v>
      </c>
      <c r="H334" s="484"/>
    </row>
    <row r="335" spans="2:8">
      <c r="B335" s="105" t="str">
        <f t="shared" si="39"/>
        <v>Noruega</v>
      </c>
      <c r="C335" s="476"/>
      <c r="D335" s="476"/>
      <c r="E335" s="476"/>
      <c r="F335" s="476">
        <f t="shared" si="40"/>
        <v>1.5885567214412987E-2</v>
      </c>
      <c r="G335" s="479">
        <f t="shared" si="40"/>
        <v>5.104315977034251E-2</v>
      </c>
      <c r="H335" s="484"/>
    </row>
    <row r="336" spans="2:8">
      <c r="B336" s="105" t="str">
        <f t="shared" si="39"/>
        <v>Polonia</v>
      </c>
      <c r="C336" s="476"/>
      <c r="D336" s="476"/>
      <c r="E336" s="476"/>
      <c r="F336" s="476">
        <f t="shared" si="40"/>
        <v>2.0823190512028649E-3</v>
      </c>
      <c r="G336" s="479">
        <f t="shared" si="40"/>
        <v>1.0605299353800637E-2</v>
      </c>
      <c r="H336" s="484"/>
    </row>
    <row r="337" spans="2:17">
      <c r="B337" s="105" t="str">
        <f t="shared" si="39"/>
        <v>Suecia</v>
      </c>
      <c r="C337" s="476"/>
      <c r="D337" s="476"/>
      <c r="E337" s="476"/>
      <c r="F337" s="476">
        <f t="shared" si="40"/>
        <v>8.3922183871979923E-3</v>
      </c>
      <c r="G337" s="479">
        <f t="shared" si="40"/>
        <v>4.2741763413868837E-2</v>
      </c>
      <c r="H337" s="484"/>
    </row>
    <row r="338" spans="2:17">
      <c r="B338" s="105" t="str">
        <f t="shared" si="39"/>
        <v>Turquía</v>
      </c>
      <c r="C338" s="476"/>
      <c r="D338" s="476"/>
      <c r="E338" s="476"/>
      <c r="F338" s="476">
        <f t="shared" si="40"/>
        <v>1.0609702883890675E-3</v>
      </c>
      <c r="G338" s="479">
        <f t="shared" si="40"/>
        <v>5.4035463524931566E-3</v>
      </c>
      <c r="H338" s="484"/>
    </row>
    <row r="339" spans="2:17" ht="13.5" thickBot="1">
      <c r="B339" s="106" t="str">
        <f t="shared" si="39"/>
        <v>Resto Mundo</v>
      </c>
      <c r="C339" s="477"/>
      <c r="D339" s="477"/>
      <c r="E339" s="477"/>
      <c r="F339" s="477">
        <f t="shared" si="40"/>
        <v>1.6333552364266484E-4</v>
      </c>
      <c r="G339" s="480">
        <f t="shared" si="40"/>
        <v>5.0012847226266709E-4</v>
      </c>
    </row>
    <row r="340" spans="2:17" ht="13.5" thickBot="1">
      <c r="B340" s="6" t="s">
        <v>45</v>
      </c>
      <c r="C340" s="355">
        <f>+C281/($C245*1000)</f>
        <v>1.1249324558980011E-4</v>
      </c>
      <c r="D340" s="355">
        <f>+D281/($C245*1000)</f>
        <v>8.0539642701409021E-4</v>
      </c>
      <c r="E340" s="355">
        <f>+E281/($C245*1000)</f>
        <v>6.9390388821021168E-3</v>
      </c>
      <c r="F340" s="355">
        <f>+F281/($C245*1000)</f>
        <v>1.3788359224776786E-2</v>
      </c>
      <c r="G340" s="356">
        <f>+G281/($C245*1000)</f>
        <v>1.5484384691261042E-2</v>
      </c>
      <c r="H340" s="484"/>
    </row>
    <row r="341" spans="2:17">
      <c r="C341" s="49"/>
      <c r="D341" s="49"/>
      <c r="E341" s="49"/>
    </row>
    <row r="342" spans="2:17" ht="13.5" thickBot="1">
      <c r="B342" s="37" t="s">
        <v>556</v>
      </c>
      <c r="C342" s="49"/>
      <c r="D342" s="49"/>
      <c r="E342" s="49"/>
    </row>
    <row r="343" spans="2:17" ht="13.5" thickBot="1">
      <c r="C343" s="357">
        <v>2010</v>
      </c>
      <c r="D343" s="358">
        <v>2011</v>
      </c>
      <c r="E343" s="49"/>
    </row>
    <row r="344" spans="2:17">
      <c r="B344" s="37" t="s">
        <v>555</v>
      </c>
      <c r="C344" s="49">
        <v>136000</v>
      </c>
      <c r="D344" s="49">
        <v>165000</v>
      </c>
      <c r="E344" s="49"/>
    </row>
    <row r="345" spans="2:17">
      <c r="C345" s="49"/>
      <c r="D345" s="49"/>
      <c r="E345" s="49"/>
    </row>
    <row r="346" spans="2:17">
      <c r="B346" t="s">
        <v>753</v>
      </c>
      <c r="C346" s="49"/>
      <c r="D346" s="49"/>
      <c r="E346" s="49"/>
    </row>
    <row r="347" spans="2:17">
      <c r="C347" s="49"/>
      <c r="D347" s="49"/>
      <c r="E347" s="49"/>
    </row>
    <row r="348" spans="2:17" ht="13.5" thickBot="1"/>
    <row r="349" spans="2:17" ht="12.75" customHeight="1" thickBot="1">
      <c r="B349" s="512" t="s">
        <v>322</v>
      </c>
      <c r="C349" s="509" t="s">
        <v>19</v>
      </c>
      <c r="D349" s="510"/>
      <c r="E349" s="511"/>
      <c r="F349" s="509" t="s">
        <v>489</v>
      </c>
      <c r="G349" s="510"/>
      <c r="H349" s="511"/>
      <c r="I349" s="330" t="s">
        <v>490</v>
      </c>
      <c r="J349" s="327"/>
      <c r="K349" s="327"/>
      <c r="L349" s="509" t="s">
        <v>491</v>
      </c>
      <c r="M349" s="510"/>
      <c r="N349" s="511"/>
      <c r="O349" s="509" t="s">
        <v>492</v>
      </c>
      <c r="P349" s="510"/>
      <c r="Q349" s="511"/>
    </row>
    <row r="350" spans="2:17" ht="13.5" thickBot="1">
      <c r="B350" s="513"/>
      <c r="C350" s="322" t="s">
        <v>19</v>
      </c>
      <c r="D350" s="320" t="s">
        <v>408</v>
      </c>
      <c r="E350" s="321" t="s">
        <v>409</v>
      </c>
      <c r="F350" s="322" t="s">
        <v>19</v>
      </c>
      <c r="G350" s="320" t="s">
        <v>408</v>
      </c>
      <c r="H350" s="321" t="s">
        <v>409</v>
      </c>
      <c r="I350" s="328" t="s">
        <v>19</v>
      </c>
      <c r="J350" s="329" t="s">
        <v>408</v>
      </c>
      <c r="K350" s="329" t="s">
        <v>409</v>
      </c>
      <c r="L350" s="322" t="s">
        <v>19</v>
      </c>
      <c r="M350" s="320" t="s">
        <v>408</v>
      </c>
      <c r="N350" s="321" t="s">
        <v>409</v>
      </c>
      <c r="O350" s="322" t="s">
        <v>19</v>
      </c>
      <c r="P350" s="320" t="s">
        <v>408</v>
      </c>
      <c r="Q350" s="321" t="s">
        <v>409</v>
      </c>
    </row>
    <row r="351" spans="2:17">
      <c r="B351" s="182" t="s">
        <v>332</v>
      </c>
      <c r="C351" s="316">
        <f>+F351+I351+L351+O351</f>
        <v>46083</v>
      </c>
      <c r="D351" s="348" t="s">
        <v>524</v>
      </c>
      <c r="E351" s="349" t="s">
        <v>525</v>
      </c>
      <c r="F351" s="323">
        <v>6894</v>
      </c>
      <c r="G351" s="309">
        <v>3543</v>
      </c>
      <c r="H351" s="314" t="s">
        <v>526</v>
      </c>
      <c r="I351" s="323">
        <v>8078</v>
      </c>
      <c r="J351" s="309">
        <v>4143</v>
      </c>
      <c r="K351" s="309" t="s">
        <v>527</v>
      </c>
      <c r="L351" s="323">
        <v>23286</v>
      </c>
      <c r="M351" s="309">
        <v>11737</v>
      </c>
      <c r="N351" s="314" t="s">
        <v>528</v>
      </c>
      <c r="O351" s="323">
        <v>7825</v>
      </c>
      <c r="P351" s="309">
        <v>3326</v>
      </c>
      <c r="Q351" s="314" t="s">
        <v>529</v>
      </c>
    </row>
    <row r="352" spans="2:17">
      <c r="B352" s="182" t="s">
        <v>736</v>
      </c>
      <c r="C352" s="323">
        <f t="shared" ref="C352:C357" si="41">+F352+I352+L352+O352</f>
        <v>126580</v>
      </c>
      <c r="D352" s="309" t="s">
        <v>512</v>
      </c>
      <c r="E352" s="314" t="s">
        <v>513</v>
      </c>
      <c r="F352" s="323">
        <v>16903</v>
      </c>
      <c r="G352" s="309">
        <v>8671</v>
      </c>
      <c r="H352" s="314" t="s">
        <v>514</v>
      </c>
      <c r="I352" s="323">
        <v>20105</v>
      </c>
      <c r="J352" s="309">
        <v>10287</v>
      </c>
      <c r="K352" s="309" t="s">
        <v>515</v>
      </c>
      <c r="L352" s="323">
        <v>60821</v>
      </c>
      <c r="M352" s="309">
        <v>30468</v>
      </c>
      <c r="N352" s="314" t="s">
        <v>516</v>
      </c>
      <c r="O352" s="323">
        <v>28751</v>
      </c>
      <c r="P352" s="309">
        <v>12235</v>
      </c>
      <c r="Q352" s="314" t="s">
        <v>517</v>
      </c>
    </row>
    <row r="353" spans="2:28">
      <c r="B353" s="182" t="s">
        <v>269</v>
      </c>
      <c r="C353" s="323">
        <f t="shared" si="41"/>
        <v>82314</v>
      </c>
      <c r="D353" s="309" t="s">
        <v>518</v>
      </c>
      <c r="E353" s="314" t="s">
        <v>519</v>
      </c>
      <c r="F353" s="323">
        <v>11092</v>
      </c>
      <c r="G353" s="309">
        <v>5681</v>
      </c>
      <c r="H353" s="314" t="s">
        <v>520</v>
      </c>
      <c r="I353" s="323">
        <v>14141</v>
      </c>
      <c r="J353" s="309">
        <v>7172</v>
      </c>
      <c r="K353" s="309" t="s">
        <v>521</v>
      </c>
      <c r="L353" s="323">
        <v>40294</v>
      </c>
      <c r="M353" s="309">
        <v>20331</v>
      </c>
      <c r="N353" s="314" t="s">
        <v>522</v>
      </c>
      <c r="O353" s="323">
        <v>16787</v>
      </c>
      <c r="P353" s="309">
        <v>7159</v>
      </c>
      <c r="Q353" s="314" t="s">
        <v>523</v>
      </c>
    </row>
    <row r="354" spans="2:28">
      <c r="B354" s="182" t="s">
        <v>336</v>
      </c>
      <c r="C354" s="323">
        <f t="shared" si="41"/>
        <v>310441</v>
      </c>
      <c r="D354" s="309" t="s">
        <v>499</v>
      </c>
      <c r="E354" s="314" t="s">
        <v>500</v>
      </c>
      <c r="F354" s="323">
        <v>62316</v>
      </c>
      <c r="G354" s="309">
        <v>31866</v>
      </c>
      <c r="H354" s="314" t="s">
        <v>501</v>
      </c>
      <c r="I354" s="323">
        <v>65399</v>
      </c>
      <c r="J354" s="309">
        <v>33593</v>
      </c>
      <c r="K354" s="309" t="s">
        <v>502</v>
      </c>
      <c r="L354" s="323">
        <v>142134</v>
      </c>
      <c r="M354" s="309">
        <v>70418</v>
      </c>
      <c r="N354" s="314" t="s">
        <v>503</v>
      </c>
      <c r="O354" s="323">
        <v>40592</v>
      </c>
      <c r="P354" s="309">
        <v>17272</v>
      </c>
      <c r="Q354" s="314" t="s">
        <v>504</v>
      </c>
    </row>
    <row r="355" spans="2:28">
      <c r="B355" s="182" t="s">
        <v>330</v>
      </c>
      <c r="C355" s="323">
        <f t="shared" si="41"/>
        <v>110940</v>
      </c>
      <c r="D355" s="332" t="s">
        <v>505</v>
      </c>
      <c r="E355" s="333" t="s">
        <v>506</v>
      </c>
      <c r="F355" s="331">
        <v>32516</v>
      </c>
      <c r="G355" s="332">
        <v>16499</v>
      </c>
      <c r="H355" s="333" t="s">
        <v>507</v>
      </c>
      <c r="I355" s="331">
        <v>29707</v>
      </c>
      <c r="J355" s="332">
        <v>14539</v>
      </c>
      <c r="K355" s="334" t="s">
        <v>508</v>
      </c>
      <c r="L355" s="331">
        <v>41778</v>
      </c>
      <c r="M355" s="332">
        <v>19914</v>
      </c>
      <c r="N355" s="333" t="s">
        <v>509</v>
      </c>
      <c r="O355" s="331">
        <v>6939</v>
      </c>
      <c r="P355" s="332">
        <v>3203</v>
      </c>
      <c r="Q355" s="333" t="s">
        <v>510</v>
      </c>
    </row>
    <row r="356" spans="2:28">
      <c r="B356" s="182" t="s">
        <v>270</v>
      </c>
      <c r="C356" s="323">
        <f t="shared" si="41"/>
        <v>194965</v>
      </c>
      <c r="D356" s="307" t="s">
        <v>493</v>
      </c>
      <c r="E356" s="325" t="s">
        <v>494</v>
      </c>
      <c r="F356" s="324">
        <v>49615</v>
      </c>
      <c r="G356" s="307">
        <v>25288</v>
      </c>
      <c r="H356" s="325" t="s">
        <v>495</v>
      </c>
      <c r="I356" s="324">
        <v>51113</v>
      </c>
      <c r="J356" s="307">
        <v>25773</v>
      </c>
      <c r="K356" s="307" t="s">
        <v>496</v>
      </c>
      <c r="L356" s="324">
        <v>80566</v>
      </c>
      <c r="M356" s="307">
        <v>38914</v>
      </c>
      <c r="N356" s="325" t="s">
        <v>497</v>
      </c>
      <c r="O356" s="324">
        <v>13671</v>
      </c>
      <c r="P356" s="307">
        <v>5968</v>
      </c>
      <c r="Q356" s="325" t="s">
        <v>498</v>
      </c>
    </row>
    <row r="357" spans="2:28" ht="13.5" thickBot="1">
      <c r="B357" s="183" t="s">
        <v>339</v>
      </c>
      <c r="C357" s="326">
        <f t="shared" si="41"/>
        <v>22271</v>
      </c>
      <c r="D357" s="318" t="s">
        <v>530</v>
      </c>
      <c r="E357" s="319" t="s">
        <v>531</v>
      </c>
      <c r="F357" s="326">
        <v>4228</v>
      </c>
      <c r="G357" s="318">
        <v>2169</v>
      </c>
      <c r="H357" s="319" t="s">
        <v>532</v>
      </c>
      <c r="I357" s="326">
        <v>4773</v>
      </c>
      <c r="J357" s="318">
        <v>2443</v>
      </c>
      <c r="K357" s="318" t="s">
        <v>533</v>
      </c>
      <c r="L357" s="326">
        <v>10273</v>
      </c>
      <c r="M357" s="318">
        <v>5108</v>
      </c>
      <c r="N357" s="319" t="s">
        <v>534</v>
      </c>
      <c r="O357" s="326">
        <v>2997</v>
      </c>
      <c r="P357" s="318">
        <v>1373</v>
      </c>
      <c r="Q357" s="319" t="s">
        <v>511</v>
      </c>
    </row>
    <row r="358" spans="2:28">
      <c r="C358" s="324">
        <f>SUM(C351:C357)</f>
        <v>893594</v>
      </c>
      <c r="F358">
        <f>SUM(F351:F357)</f>
        <v>183564</v>
      </c>
      <c r="G358">
        <f>SUM(G351:G357)</f>
        <v>93717</v>
      </c>
      <c r="H358">
        <f>+F358-G358</f>
        <v>89847</v>
      </c>
      <c r="I358">
        <f>SUM(I351:I357)</f>
        <v>193316</v>
      </c>
      <c r="J358">
        <f>SUM(J351:J357)</f>
        <v>97950</v>
      </c>
      <c r="K358">
        <f>+I358-J358</f>
        <v>95366</v>
      </c>
      <c r="L358">
        <f>SUM(L351:L357)</f>
        <v>399152</v>
      </c>
      <c r="M358">
        <f>SUM(M351:M357)</f>
        <v>196890</v>
      </c>
      <c r="N358">
        <f>+L358-M358</f>
        <v>202262</v>
      </c>
      <c r="O358">
        <f>SUM(O351:O357)</f>
        <v>117562</v>
      </c>
      <c r="P358">
        <f>SUM(P351:P357)</f>
        <v>50536</v>
      </c>
      <c r="Q358">
        <f>+O358-P358</f>
        <v>67026</v>
      </c>
    </row>
    <row r="361" spans="2:28" ht="13.5" thickBot="1">
      <c r="B361" t="s">
        <v>183</v>
      </c>
    </row>
    <row r="362" spans="2:28" ht="13.5" thickBot="1">
      <c r="B362" s="173" t="s">
        <v>737</v>
      </c>
      <c r="C362" s="6" t="str">
        <f>+B351</f>
        <v>España</v>
      </c>
      <c r="D362" s="29" t="str">
        <f>+B352</f>
        <v>Japón</v>
      </c>
      <c r="E362" s="7" t="str">
        <f>+B353</f>
        <v>Alemania</v>
      </c>
      <c r="F362" s="29" t="str">
        <f>+B354</f>
        <v>Estados Unidos</v>
      </c>
      <c r="G362" s="7" t="str">
        <f>+B355</f>
        <v>México</v>
      </c>
      <c r="H362" s="29" t="str">
        <f>+B356</f>
        <v>Brasil</v>
      </c>
      <c r="I362" s="7" t="str">
        <f>+B357</f>
        <v>Australia</v>
      </c>
      <c r="J362" s="29" t="s">
        <v>541</v>
      </c>
      <c r="K362" s="3" t="str">
        <f t="shared" ref="K362:AB362" si="42">+K83</f>
        <v>China</v>
      </c>
      <c r="L362" s="4" t="str">
        <f t="shared" si="42"/>
        <v>Francia</v>
      </c>
      <c r="M362" s="4" t="str">
        <f t="shared" si="42"/>
        <v>Reino Unido</v>
      </c>
      <c r="N362" s="4" t="str">
        <f t="shared" si="42"/>
        <v>Austria</v>
      </c>
      <c r="O362" s="4" t="str">
        <f t="shared" si="42"/>
        <v>Bélgica</v>
      </c>
      <c r="P362" s="4" t="str">
        <f t="shared" si="42"/>
        <v>Bulgaria</v>
      </c>
      <c r="Q362" s="4" t="str">
        <f t="shared" si="42"/>
        <v>Canadá</v>
      </c>
      <c r="R362" s="4" t="str">
        <f t="shared" si="42"/>
        <v>Dinamarca</v>
      </c>
      <c r="S362" s="4" t="str">
        <f t="shared" si="42"/>
        <v>Finlandia</v>
      </c>
      <c r="T362" s="4" t="str">
        <f t="shared" si="42"/>
        <v>Holanda</v>
      </c>
      <c r="U362" s="4" t="str">
        <f t="shared" si="42"/>
        <v>Hungría</v>
      </c>
      <c r="V362" s="4" t="str">
        <f t="shared" si="42"/>
        <v>Israel</v>
      </c>
      <c r="W362" s="4" t="str">
        <f t="shared" si="42"/>
        <v>Italia</v>
      </c>
      <c r="X362" s="4" t="str">
        <f t="shared" si="42"/>
        <v>Noruega</v>
      </c>
      <c r="Y362" s="4" t="str">
        <f t="shared" si="42"/>
        <v>Polonia</v>
      </c>
      <c r="Z362" s="4" t="str">
        <f t="shared" si="42"/>
        <v>Suecia</v>
      </c>
      <c r="AA362" s="4" t="str">
        <f t="shared" si="42"/>
        <v>Turquía</v>
      </c>
      <c r="AB362" s="5" t="str">
        <f t="shared" si="42"/>
        <v>Resto Mundo</v>
      </c>
    </row>
    <row r="363" spans="2:28">
      <c r="B363" t="str">
        <f>+B42</f>
        <v>Black market solo pts vta ajenos</v>
      </c>
      <c r="D363" s="223"/>
      <c r="F363" s="223"/>
      <c r="H363" s="223"/>
      <c r="J363" s="223"/>
    </row>
    <row r="364" spans="2:28">
      <c r="B364" t="str">
        <f t="shared" ref="B364:B377" si="43">+B43</f>
        <v>Street</v>
      </c>
      <c r="C364" s="1">
        <v>150</v>
      </c>
      <c r="D364" s="182">
        <v>150</v>
      </c>
      <c r="E364" s="1">
        <v>150</v>
      </c>
      <c r="F364" s="182">
        <f>+C364*4</f>
        <v>600</v>
      </c>
      <c r="G364" s="1">
        <f>+C364*2</f>
        <v>300</v>
      </c>
      <c r="H364" s="182">
        <f>+G364</f>
        <v>300</v>
      </c>
      <c r="I364" s="1">
        <f>+C364/2</f>
        <v>75</v>
      </c>
      <c r="J364" s="182">
        <f>+H364</f>
        <v>300</v>
      </c>
      <c r="K364" s="182">
        <f>+H364*4</f>
        <v>1200</v>
      </c>
      <c r="L364" s="1">
        <f t="shared" ref="L364:L372" si="44">+E364/2</f>
        <v>75</v>
      </c>
      <c r="M364" s="1">
        <f t="shared" ref="M364:M372" si="45">+F364/2</f>
        <v>300</v>
      </c>
      <c r="N364" s="1">
        <f t="shared" ref="N364:N372" si="46">+G364/2</f>
        <v>150</v>
      </c>
      <c r="O364" s="1">
        <f t="shared" ref="O364:O372" si="47">+H364/2</f>
        <v>150</v>
      </c>
      <c r="P364" s="1">
        <f t="shared" ref="P364:P372" si="48">+I364/2</f>
        <v>37.5</v>
      </c>
      <c r="Q364" s="1">
        <f t="shared" ref="Q364:Q372" si="49">+J364/2</f>
        <v>150</v>
      </c>
      <c r="R364" s="1">
        <f t="shared" ref="R364:R372" si="50">+L364/2</f>
        <v>37.5</v>
      </c>
      <c r="S364" s="1">
        <f t="shared" ref="S364:S372" si="51">+M364/2</f>
        <v>150</v>
      </c>
      <c r="T364" s="1">
        <f t="shared" ref="T364:T372" si="52">+N364/2</f>
        <v>75</v>
      </c>
      <c r="U364" s="1">
        <f t="shared" ref="U364:U372" si="53">+O364/2</f>
        <v>75</v>
      </c>
      <c r="V364" s="1">
        <f t="shared" ref="V364:V372" si="54">+P364/2</f>
        <v>18.75</v>
      </c>
      <c r="W364" s="1">
        <f t="shared" ref="W364:W372" si="55">+Q364/2</f>
        <v>75</v>
      </c>
      <c r="X364" s="1">
        <f t="shared" ref="X364:X372" si="56">+R364/2</f>
        <v>18.75</v>
      </c>
      <c r="Y364" s="1">
        <f t="shared" ref="Y364:Y372" si="57">+S364/2</f>
        <v>75</v>
      </c>
      <c r="Z364" s="1">
        <f t="shared" ref="Z364:Z372" si="58">+T364/2</f>
        <v>37.5</v>
      </c>
      <c r="AA364" s="1">
        <f t="shared" ref="AA364:AA372" si="59">+U364/2</f>
        <v>37.5</v>
      </c>
      <c r="AB364" s="182">
        <f>+Y364*4</f>
        <v>300</v>
      </c>
    </row>
    <row r="365" spans="2:28">
      <c r="B365" t="str">
        <f t="shared" si="43"/>
        <v>Extreme Bike</v>
      </c>
      <c r="C365" s="1">
        <v>250</v>
      </c>
      <c r="D365" s="182">
        <v>250</v>
      </c>
      <c r="E365" s="1">
        <v>250</v>
      </c>
      <c r="F365" s="182">
        <f t="shared" ref="F365:F376" si="60">+C365*4</f>
        <v>1000</v>
      </c>
      <c r="G365" s="1">
        <f t="shared" ref="G365:G376" si="61">+C365*2</f>
        <v>500</v>
      </c>
      <c r="H365" s="182">
        <f t="shared" ref="H365:H376" si="62">+G365</f>
        <v>500</v>
      </c>
      <c r="I365" s="1">
        <f t="shared" ref="I365:I376" si="63">+C365/2</f>
        <v>125</v>
      </c>
      <c r="J365" s="182">
        <f t="shared" ref="J365:J376" si="64">+H365</f>
        <v>500</v>
      </c>
      <c r="K365" s="182">
        <f t="shared" ref="K365:K376" si="65">+H365*4</f>
        <v>2000</v>
      </c>
      <c r="L365" s="1">
        <f t="shared" si="44"/>
        <v>125</v>
      </c>
      <c r="M365" s="1">
        <f t="shared" si="45"/>
        <v>500</v>
      </c>
      <c r="N365" s="1">
        <f t="shared" si="46"/>
        <v>250</v>
      </c>
      <c r="O365" s="1">
        <f t="shared" si="47"/>
        <v>250</v>
      </c>
      <c r="P365" s="1">
        <f t="shared" si="48"/>
        <v>62.5</v>
      </c>
      <c r="Q365" s="1">
        <f t="shared" si="49"/>
        <v>250</v>
      </c>
      <c r="R365" s="1">
        <f t="shared" si="50"/>
        <v>62.5</v>
      </c>
      <c r="S365" s="1">
        <f t="shared" si="51"/>
        <v>250</v>
      </c>
      <c r="T365" s="1">
        <f t="shared" si="52"/>
        <v>125</v>
      </c>
      <c r="U365" s="1">
        <f t="shared" si="53"/>
        <v>125</v>
      </c>
      <c r="V365" s="1">
        <f t="shared" si="54"/>
        <v>31.25</v>
      </c>
      <c r="W365" s="1">
        <f t="shared" si="55"/>
        <v>125</v>
      </c>
      <c r="X365" s="1">
        <f t="shared" si="56"/>
        <v>31.25</v>
      </c>
      <c r="Y365" s="1">
        <f t="shared" si="57"/>
        <v>125</v>
      </c>
      <c r="Z365" s="1">
        <f t="shared" si="58"/>
        <v>62.5</v>
      </c>
      <c r="AA365" s="1">
        <f t="shared" si="59"/>
        <v>62.5</v>
      </c>
      <c r="AB365" s="182">
        <f t="shared" ref="AB365:AB376" si="66">+Y365*4</f>
        <v>500</v>
      </c>
    </row>
    <row r="366" spans="2:28">
      <c r="B366" t="str">
        <f t="shared" si="43"/>
        <v>Basic</v>
      </c>
      <c r="C366" s="1">
        <v>400</v>
      </c>
      <c r="D366" s="182">
        <v>400</v>
      </c>
      <c r="E366" s="1">
        <v>400</v>
      </c>
      <c r="F366" s="182">
        <f t="shared" si="60"/>
        <v>1600</v>
      </c>
      <c r="G366" s="1">
        <f t="shared" si="61"/>
        <v>800</v>
      </c>
      <c r="H366" s="182">
        <f t="shared" si="62"/>
        <v>800</v>
      </c>
      <c r="I366" s="1">
        <f t="shared" si="63"/>
        <v>200</v>
      </c>
      <c r="J366" s="182">
        <f t="shared" si="64"/>
        <v>800</v>
      </c>
      <c r="K366" s="182">
        <f t="shared" si="65"/>
        <v>3200</v>
      </c>
      <c r="L366" s="1">
        <f t="shared" si="44"/>
        <v>200</v>
      </c>
      <c r="M366" s="1">
        <f t="shared" si="45"/>
        <v>800</v>
      </c>
      <c r="N366" s="1">
        <f t="shared" si="46"/>
        <v>400</v>
      </c>
      <c r="O366" s="1">
        <f t="shared" si="47"/>
        <v>400</v>
      </c>
      <c r="P366" s="1">
        <f t="shared" si="48"/>
        <v>100</v>
      </c>
      <c r="Q366" s="1">
        <f t="shared" si="49"/>
        <v>400</v>
      </c>
      <c r="R366" s="1">
        <f t="shared" si="50"/>
        <v>100</v>
      </c>
      <c r="S366" s="1">
        <f t="shared" si="51"/>
        <v>400</v>
      </c>
      <c r="T366" s="1">
        <f t="shared" si="52"/>
        <v>200</v>
      </c>
      <c r="U366" s="1">
        <f t="shared" si="53"/>
        <v>200</v>
      </c>
      <c r="V366" s="1">
        <f t="shared" si="54"/>
        <v>50</v>
      </c>
      <c r="W366" s="1">
        <f t="shared" si="55"/>
        <v>200</v>
      </c>
      <c r="X366" s="1">
        <f t="shared" si="56"/>
        <v>50</v>
      </c>
      <c r="Y366" s="1">
        <f t="shared" si="57"/>
        <v>200</v>
      </c>
      <c r="Z366" s="1">
        <f t="shared" si="58"/>
        <v>100</v>
      </c>
      <c r="AA366" s="1">
        <f t="shared" si="59"/>
        <v>100</v>
      </c>
      <c r="AB366" s="182">
        <f t="shared" si="66"/>
        <v>800</v>
      </c>
    </row>
    <row r="367" spans="2:28">
      <c r="B367" t="str">
        <f t="shared" si="43"/>
        <v>Sport</v>
      </c>
      <c r="C367" s="1">
        <v>250</v>
      </c>
      <c r="D367" s="182">
        <v>250</v>
      </c>
      <c r="E367" s="1">
        <v>250</v>
      </c>
      <c r="F367" s="182">
        <f t="shared" si="60"/>
        <v>1000</v>
      </c>
      <c r="G367" s="1">
        <f t="shared" si="61"/>
        <v>500</v>
      </c>
      <c r="H367" s="182">
        <f t="shared" si="62"/>
        <v>500</v>
      </c>
      <c r="I367" s="1">
        <f t="shared" si="63"/>
        <v>125</v>
      </c>
      <c r="J367" s="182">
        <f t="shared" si="64"/>
        <v>500</v>
      </c>
      <c r="K367" s="182">
        <f t="shared" si="65"/>
        <v>2000</v>
      </c>
      <c r="L367" s="1">
        <f t="shared" si="44"/>
        <v>125</v>
      </c>
      <c r="M367" s="1">
        <f t="shared" si="45"/>
        <v>500</v>
      </c>
      <c r="N367" s="1">
        <f t="shared" si="46"/>
        <v>250</v>
      </c>
      <c r="O367" s="1">
        <f t="shared" si="47"/>
        <v>250</v>
      </c>
      <c r="P367" s="1">
        <f t="shared" si="48"/>
        <v>62.5</v>
      </c>
      <c r="Q367" s="1">
        <f t="shared" si="49"/>
        <v>250</v>
      </c>
      <c r="R367" s="1">
        <f t="shared" si="50"/>
        <v>62.5</v>
      </c>
      <c r="S367" s="1">
        <f t="shared" si="51"/>
        <v>250</v>
      </c>
      <c r="T367" s="1">
        <f t="shared" si="52"/>
        <v>125</v>
      </c>
      <c r="U367" s="1">
        <f t="shared" si="53"/>
        <v>125</v>
      </c>
      <c r="V367" s="1">
        <f t="shared" si="54"/>
        <v>31.25</v>
      </c>
      <c r="W367" s="1">
        <f t="shared" si="55"/>
        <v>125</v>
      </c>
      <c r="X367" s="1">
        <f t="shared" si="56"/>
        <v>31.25</v>
      </c>
      <c r="Y367" s="1">
        <f t="shared" si="57"/>
        <v>125</v>
      </c>
      <c r="Z367" s="1">
        <f t="shared" si="58"/>
        <v>62.5</v>
      </c>
      <c r="AA367" s="1">
        <f t="shared" si="59"/>
        <v>62.5</v>
      </c>
      <c r="AB367" s="182">
        <f t="shared" si="66"/>
        <v>500</v>
      </c>
    </row>
    <row r="368" spans="2:28">
      <c r="B368" t="str">
        <f t="shared" si="43"/>
        <v>Underground</v>
      </c>
      <c r="C368" s="1">
        <v>250</v>
      </c>
      <c r="D368" s="182">
        <v>250</v>
      </c>
      <c r="E368" s="1">
        <v>250</v>
      </c>
      <c r="F368" s="182">
        <f t="shared" si="60"/>
        <v>1000</v>
      </c>
      <c r="G368" s="1">
        <f t="shared" si="61"/>
        <v>500</v>
      </c>
      <c r="H368" s="182">
        <f t="shared" si="62"/>
        <v>500</v>
      </c>
      <c r="I368" s="1">
        <f t="shared" si="63"/>
        <v>125</v>
      </c>
      <c r="J368" s="182">
        <f t="shared" si="64"/>
        <v>500</v>
      </c>
      <c r="K368" s="182">
        <f t="shared" si="65"/>
        <v>2000</v>
      </c>
      <c r="L368" s="1">
        <f t="shared" si="44"/>
        <v>125</v>
      </c>
      <c r="M368" s="1">
        <f t="shared" si="45"/>
        <v>500</v>
      </c>
      <c r="N368" s="1">
        <f t="shared" si="46"/>
        <v>250</v>
      </c>
      <c r="O368" s="1">
        <f t="shared" si="47"/>
        <v>250</v>
      </c>
      <c r="P368" s="1">
        <f t="shared" si="48"/>
        <v>62.5</v>
      </c>
      <c r="Q368" s="1">
        <f t="shared" si="49"/>
        <v>250</v>
      </c>
      <c r="R368" s="1">
        <f t="shared" si="50"/>
        <v>62.5</v>
      </c>
      <c r="S368" s="1">
        <f t="shared" si="51"/>
        <v>250</v>
      </c>
      <c r="T368" s="1">
        <f t="shared" si="52"/>
        <v>125</v>
      </c>
      <c r="U368" s="1">
        <f t="shared" si="53"/>
        <v>125</v>
      </c>
      <c r="V368" s="1">
        <f t="shared" si="54"/>
        <v>31.25</v>
      </c>
      <c r="W368" s="1">
        <f t="shared" si="55"/>
        <v>125</v>
      </c>
      <c r="X368" s="1">
        <f t="shared" si="56"/>
        <v>31.25</v>
      </c>
      <c r="Y368" s="1">
        <f t="shared" si="57"/>
        <v>125</v>
      </c>
      <c r="Z368" s="1">
        <f t="shared" si="58"/>
        <v>62.5</v>
      </c>
      <c r="AA368" s="1">
        <f t="shared" si="59"/>
        <v>62.5</v>
      </c>
      <c r="AB368" s="182">
        <f t="shared" si="66"/>
        <v>500</v>
      </c>
    </row>
    <row r="369" spans="2:28">
      <c r="B369" t="str">
        <f t="shared" si="43"/>
        <v>Fantasy</v>
      </c>
      <c r="C369" s="1">
        <v>250</v>
      </c>
      <c r="D369" s="182">
        <v>250</v>
      </c>
      <c r="E369" s="1">
        <v>250</v>
      </c>
      <c r="F369" s="182">
        <f t="shared" si="60"/>
        <v>1000</v>
      </c>
      <c r="G369" s="1">
        <f t="shared" si="61"/>
        <v>500</v>
      </c>
      <c r="H369" s="182">
        <f t="shared" si="62"/>
        <v>500</v>
      </c>
      <c r="I369" s="1">
        <f t="shared" si="63"/>
        <v>125</v>
      </c>
      <c r="J369" s="182">
        <f t="shared" si="64"/>
        <v>500</v>
      </c>
      <c r="K369" s="182">
        <f t="shared" si="65"/>
        <v>2000</v>
      </c>
      <c r="L369" s="1">
        <f t="shared" si="44"/>
        <v>125</v>
      </c>
      <c r="M369" s="1">
        <f t="shared" si="45"/>
        <v>500</v>
      </c>
      <c r="N369" s="1">
        <f t="shared" si="46"/>
        <v>250</v>
      </c>
      <c r="O369" s="1">
        <f t="shared" si="47"/>
        <v>250</v>
      </c>
      <c r="P369" s="1">
        <f t="shared" si="48"/>
        <v>62.5</v>
      </c>
      <c r="Q369" s="1">
        <f t="shared" si="49"/>
        <v>250</v>
      </c>
      <c r="R369" s="1">
        <f t="shared" si="50"/>
        <v>62.5</v>
      </c>
      <c r="S369" s="1">
        <f t="shared" si="51"/>
        <v>250</v>
      </c>
      <c r="T369" s="1">
        <f t="shared" si="52"/>
        <v>125</v>
      </c>
      <c r="U369" s="1">
        <f t="shared" si="53"/>
        <v>125</v>
      </c>
      <c r="V369" s="1">
        <f t="shared" si="54"/>
        <v>31.25</v>
      </c>
      <c r="W369" s="1">
        <f t="shared" si="55"/>
        <v>125</v>
      </c>
      <c r="X369" s="1">
        <f t="shared" si="56"/>
        <v>31.25</v>
      </c>
      <c r="Y369" s="1">
        <f t="shared" si="57"/>
        <v>125</v>
      </c>
      <c r="Z369" s="1">
        <f t="shared" si="58"/>
        <v>62.5</v>
      </c>
      <c r="AA369" s="1">
        <f t="shared" si="59"/>
        <v>62.5</v>
      </c>
      <c r="AB369" s="182">
        <f t="shared" si="66"/>
        <v>500</v>
      </c>
    </row>
    <row r="370" spans="2:28">
      <c r="B370" t="str">
        <f t="shared" si="43"/>
        <v>Style</v>
      </c>
      <c r="C370" s="1">
        <v>80</v>
      </c>
      <c r="D370" s="182">
        <v>80</v>
      </c>
      <c r="E370" s="1">
        <v>80</v>
      </c>
      <c r="F370" s="182">
        <f t="shared" si="60"/>
        <v>320</v>
      </c>
      <c r="G370" s="1">
        <f t="shared" si="61"/>
        <v>160</v>
      </c>
      <c r="H370" s="182">
        <f t="shared" si="62"/>
        <v>160</v>
      </c>
      <c r="I370" s="1">
        <f t="shared" si="63"/>
        <v>40</v>
      </c>
      <c r="J370" s="182">
        <f t="shared" si="64"/>
        <v>160</v>
      </c>
      <c r="K370" s="182">
        <f t="shared" si="65"/>
        <v>640</v>
      </c>
      <c r="L370" s="1">
        <f t="shared" si="44"/>
        <v>40</v>
      </c>
      <c r="M370" s="1">
        <f t="shared" si="45"/>
        <v>160</v>
      </c>
      <c r="N370" s="1">
        <f t="shared" si="46"/>
        <v>80</v>
      </c>
      <c r="O370" s="1">
        <f t="shared" si="47"/>
        <v>80</v>
      </c>
      <c r="P370" s="1">
        <f t="shared" si="48"/>
        <v>20</v>
      </c>
      <c r="Q370" s="1">
        <f t="shared" si="49"/>
        <v>80</v>
      </c>
      <c r="R370" s="1">
        <f t="shared" si="50"/>
        <v>20</v>
      </c>
      <c r="S370" s="1">
        <f t="shared" si="51"/>
        <v>80</v>
      </c>
      <c r="T370" s="1">
        <f t="shared" si="52"/>
        <v>40</v>
      </c>
      <c r="U370" s="1">
        <f t="shared" si="53"/>
        <v>40</v>
      </c>
      <c r="V370" s="1">
        <f t="shared" si="54"/>
        <v>10</v>
      </c>
      <c r="W370" s="1">
        <f t="shared" si="55"/>
        <v>40</v>
      </c>
      <c r="X370" s="1">
        <f t="shared" si="56"/>
        <v>10</v>
      </c>
      <c r="Y370" s="1">
        <f t="shared" si="57"/>
        <v>40</v>
      </c>
      <c r="Z370" s="1">
        <f t="shared" si="58"/>
        <v>20</v>
      </c>
      <c r="AA370" s="1">
        <f t="shared" si="59"/>
        <v>20</v>
      </c>
      <c r="AB370" s="182">
        <f t="shared" si="66"/>
        <v>160</v>
      </c>
    </row>
    <row r="371" spans="2:28">
      <c r="B371" t="str">
        <f t="shared" si="43"/>
        <v>Designers</v>
      </c>
      <c r="C371" s="1">
        <v>10</v>
      </c>
      <c r="D371" s="182">
        <v>10</v>
      </c>
      <c r="E371" s="1">
        <v>10</v>
      </c>
      <c r="F371" s="182">
        <f t="shared" si="60"/>
        <v>40</v>
      </c>
      <c r="G371" s="1">
        <f t="shared" si="61"/>
        <v>20</v>
      </c>
      <c r="H371" s="182">
        <f t="shared" si="62"/>
        <v>20</v>
      </c>
      <c r="I371" s="1">
        <f t="shared" si="63"/>
        <v>5</v>
      </c>
      <c r="J371" s="182">
        <f t="shared" si="64"/>
        <v>20</v>
      </c>
      <c r="K371" s="182">
        <f t="shared" si="65"/>
        <v>80</v>
      </c>
      <c r="L371" s="1">
        <f t="shared" si="44"/>
        <v>5</v>
      </c>
      <c r="M371" s="1">
        <f t="shared" si="45"/>
        <v>20</v>
      </c>
      <c r="N371" s="1">
        <f t="shared" si="46"/>
        <v>10</v>
      </c>
      <c r="O371" s="1">
        <f t="shared" si="47"/>
        <v>10</v>
      </c>
      <c r="P371" s="1">
        <f t="shared" si="48"/>
        <v>2.5</v>
      </c>
      <c r="Q371" s="1">
        <f t="shared" si="49"/>
        <v>10</v>
      </c>
      <c r="R371" s="1">
        <f t="shared" si="50"/>
        <v>2.5</v>
      </c>
      <c r="S371" s="1">
        <f t="shared" si="51"/>
        <v>10</v>
      </c>
      <c r="T371" s="1">
        <f t="shared" si="52"/>
        <v>5</v>
      </c>
      <c r="U371" s="1">
        <f t="shared" si="53"/>
        <v>5</v>
      </c>
      <c r="V371" s="1">
        <f t="shared" si="54"/>
        <v>1.25</v>
      </c>
      <c r="W371" s="1">
        <f t="shared" si="55"/>
        <v>5</v>
      </c>
      <c r="X371" s="1">
        <f t="shared" si="56"/>
        <v>1.25</v>
      </c>
      <c r="Y371" s="1">
        <f t="shared" si="57"/>
        <v>5</v>
      </c>
      <c r="Z371" s="1">
        <f t="shared" si="58"/>
        <v>2.5</v>
      </c>
      <c r="AA371" s="1">
        <f t="shared" si="59"/>
        <v>2.5</v>
      </c>
      <c r="AB371" s="182">
        <f t="shared" si="66"/>
        <v>20</v>
      </c>
    </row>
    <row r="372" spans="2:28">
      <c r="B372" t="str">
        <f t="shared" si="43"/>
        <v>Supra</v>
      </c>
      <c r="C372" s="1">
        <v>30</v>
      </c>
      <c r="D372" s="182">
        <v>30</v>
      </c>
      <c r="E372" s="1">
        <v>30</v>
      </c>
      <c r="F372" s="182">
        <f t="shared" si="60"/>
        <v>120</v>
      </c>
      <c r="G372" s="1">
        <f t="shared" si="61"/>
        <v>60</v>
      </c>
      <c r="H372" s="182">
        <f t="shared" si="62"/>
        <v>60</v>
      </c>
      <c r="I372" s="1">
        <f t="shared" si="63"/>
        <v>15</v>
      </c>
      <c r="J372" s="182">
        <f t="shared" si="64"/>
        <v>60</v>
      </c>
      <c r="K372" s="182">
        <f t="shared" si="65"/>
        <v>240</v>
      </c>
      <c r="L372" s="1">
        <f t="shared" si="44"/>
        <v>15</v>
      </c>
      <c r="M372" s="1">
        <f t="shared" si="45"/>
        <v>60</v>
      </c>
      <c r="N372" s="1">
        <f t="shared" si="46"/>
        <v>30</v>
      </c>
      <c r="O372" s="1">
        <f t="shared" si="47"/>
        <v>30</v>
      </c>
      <c r="P372" s="1">
        <f t="shared" si="48"/>
        <v>7.5</v>
      </c>
      <c r="Q372" s="1">
        <f t="shared" si="49"/>
        <v>30</v>
      </c>
      <c r="R372" s="1">
        <f t="shared" si="50"/>
        <v>7.5</v>
      </c>
      <c r="S372" s="1">
        <f t="shared" si="51"/>
        <v>30</v>
      </c>
      <c r="T372" s="1">
        <f t="shared" si="52"/>
        <v>15</v>
      </c>
      <c r="U372" s="1">
        <f t="shared" si="53"/>
        <v>15</v>
      </c>
      <c r="V372" s="1">
        <f t="shared" si="54"/>
        <v>3.75</v>
      </c>
      <c r="W372" s="1">
        <f t="shared" si="55"/>
        <v>15</v>
      </c>
      <c r="X372" s="1">
        <f t="shared" si="56"/>
        <v>3.75</v>
      </c>
      <c r="Y372" s="1">
        <f t="shared" si="57"/>
        <v>15</v>
      </c>
      <c r="Z372" s="1">
        <f t="shared" si="58"/>
        <v>7.5</v>
      </c>
      <c r="AA372" s="1">
        <f t="shared" si="59"/>
        <v>7.5</v>
      </c>
      <c r="AB372" s="182">
        <f t="shared" si="66"/>
        <v>60</v>
      </c>
    </row>
    <row r="373" spans="2:28">
      <c r="C373" s="1"/>
      <c r="D373" s="182"/>
      <c r="E373" s="1"/>
      <c r="F373" s="182"/>
      <c r="G373" s="1"/>
      <c r="H373" s="182"/>
      <c r="I373" s="1"/>
      <c r="J373" s="182"/>
      <c r="K373" s="18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82"/>
    </row>
    <row r="374" spans="2:28">
      <c r="B374" t="str">
        <f t="shared" si="43"/>
        <v>Niños</v>
      </c>
      <c r="C374" s="1">
        <v>200</v>
      </c>
      <c r="D374" s="182">
        <v>200</v>
      </c>
      <c r="E374" s="1">
        <v>200</v>
      </c>
      <c r="F374" s="182">
        <f t="shared" si="60"/>
        <v>800</v>
      </c>
      <c r="G374" s="1">
        <f t="shared" si="61"/>
        <v>400</v>
      </c>
      <c r="H374" s="182">
        <f t="shared" si="62"/>
        <v>400</v>
      </c>
      <c r="I374" s="1">
        <f t="shared" si="63"/>
        <v>100</v>
      </c>
      <c r="J374" s="182">
        <f t="shared" si="64"/>
        <v>400</v>
      </c>
      <c r="K374" s="182">
        <f t="shared" si="65"/>
        <v>1600</v>
      </c>
      <c r="L374" s="1">
        <f t="shared" ref="L374:Q376" si="67">+E374/2</f>
        <v>100</v>
      </c>
      <c r="M374" s="1">
        <f t="shared" si="67"/>
        <v>400</v>
      </c>
      <c r="N374" s="1">
        <f t="shared" si="67"/>
        <v>200</v>
      </c>
      <c r="O374" s="1">
        <f t="shared" si="67"/>
        <v>200</v>
      </c>
      <c r="P374" s="1">
        <f t="shared" si="67"/>
        <v>50</v>
      </c>
      <c r="Q374" s="1">
        <f t="shared" si="67"/>
        <v>200</v>
      </c>
      <c r="R374" s="1">
        <f t="shared" ref="R374:AA376" si="68">+L374/2</f>
        <v>50</v>
      </c>
      <c r="S374" s="1">
        <f t="shared" si="68"/>
        <v>200</v>
      </c>
      <c r="T374" s="1">
        <f t="shared" si="68"/>
        <v>100</v>
      </c>
      <c r="U374" s="1">
        <f t="shared" si="68"/>
        <v>100</v>
      </c>
      <c r="V374" s="1">
        <f t="shared" si="68"/>
        <v>25</v>
      </c>
      <c r="W374" s="1">
        <f t="shared" si="68"/>
        <v>100</v>
      </c>
      <c r="X374" s="1">
        <f t="shared" si="68"/>
        <v>25</v>
      </c>
      <c r="Y374" s="1">
        <f t="shared" si="68"/>
        <v>100</v>
      </c>
      <c r="Z374" s="1">
        <f t="shared" si="68"/>
        <v>50</v>
      </c>
      <c r="AA374" s="1">
        <f t="shared" si="68"/>
        <v>50</v>
      </c>
      <c r="AB374" s="182">
        <f t="shared" si="66"/>
        <v>400</v>
      </c>
    </row>
    <row r="375" spans="2:28">
      <c r="B375" t="str">
        <f t="shared" si="43"/>
        <v>Señora</v>
      </c>
      <c r="C375" s="1">
        <v>200</v>
      </c>
      <c r="D375" s="182">
        <v>200</v>
      </c>
      <c r="E375" s="1">
        <v>200</v>
      </c>
      <c r="F375" s="182">
        <f t="shared" si="60"/>
        <v>800</v>
      </c>
      <c r="G375" s="1">
        <f t="shared" si="61"/>
        <v>400</v>
      </c>
      <c r="H375" s="182">
        <f t="shared" si="62"/>
        <v>400</v>
      </c>
      <c r="I375" s="1">
        <f t="shared" si="63"/>
        <v>100</v>
      </c>
      <c r="J375" s="182">
        <f t="shared" si="64"/>
        <v>400</v>
      </c>
      <c r="K375" s="182">
        <f t="shared" si="65"/>
        <v>1600</v>
      </c>
      <c r="L375" s="1">
        <f t="shared" si="67"/>
        <v>100</v>
      </c>
      <c r="M375" s="1">
        <f t="shared" si="67"/>
        <v>400</v>
      </c>
      <c r="N375" s="1">
        <f t="shared" si="67"/>
        <v>200</v>
      </c>
      <c r="O375" s="1">
        <f t="shared" si="67"/>
        <v>200</v>
      </c>
      <c r="P375" s="1">
        <f t="shared" si="67"/>
        <v>50</v>
      </c>
      <c r="Q375" s="1">
        <f t="shared" si="67"/>
        <v>200</v>
      </c>
      <c r="R375" s="1">
        <f t="shared" si="68"/>
        <v>50</v>
      </c>
      <c r="S375" s="1">
        <f t="shared" si="68"/>
        <v>200</v>
      </c>
      <c r="T375" s="1">
        <f t="shared" si="68"/>
        <v>100</v>
      </c>
      <c r="U375" s="1">
        <f t="shared" si="68"/>
        <v>100</v>
      </c>
      <c r="V375" s="1">
        <f t="shared" si="68"/>
        <v>25</v>
      </c>
      <c r="W375" s="1">
        <f t="shared" si="68"/>
        <v>100</v>
      </c>
      <c r="X375" s="1">
        <f t="shared" si="68"/>
        <v>25</v>
      </c>
      <c r="Y375" s="1">
        <f t="shared" si="68"/>
        <v>100</v>
      </c>
      <c r="Z375" s="1">
        <f t="shared" si="68"/>
        <v>50</v>
      </c>
      <c r="AA375" s="1">
        <f t="shared" si="68"/>
        <v>50</v>
      </c>
      <c r="AB375" s="182">
        <f t="shared" si="66"/>
        <v>400</v>
      </c>
    </row>
    <row r="376" spans="2:28">
      <c r="B376" t="str">
        <f t="shared" si="43"/>
        <v>Regalo</v>
      </c>
      <c r="C376" s="1">
        <v>200</v>
      </c>
      <c r="D376" s="182">
        <v>200</v>
      </c>
      <c r="E376" s="1">
        <v>200</v>
      </c>
      <c r="F376" s="182">
        <f t="shared" si="60"/>
        <v>800</v>
      </c>
      <c r="G376" s="1">
        <f t="shared" si="61"/>
        <v>400</v>
      </c>
      <c r="H376" s="182">
        <f t="shared" si="62"/>
        <v>400</v>
      </c>
      <c r="I376" s="1">
        <f t="shared" si="63"/>
        <v>100</v>
      </c>
      <c r="J376" s="182">
        <f t="shared" si="64"/>
        <v>400</v>
      </c>
      <c r="K376" s="182">
        <f t="shared" si="65"/>
        <v>1600</v>
      </c>
      <c r="L376" s="1">
        <f t="shared" si="67"/>
        <v>100</v>
      </c>
      <c r="M376" s="1">
        <f t="shared" si="67"/>
        <v>400</v>
      </c>
      <c r="N376" s="1">
        <f t="shared" si="67"/>
        <v>200</v>
      </c>
      <c r="O376" s="1">
        <f t="shared" si="67"/>
        <v>200</v>
      </c>
      <c r="P376" s="1">
        <f t="shared" si="67"/>
        <v>50</v>
      </c>
      <c r="Q376" s="1">
        <f t="shared" si="67"/>
        <v>200</v>
      </c>
      <c r="R376" s="1">
        <f t="shared" si="68"/>
        <v>50</v>
      </c>
      <c r="S376" s="1">
        <f t="shared" si="68"/>
        <v>200</v>
      </c>
      <c r="T376" s="1">
        <f t="shared" si="68"/>
        <v>100</v>
      </c>
      <c r="U376" s="1">
        <f t="shared" si="68"/>
        <v>100</v>
      </c>
      <c r="V376" s="1">
        <f t="shared" si="68"/>
        <v>25</v>
      </c>
      <c r="W376" s="1">
        <f t="shared" si="68"/>
        <v>100</v>
      </c>
      <c r="X376" s="1">
        <f t="shared" si="68"/>
        <v>25</v>
      </c>
      <c r="Y376" s="1">
        <f t="shared" si="68"/>
        <v>100</v>
      </c>
      <c r="Z376" s="1">
        <f t="shared" si="68"/>
        <v>50</v>
      </c>
      <c r="AA376" s="1">
        <f t="shared" si="68"/>
        <v>50</v>
      </c>
      <c r="AB376" s="182">
        <f t="shared" si="66"/>
        <v>400</v>
      </c>
    </row>
    <row r="377" spans="2:28" ht="13.5" thickBot="1">
      <c r="B377" t="str">
        <f t="shared" si="43"/>
        <v>Merchandising</v>
      </c>
      <c r="C377" s="1"/>
      <c r="D377" s="183"/>
      <c r="E377" s="1"/>
      <c r="F377" s="183"/>
      <c r="G377" s="1"/>
      <c r="H377" s="183"/>
      <c r="I377" s="1"/>
      <c r="J377" s="183"/>
      <c r="K377" s="18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83"/>
    </row>
  </sheetData>
  <mergeCells count="5">
    <mergeCell ref="O349:Q349"/>
    <mergeCell ref="B349:B350"/>
    <mergeCell ref="C349:E349"/>
    <mergeCell ref="F349:H349"/>
    <mergeCell ref="L349:N349"/>
  </mergeCells>
  <phoneticPr fontId="3" type="noConversion"/>
  <pageMargins left="0.16" right="0.16" top="0.22" bottom="0.17" header="0" footer="0"/>
  <pageSetup paperSize="9" scale="50" fitToWidth="2" fitToHeight="8" orientation="landscape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Hoja1"/>
  <dimension ref="A3:IG697"/>
  <sheetViews>
    <sheetView showGridLines="0" zoomScale="70" workbookViewId="0">
      <selection activeCell="I11" sqref="I11"/>
    </sheetView>
  </sheetViews>
  <sheetFormatPr baseColWidth="10" defaultRowHeight="12.75"/>
  <cols>
    <col min="1" max="1" width="21.42578125" customWidth="1"/>
    <col min="2" max="2" width="24.7109375" customWidth="1"/>
    <col min="3" max="3" width="16.28515625" customWidth="1"/>
    <col min="4" max="6" width="14.5703125" bestFit="1" customWidth="1"/>
    <col min="7" max="7" width="14.28515625" bestFit="1" customWidth="1"/>
    <col min="8" max="8" width="12.5703125" bestFit="1" customWidth="1"/>
    <col min="9" max="9" width="16" customWidth="1"/>
    <col min="10" max="10" width="14.5703125" bestFit="1" customWidth="1"/>
    <col min="11" max="11" width="15" bestFit="1" customWidth="1"/>
    <col min="12" max="12" width="15.42578125" bestFit="1" customWidth="1"/>
    <col min="13" max="13" width="14.5703125" bestFit="1" customWidth="1"/>
    <col min="16" max="16" width="12.85546875" bestFit="1" customWidth="1"/>
    <col min="17" max="17" width="14.28515625" bestFit="1" customWidth="1"/>
    <col min="18" max="18" width="14.5703125" bestFit="1" customWidth="1"/>
    <col min="19" max="19" width="14.28515625" bestFit="1" customWidth="1"/>
    <col min="20" max="20" width="14.5703125" bestFit="1" customWidth="1"/>
    <col min="23" max="23" width="22.7109375" customWidth="1"/>
    <col min="24" max="24" width="18.5703125" customWidth="1"/>
    <col min="29" max="29" width="14.5703125" bestFit="1" customWidth="1"/>
    <col min="30" max="30" width="11.7109375" bestFit="1" customWidth="1"/>
    <col min="35" max="35" width="14.5703125" bestFit="1" customWidth="1"/>
    <col min="48" max="48" width="12.85546875" bestFit="1" customWidth="1"/>
    <col min="49" max="49" width="14.5703125" bestFit="1" customWidth="1"/>
    <col min="50" max="50" width="12.85546875" bestFit="1" customWidth="1"/>
    <col min="51" max="51" width="14.5703125" bestFit="1" customWidth="1"/>
    <col min="54" max="54" width="12.85546875" bestFit="1" customWidth="1"/>
    <col min="55" max="57" width="14.5703125" bestFit="1" customWidth="1"/>
    <col min="89" max="89" width="22.42578125" customWidth="1"/>
    <col min="95" max="95" width="14.28515625" bestFit="1" customWidth="1"/>
    <col min="107" max="108" width="14.28515625" bestFit="1" customWidth="1"/>
    <col min="111" max="111" width="21.5703125" customWidth="1"/>
    <col min="115" max="115" width="13.85546875" bestFit="1" customWidth="1"/>
    <col min="116" max="117" width="14.28515625" bestFit="1" customWidth="1"/>
  </cols>
  <sheetData>
    <row r="3" spans="1:226" ht="23.25">
      <c r="C3" s="352" t="s">
        <v>552</v>
      </c>
    </row>
    <row r="5" spans="1:226" ht="18">
      <c r="A5" s="162" t="s">
        <v>241</v>
      </c>
      <c r="B5" s="161" t="str">
        <f>+Conceptos!B5</f>
        <v>España</v>
      </c>
      <c r="W5" s="161" t="s">
        <v>242</v>
      </c>
      <c r="X5" s="171" t="str">
        <f>+Conceptos!B6</f>
        <v>Japón</v>
      </c>
      <c r="AS5" s="161" t="s">
        <v>243</v>
      </c>
      <c r="AU5" s="171" t="str">
        <f>+Conceptos!B7</f>
        <v>Alemania</v>
      </c>
      <c r="BO5" s="161" t="s">
        <v>244</v>
      </c>
      <c r="BQ5" s="100" t="str">
        <f>+Conceptos!B8</f>
        <v>Estados Unidos</v>
      </c>
      <c r="CK5" s="161" t="s">
        <v>245</v>
      </c>
      <c r="CL5" t="str">
        <f>+Conceptos!B9</f>
        <v>México</v>
      </c>
      <c r="DG5" s="161" t="s">
        <v>246</v>
      </c>
      <c r="DH5" t="str">
        <f>+Conceptos!B10</f>
        <v>Brasil</v>
      </c>
      <c r="EC5" s="161" t="s">
        <v>247</v>
      </c>
      <c r="EE5" t="str">
        <f>+Conceptos!B11</f>
        <v>Australia</v>
      </c>
      <c r="EY5" s="161" t="s">
        <v>248</v>
      </c>
      <c r="FA5" t="str">
        <f>+Conceptos!B12</f>
        <v>Rusia</v>
      </c>
      <c r="FU5" s="161" t="s">
        <v>754</v>
      </c>
      <c r="FW5" t="str">
        <f>+Conceptos!B13</f>
        <v>China</v>
      </c>
      <c r="GQ5" s="161" t="s">
        <v>755</v>
      </c>
      <c r="GS5" t="str">
        <f>+Conceptos!B14</f>
        <v>Francia</v>
      </c>
      <c r="HM5" s="161" t="s">
        <v>756</v>
      </c>
      <c r="HO5" t="str">
        <f>+Conceptos!B15</f>
        <v>Reino Unido</v>
      </c>
    </row>
    <row r="6" spans="1:226" ht="13.5" thickBot="1">
      <c r="A6" s="37" t="s">
        <v>0</v>
      </c>
      <c r="W6" s="37" t="s">
        <v>0</v>
      </c>
      <c r="AS6" s="37" t="s">
        <v>0</v>
      </c>
      <c r="BO6" s="37" t="s">
        <v>0</v>
      </c>
      <c r="CK6" s="37" t="s">
        <v>0</v>
      </c>
      <c r="DG6" s="37" t="s">
        <v>0</v>
      </c>
      <c r="EC6" s="37" t="s">
        <v>0</v>
      </c>
      <c r="EY6" s="37" t="s">
        <v>0</v>
      </c>
      <c r="FU6" s="37" t="s">
        <v>0</v>
      </c>
      <c r="GQ6" s="37" t="s">
        <v>0</v>
      </c>
      <c r="HM6" s="37" t="s">
        <v>0</v>
      </c>
    </row>
    <row r="7" spans="1:226" ht="13.5" thickBot="1">
      <c r="B7" s="6" t="s">
        <v>4</v>
      </c>
      <c r="C7" s="7" t="s">
        <v>5</v>
      </c>
      <c r="D7" s="8" t="s">
        <v>6</v>
      </c>
      <c r="E7" s="29" t="s">
        <v>17</v>
      </c>
      <c r="X7" s="6" t="s">
        <v>4</v>
      </c>
      <c r="Y7" s="7" t="s">
        <v>5</v>
      </c>
      <c r="Z7" s="8" t="s">
        <v>6</v>
      </c>
      <c r="AA7" s="29" t="s">
        <v>17</v>
      </c>
      <c r="AT7" s="6" t="s">
        <v>4</v>
      </c>
      <c r="AU7" s="7" t="s">
        <v>5</v>
      </c>
      <c r="AV7" s="8" t="s">
        <v>6</v>
      </c>
      <c r="AW7" s="29" t="s">
        <v>17</v>
      </c>
      <c r="BP7" s="6" t="s">
        <v>4</v>
      </c>
      <c r="BQ7" s="7" t="s">
        <v>5</v>
      </c>
      <c r="BR7" s="8" t="s">
        <v>6</v>
      </c>
      <c r="BS7" s="29" t="s">
        <v>17</v>
      </c>
      <c r="CL7" s="6" t="s">
        <v>4</v>
      </c>
      <c r="CM7" s="7" t="s">
        <v>5</v>
      </c>
      <c r="CN7" s="8" t="s">
        <v>6</v>
      </c>
      <c r="CO7" s="29" t="s">
        <v>17</v>
      </c>
      <c r="DH7" s="6" t="s">
        <v>4</v>
      </c>
      <c r="DI7" s="7" t="s">
        <v>5</v>
      </c>
      <c r="DJ7" s="8" t="s">
        <v>6</v>
      </c>
      <c r="DK7" s="29" t="s">
        <v>17</v>
      </c>
      <c r="ED7" s="6" t="s">
        <v>4</v>
      </c>
      <c r="EE7" s="7" t="s">
        <v>5</v>
      </c>
      <c r="EF7" s="8" t="s">
        <v>6</v>
      </c>
      <c r="EG7" s="29" t="s">
        <v>17</v>
      </c>
      <c r="EZ7" s="6" t="s">
        <v>4</v>
      </c>
      <c r="FA7" s="7" t="s">
        <v>5</v>
      </c>
      <c r="FB7" s="8" t="s">
        <v>6</v>
      </c>
      <c r="FC7" s="29" t="s">
        <v>17</v>
      </c>
      <c r="FV7" s="6" t="s">
        <v>4</v>
      </c>
      <c r="FW7" s="7" t="s">
        <v>5</v>
      </c>
      <c r="FX7" s="8" t="s">
        <v>6</v>
      </c>
      <c r="FY7" s="29" t="s">
        <v>17</v>
      </c>
      <c r="GR7" s="6" t="s">
        <v>4</v>
      </c>
      <c r="GS7" s="7" t="s">
        <v>5</v>
      </c>
      <c r="GT7" s="8" t="s">
        <v>6</v>
      </c>
      <c r="GU7" s="29" t="s">
        <v>17</v>
      </c>
      <c r="HN7" s="6" t="s">
        <v>4</v>
      </c>
      <c r="HO7" s="7" t="s">
        <v>5</v>
      </c>
      <c r="HP7" s="8" t="s">
        <v>6</v>
      </c>
      <c r="HQ7" s="29" t="s">
        <v>17</v>
      </c>
    </row>
    <row r="8" spans="1:226" ht="13.5" thickBot="1">
      <c r="A8" t="s">
        <v>236</v>
      </c>
      <c r="B8" s="1">
        <f>365-90-90-54</f>
        <v>131</v>
      </c>
      <c r="C8" s="1">
        <v>90</v>
      </c>
      <c r="D8" s="1">
        <v>90</v>
      </c>
      <c r="E8" s="29">
        <f>+B8+C8+D8</f>
        <v>311</v>
      </c>
      <c r="W8" t="s">
        <v>236</v>
      </c>
      <c r="X8" s="1">
        <f>365-90-90-54</f>
        <v>131</v>
      </c>
      <c r="Y8" s="1">
        <v>90</v>
      </c>
      <c r="Z8" s="1">
        <v>90</v>
      </c>
      <c r="AA8" s="29">
        <f>+X8+Y8+Z8</f>
        <v>311</v>
      </c>
      <c r="AS8" t="s">
        <v>236</v>
      </c>
      <c r="AT8" s="1">
        <f>365-90-90-54</f>
        <v>131</v>
      </c>
      <c r="AU8" s="1">
        <v>90</v>
      </c>
      <c r="AV8" s="1">
        <v>90</v>
      </c>
      <c r="AW8" s="29">
        <f>+AT8+AU8+AV8</f>
        <v>311</v>
      </c>
      <c r="BO8" t="s">
        <v>236</v>
      </c>
      <c r="BP8" s="1">
        <f>365-90-90-54</f>
        <v>131</v>
      </c>
      <c r="BQ8" s="1">
        <v>90</v>
      </c>
      <c r="BR8" s="1">
        <v>90</v>
      </c>
      <c r="BS8" s="29">
        <f>+BP8+BQ8+BR8</f>
        <v>311</v>
      </c>
      <c r="CK8" t="s">
        <v>236</v>
      </c>
      <c r="CL8" s="1">
        <f>365-90-90-54</f>
        <v>131</v>
      </c>
      <c r="CM8" s="1">
        <v>90</v>
      </c>
      <c r="CN8" s="1">
        <v>90</v>
      </c>
      <c r="CO8" s="29">
        <f>+CL8+CM8+CN8</f>
        <v>311</v>
      </c>
      <c r="DG8" t="s">
        <v>236</v>
      </c>
      <c r="DH8" s="1">
        <f>365-90-90-54</f>
        <v>131</v>
      </c>
      <c r="DI8" s="1">
        <v>90</v>
      </c>
      <c r="DJ8" s="1">
        <v>90</v>
      </c>
      <c r="DK8" s="29">
        <f>+DH8+DI8+DJ8</f>
        <v>311</v>
      </c>
      <c r="EC8" t="s">
        <v>236</v>
      </c>
      <c r="ED8" s="1">
        <f>365-90-90-54</f>
        <v>131</v>
      </c>
      <c r="EE8" s="1">
        <v>90</v>
      </c>
      <c r="EF8" s="1">
        <v>90</v>
      </c>
      <c r="EG8" s="29">
        <f>+ED8+EE8+EF8</f>
        <v>311</v>
      </c>
      <c r="EY8" t="s">
        <v>236</v>
      </c>
      <c r="EZ8" s="1">
        <f>365-90-90-54</f>
        <v>131</v>
      </c>
      <c r="FA8" s="1">
        <v>90</v>
      </c>
      <c r="FB8" s="1">
        <v>90</v>
      </c>
      <c r="FC8" s="29">
        <f>+EZ8+FA8+FB8</f>
        <v>311</v>
      </c>
      <c r="FU8" t="s">
        <v>236</v>
      </c>
      <c r="FV8" s="1">
        <f>365-90-90-54</f>
        <v>131</v>
      </c>
      <c r="FW8" s="1">
        <v>90</v>
      </c>
      <c r="FX8" s="1">
        <v>90</v>
      </c>
      <c r="FY8" s="29">
        <f>+FV8+FW8+FX8</f>
        <v>311</v>
      </c>
      <c r="GQ8" t="s">
        <v>236</v>
      </c>
      <c r="GR8" s="1">
        <f>365-90-90-54</f>
        <v>131</v>
      </c>
      <c r="GS8" s="1">
        <v>90</v>
      </c>
      <c r="GT8" s="1">
        <v>90</v>
      </c>
      <c r="GU8" s="29">
        <f>+GR8+GS8+GT8</f>
        <v>311</v>
      </c>
      <c r="HM8" t="s">
        <v>236</v>
      </c>
      <c r="HN8" s="1">
        <f>365-90-90-54</f>
        <v>131</v>
      </c>
      <c r="HO8" s="1">
        <v>90</v>
      </c>
      <c r="HP8" s="1">
        <v>90</v>
      </c>
      <c r="HQ8" s="29">
        <f>+HN8+HO8+HP8</f>
        <v>311</v>
      </c>
    </row>
    <row r="10" spans="1:226" ht="13.5" thickBot="1">
      <c r="A10" s="37" t="s">
        <v>237</v>
      </c>
      <c r="W10" s="37" t="s">
        <v>237</v>
      </c>
      <c r="AS10" s="37" t="s">
        <v>237</v>
      </c>
      <c r="BO10" s="37" t="s">
        <v>237</v>
      </c>
      <c r="CK10" s="37" t="s">
        <v>237</v>
      </c>
      <c r="DG10" s="37" t="s">
        <v>237</v>
      </c>
      <c r="EC10" s="37" t="s">
        <v>237</v>
      </c>
      <c r="EY10" s="37" t="s">
        <v>237</v>
      </c>
      <c r="FU10" s="37" t="s">
        <v>237</v>
      </c>
      <c r="GQ10" s="37" t="s">
        <v>237</v>
      </c>
      <c r="HM10" s="37" t="s">
        <v>237</v>
      </c>
    </row>
    <row r="11" spans="1:226" ht="13.5" thickBot="1">
      <c r="B11" s="6" t="s">
        <v>3</v>
      </c>
      <c r="C11" s="7" t="s">
        <v>7</v>
      </c>
      <c r="D11" s="7" t="s">
        <v>8</v>
      </c>
      <c r="E11" s="7" t="s">
        <v>9</v>
      </c>
      <c r="F11" s="8" t="s">
        <v>10</v>
      </c>
      <c r="X11" s="6" t="s">
        <v>3</v>
      </c>
      <c r="Y11" s="7" t="s">
        <v>7</v>
      </c>
      <c r="Z11" s="7" t="s">
        <v>8</v>
      </c>
      <c r="AA11" s="7" t="s">
        <v>9</v>
      </c>
      <c r="AB11" s="8" t="s">
        <v>10</v>
      </c>
      <c r="AT11" s="6" t="s">
        <v>3</v>
      </c>
      <c r="AU11" s="7" t="s">
        <v>7</v>
      </c>
      <c r="AV11" s="7" t="s">
        <v>8</v>
      </c>
      <c r="AW11" s="7" t="s">
        <v>9</v>
      </c>
      <c r="AX11" s="8" t="s">
        <v>10</v>
      </c>
      <c r="BP11" s="6" t="s">
        <v>3</v>
      </c>
      <c r="BQ11" s="7" t="s">
        <v>7</v>
      </c>
      <c r="BR11" s="7" t="s">
        <v>8</v>
      </c>
      <c r="BS11" s="7" t="s">
        <v>9</v>
      </c>
      <c r="BT11" s="8" t="s">
        <v>10</v>
      </c>
      <c r="CL11" s="6" t="s">
        <v>3</v>
      </c>
      <c r="CM11" s="7" t="s">
        <v>7</v>
      </c>
      <c r="CN11" s="7" t="s">
        <v>8</v>
      </c>
      <c r="CO11" s="7" t="s">
        <v>9</v>
      </c>
      <c r="CP11" s="8" t="s">
        <v>10</v>
      </c>
      <c r="DH11" s="6" t="s">
        <v>3</v>
      </c>
      <c r="DI11" s="7" t="s">
        <v>7</v>
      </c>
      <c r="DJ11" s="7" t="s">
        <v>8</v>
      </c>
      <c r="DK11" s="7" t="s">
        <v>9</v>
      </c>
      <c r="DL11" s="8" t="s">
        <v>10</v>
      </c>
      <c r="ED11" s="6" t="s">
        <v>3</v>
      </c>
      <c r="EE11" s="7" t="s">
        <v>7</v>
      </c>
      <c r="EF11" s="7" t="s">
        <v>8</v>
      </c>
      <c r="EG11" s="7" t="s">
        <v>9</v>
      </c>
      <c r="EH11" s="8" t="s">
        <v>10</v>
      </c>
      <c r="EZ11" s="6" t="s">
        <v>3</v>
      </c>
      <c r="FA11" s="7" t="s">
        <v>7</v>
      </c>
      <c r="FB11" s="7" t="s">
        <v>8</v>
      </c>
      <c r="FC11" s="7" t="s">
        <v>9</v>
      </c>
      <c r="FD11" s="8" t="s">
        <v>10</v>
      </c>
      <c r="FV11" s="6" t="s">
        <v>3</v>
      </c>
      <c r="FW11" s="7" t="s">
        <v>7</v>
      </c>
      <c r="FX11" s="7" t="s">
        <v>8</v>
      </c>
      <c r="FY11" s="7" t="s">
        <v>9</v>
      </c>
      <c r="FZ11" s="8" t="s">
        <v>10</v>
      </c>
      <c r="GR11" s="6" t="s">
        <v>3</v>
      </c>
      <c r="GS11" s="7" t="s">
        <v>7</v>
      </c>
      <c r="GT11" s="7" t="s">
        <v>8</v>
      </c>
      <c r="GU11" s="7" t="s">
        <v>9</v>
      </c>
      <c r="GV11" s="8" t="s">
        <v>10</v>
      </c>
      <c r="HN11" s="6" t="s">
        <v>3</v>
      </c>
      <c r="HO11" s="7" t="s">
        <v>7</v>
      </c>
      <c r="HP11" s="7" t="s">
        <v>8</v>
      </c>
      <c r="HQ11" s="7" t="s">
        <v>9</v>
      </c>
      <c r="HR11" s="8" t="s">
        <v>10</v>
      </c>
    </row>
    <row r="12" spans="1:226">
      <c r="A12" t="s">
        <v>174</v>
      </c>
      <c r="B12" s="1">
        <f>+Conceptos!C123</f>
        <v>5</v>
      </c>
      <c r="C12" s="1">
        <f>+Conceptos!D123</f>
        <v>7</v>
      </c>
      <c r="D12" s="1">
        <f>+Conceptos!E123</f>
        <v>9</v>
      </c>
      <c r="E12" s="1">
        <f>+Conceptos!F123</f>
        <v>11</v>
      </c>
      <c r="F12" s="1">
        <f>+Conceptos!G123</f>
        <v>15</v>
      </c>
      <c r="W12" t="s">
        <v>174</v>
      </c>
      <c r="X12" s="1">
        <f>+Conceptos!C124</f>
        <v>0</v>
      </c>
      <c r="Y12" s="1">
        <f>+Conceptos!D124</f>
        <v>1</v>
      </c>
      <c r="Z12" s="1">
        <f>+Conceptos!E124</f>
        <v>10</v>
      </c>
      <c r="AA12" s="1">
        <f>+Conceptos!F124</f>
        <v>20</v>
      </c>
      <c r="AB12" s="1">
        <f>+Conceptos!G124</f>
        <v>30</v>
      </c>
      <c r="AS12" t="s">
        <v>174</v>
      </c>
      <c r="AT12" s="1">
        <f>+Conceptos!C125</f>
        <v>0</v>
      </c>
      <c r="AU12" s="1">
        <v>1</v>
      </c>
      <c r="AV12" s="1">
        <f>+Conceptos!E125</f>
        <v>10</v>
      </c>
      <c r="AW12" s="1">
        <f>+Conceptos!F125</f>
        <v>20</v>
      </c>
      <c r="AX12" s="1">
        <f>+Conceptos!G125</f>
        <v>30</v>
      </c>
      <c r="BO12" t="s">
        <v>174</v>
      </c>
      <c r="BP12" s="1">
        <f>+Conceptos!C126</f>
        <v>0</v>
      </c>
      <c r="BQ12" s="1">
        <f>+Conceptos!D126</f>
        <v>0</v>
      </c>
      <c r="BR12" s="1">
        <f>+Conceptos!E126</f>
        <v>1</v>
      </c>
      <c r="BS12" s="1">
        <f>+Conceptos!F126</f>
        <v>10</v>
      </c>
      <c r="BT12" s="1">
        <f>+Conceptos!G126</f>
        <v>20</v>
      </c>
      <c r="CK12" t="s">
        <v>174</v>
      </c>
      <c r="CL12" s="1">
        <f>+Conceptos!C127</f>
        <v>0</v>
      </c>
      <c r="CM12" s="1">
        <f>+Conceptos!D127</f>
        <v>0</v>
      </c>
      <c r="CN12" s="1">
        <f>+Conceptos!E127</f>
        <v>1</v>
      </c>
      <c r="CO12" s="1">
        <f>+Conceptos!F127</f>
        <v>10</v>
      </c>
      <c r="CP12" s="1">
        <f>+Conceptos!G127</f>
        <v>20</v>
      </c>
      <c r="DG12" t="s">
        <v>174</v>
      </c>
      <c r="DH12" s="1">
        <f>+Conceptos!C128</f>
        <v>0</v>
      </c>
      <c r="DI12" s="1">
        <f>+Conceptos!D128</f>
        <v>0</v>
      </c>
      <c r="DJ12" s="1">
        <f>+Conceptos!E128</f>
        <v>1</v>
      </c>
      <c r="DK12" s="1">
        <f>+Conceptos!F128</f>
        <v>10</v>
      </c>
      <c r="DL12" s="1">
        <f>+Conceptos!G128</f>
        <v>20</v>
      </c>
      <c r="EC12" t="s">
        <v>174</v>
      </c>
      <c r="ED12" s="1">
        <f>+Conceptos!C129</f>
        <v>0</v>
      </c>
      <c r="EE12" s="1">
        <f>+Conceptos!D129</f>
        <v>0</v>
      </c>
      <c r="EF12" s="1">
        <f>+Conceptos!E129</f>
        <v>1</v>
      </c>
      <c r="EG12" s="1">
        <f>+Conceptos!F129</f>
        <v>10</v>
      </c>
      <c r="EH12" s="1">
        <f>+Conceptos!G129</f>
        <v>20</v>
      </c>
      <c r="EY12" t="s">
        <v>174</v>
      </c>
      <c r="EZ12" s="1">
        <f>+Conceptos!C130</f>
        <v>0</v>
      </c>
      <c r="FA12" s="1">
        <f>+Conceptos!D130</f>
        <v>0</v>
      </c>
      <c r="FB12" s="1">
        <f>+Conceptos!E130</f>
        <v>1</v>
      </c>
      <c r="FC12" s="1">
        <f>+Conceptos!F130</f>
        <v>10</v>
      </c>
      <c r="FD12" s="1">
        <f>+Conceptos!G130</f>
        <v>20</v>
      </c>
      <c r="FU12" t="str">
        <f>+EY12</f>
        <v>Ptos de venta Propios</v>
      </c>
      <c r="FV12" s="1">
        <f>+Conceptos!C131</f>
        <v>0</v>
      </c>
      <c r="FW12" s="1">
        <f>+Conceptos!D131</f>
        <v>0</v>
      </c>
      <c r="FX12" s="1">
        <f>+Conceptos!E131</f>
        <v>0</v>
      </c>
      <c r="FY12" s="1">
        <f>+Conceptos!F131</f>
        <v>10</v>
      </c>
      <c r="FZ12" s="1">
        <f>+Conceptos!G131</f>
        <v>20</v>
      </c>
      <c r="GQ12" t="str">
        <f>+FU12</f>
        <v>Ptos de venta Propios</v>
      </c>
      <c r="GR12" s="1">
        <f>+Conceptos!C132</f>
        <v>0</v>
      </c>
      <c r="GS12" s="1">
        <f>+Conceptos!D132</f>
        <v>0</v>
      </c>
      <c r="GT12" s="1">
        <f>+Conceptos!E132</f>
        <v>0</v>
      </c>
      <c r="GU12" s="1">
        <f>+Conceptos!F132</f>
        <v>1</v>
      </c>
      <c r="GV12" s="1">
        <f>+Conceptos!G132</f>
        <v>10</v>
      </c>
      <c r="HM12" t="s">
        <v>174</v>
      </c>
      <c r="HN12" s="1">
        <f>+Conceptos!C133</f>
        <v>0</v>
      </c>
      <c r="HO12" s="1">
        <f>+Conceptos!D133</f>
        <v>0</v>
      </c>
      <c r="HP12" s="1">
        <f>+Conceptos!E133</f>
        <v>0</v>
      </c>
      <c r="HQ12" s="1">
        <f>+Conceptos!F133</f>
        <v>1</v>
      </c>
      <c r="HR12" s="1">
        <f>+Conceptos!G133</f>
        <v>10</v>
      </c>
    </row>
    <row r="13" spans="1:226">
      <c r="A13" t="s">
        <v>11</v>
      </c>
      <c r="B13" s="1">
        <f>+Conceptos!C153</f>
        <v>0</v>
      </c>
      <c r="C13" s="1">
        <f>+Conceptos!D153</f>
        <v>125</v>
      </c>
      <c r="D13" s="1">
        <f>+Conceptos!E153</f>
        <v>150</v>
      </c>
      <c r="E13" s="1">
        <f>+Conceptos!F153</f>
        <v>175</v>
      </c>
      <c r="F13" s="1">
        <f>+Conceptos!G153</f>
        <v>200</v>
      </c>
      <c r="W13" t="s">
        <v>11</v>
      </c>
      <c r="X13" s="1">
        <f>+Conceptos!C154</f>
        <v>0</v>
      </c>
      <c r="Y13" s="1">
        <v>75</v>
      </c>
      <c r="Z13" s="1">
        <f>+Conceptos!E154</f>
        <v>150</v>
      </c>
      <c r="AA13" s="1">
        <f>+Conceptos!F154</f>
        <v>175</v>
      </c>
      <c r="AB13" s="1">
        <f>+Conceptos!G154</f>
        <v>200</v>
      </c>
      <c r="AS13" t="s">
        <v>11</v>
      </c>
      <c r="AT13" s="1">
        <f>+Conceptos!C155</f>
        <v>0</v>
      </c>
      <c r="AU13" s="1">
        <f>+Conceptos!D155</f>
        <v>0</v>
      </c>
      <c r="AV13" s="1">
        <f>+Conceptos!E155</f>
        <v>125</v>
      </c>
      <c r="AW13" s="1">
        <f>+Conceptos!F155</f>
        <v>175</v>
      </c>
      <c r="AX13" s="1">
        <f>+Conceptos!G155</f>
        <v>175</v>
      </c>
      <c r="BO13" t="s">
        <v>11</v>
      </c>
      <c r="BP13" s="1">
        <f>+Conceptos!C156</f>
        <v>0</v>
      </c>
      <c r="BQ13" s="1">
        <f>+Conceptos!D156</f>
        <v>0</v>
      </c>
      <c r="BR13" s="1">
        <f>+Conceptos!E156</f>
        <v>125</v>
      </c>
      <c r="BS13" s="1">
        <f>+Conceptos!F156</f>
        <v>175</v>
      </c>
      <c r="BT13" s="1">
        <f>+Conceptos!G156</f>
        <v>175</v>
      </c>
      <c r="CK13" t="s">
        <v>11</v>
      </c>
      <c r="CL13" s="1">
        <f>+Conceptos!C157</f>
        <v>0</v>
      </c>
      <c r="CM13" s="1">
        <f>+Conceptos!D157</f>
        <v>0</v>
      </c>
      <c r="CN13" s="1">
        <f>+Conceptos!E157</f>
        <v>125</v>
      </c>
      <c r="CO13" s="1">
        <f>+Conceptos!F157</f>
        <v>175</v>
      </c>
      <c r="CP13" s="1">
        <f>+Conceptos!G157</f>
        <v>175</v>
      </c>
      <c r="DG13" t="s">
        <v>11</v>
      </c>
      <c r="DH13" s="1">
        <f>+Conceptos!C158</f>
        <v>0</v>
      </c>
      <c r="DI13" s="1">
        <f>+Conceptos!D158</f>
        <v>0</v>
      </c>
      <c r="DJ13" s="1">
        <f>+Conceptos!E158</f>
        <v>125</v>
      </c>
      <c r="DK13" s="1">
        <f>+Conceptos!F158</f>
        <v>175</v>
      </c>
      <c r="DL13" s="1">
        <f>+Conceptos!G158</f>
        <v>175</v>
      </c>
      <c r="EC13" t="s">
        <v>11</v>
      </c>
      <c r="ED13" s="1">
        <f>+Conceptos!C159</f>
        <v>0</v>
      </c>
      <c r="EE13" s="1">
        <f>+Conceptos!D159</f>
        <v>0</v>
      </c>
      <c r="EF13" s="1">
        <f>+Conceptos!E159</f>
        <v>125</v>
      </c>
      <c r="EG13" s="1">
        <f>+Conceptos!F159</f>
        <v>175</v>
      </c>
      <c r="EH13" s="1">
        <f>+Conceptos!G159</f>
        <v>175</v>
      </c>
      <c r="EY13" t="s">
        <v>11</v>
      </c>
      <c r="EZ13" s="1">
        <f>+Conceptos!C160</f>
        <v>0</v>
      </c>
      <c r="FA13" s="1">
        <f>+Conceptos!D160</f>
        <v>0</v>
      </c>
      <c r="FB13" s="1">
        <f>+Conceptos!E160</f>
        <v>125</v>
      </c>
      <c r="FC13" s="1">
        <f>+Conceptos!F160</f>
        <v>175</v>
      </c>
      <c r="FD13" s="1">
        <f>+Conceptos!G160</f>
        <v>175</v>
      </c>
      <c r="FU13" t="str">
        <f>+EY13</f>
        <v>Grandes cadenas</v>
      </c>
      <c r="FV13" s="1">
        <f>+Conceptos!C161</f>
        <v>0</v>
      </c>
      <c r="FW13" s="1">
        <f>+Conceptos!D161</f>
        <v>0</v>
      </c>
      <c r="FX13" s="1">
        <f>+Conceptos!E161</f>
        <v>0</v>
      </c>
      <c r="FY13" s="1">
        <f>+Conceptos!F161</f>
        <v>175</v>
      </c>
      <c r="FZ13" s="1">
        <f>+Conceptos!G161</f>
        <v>175</v>
      </c>
      <c r="GQ13" t="str">
        <f>+FU13</f>
        <v>Grandes cadenas</v>
      </c>
      <c r="GR13" s="1">
        <f>+Conceptos!C162</f>
        <v>0</v>
      </c>
      <c r="GS13" s="1">
        <f>+Conceptos!D162</f>
        <v>0</v>
      </c>
      <c r="GT13" s="1">
        <f>+Conceptos!E162</f>
        <v>0</v>
      </c>
      <c r="GU13" s="1">
        <f>+Conceptos!F162</f>
        <v>175</v>
      </c>
      <c r="GV13" s="1">
        <f>+Conceptos!G162</f>
        <v>175</v>
      </c>
      <c r="HM13" t="s">
        <v>11</v>
      </c>
      <c r="HN13" s="1">
        <f>+Conceptos!C163</f>
        <v>0</v>
      </c>
      <c r="HO13" s="1">
        <f>+Conceptos!D163</f>
        <v>0</v>
      </c>
      <c r="HP13" s="1">
        <f>+Conceptos!E163</f>
        <v>0</v>
      </c>
      <c r="HQ13" s="1">
        <f>+Conceptos!F163</f>
        <v>175</v>
      </c>
      <c r="HR13" s="1">
        <f>+Conceptos!G163</f>
        <v>175</v>
      </c>
    </row>
    <row r="14" spans="1:226">
      <c r="A14" t="s">
        <v>12</v>
      </c>
      <c r="B14" s="1">
        <f>+Conceptos!I123</f>
        <v>1</v>
      </c>
      <c r="C14" s="1">
        <f>+Conceptos!J123</f>
        <v>1</v>
      </c>
      <c r="D14" s="1">
        <f>+Conceptos!K123</f>
        <v>1</v>
      </c>
      <c r="E14" s="1">
        <f>+Conceptos!L123</f>
        <v>1</v>
      </c>
      <c r="F14" s="1">
        <f>+Conceptos!M123</f>
        <v>1</v>
      </c>
      <c r="W14" t="s">
        <v>12</v>
      </c>
      <c r="X14" s="1">
        <f>+Conceptos!I124</f>
        <v>0</v>
      </c>
      <c r="Y14" s="1">
        <f>+Conceptos!J124</f>
        <v>1</v>
      </c>
      <c r="Z14" s="1">
        <f>+Conceptos!K124</f>
        <v>1</v>
      </c>
      <c r="AA14" s="1">
        <f>+Conceptos!L124</f>
        <v>1</v>
      </c>
      <c r="AB14" s="1">
        <f>+Conceptos!M124</f>
        <v>1</v>
      </c>
      <c r="AS14" t="s">
        <v>12</v>
      </c>
      <c r="AT14" s="1">
        <f>+Conceptos!I125</f>
        <v>0</v>
      </c>
      <c r="AU14" s="1">
        <v>1</v>
      </c>
      <c r="AV14" s="1">
        <f>+Conceptos!K125</f>
        <v>1</v>
      </c>
      <c r="AW14" s="1">
        <f>+Conceptos!L125</f>
        <v>1</v>
      </c>
      <c r="AX14" s="1">
        <f>+Conceptos!M125</f>
        <v>1</v>
      </c>
      <c r="BO14" t="s">
        <v>12</v>
      </c>
      <c r="BP14" s="1">
        <f>+Conceptos!I126</f>
        <v>0</v>
      </c>
      <c r="BQ14" s="1">
        <f>+Conceptos!J126</f>
        <v>0</v>
      </c>
      <c r="BR14" s="1">
        <f>+Conceptos!K126</f>
        <v>1</v>
      </c>
      <c r="BS14" s="1">
        <f>+Conceptos!L126</f>
        <v>1</v>
      </c>
      <c r="BT14" s="1">
        <f>+Conceptos!M126</f>
        <v>1</v>
      </c>
      <c r="CK14" t="s">
        <v>12</v>
      </c>
      <c r="CL14" s="1">
        <f>+Conceptos!I127</f>
        <v>0</v>
      </c>
      <c r="CM14" s="1">
        <f>+Conceptos!J127</f>
        <v>0</v>
      </c>
      <c r="CN14" s="1">
        <f>+Conceptos!K127</f>
        <v>1</v>
      </c>
      <c r="CO14" s="1">
        <f>+Conceptos!L127</f>
        <v>1</v>
      </c>
      <c r="CP14" s="1">
        <f>+Conceptos!M127</f>
        <v>1</v>
      </c>
      <c r="DG14" t="s">
        <v>12</v>
      </c>
      <c r="DH14" s="1">
        <f>+Conceptos!I128</f>
        <v>0</v>
      </c>
      <c r="DI14" s="1">
        <f>+Conceptos!J128</f>
        <v>0</v>
      </c>
      <c r="DJ14" s="1">
        <f>+Conceptos!K128</f>
        <v>1</v>
      </c>
      <c r="DK14" s="1">
        <f>+Conceptos!L128</f>
        <v>1</v>
      </c>
      <c r="DL14" s="1">
        <f>+Conceptos!M128</f>
        <v>1</v>
      </c>
      <c r="EC14" t="s">
        <v>12</v>
      </c>
      <c r="ED14" s="1">
        <f>+Conceptos!I129</f>
        <v>0</v>
      </c>
      <c r="EE14" s="1">
        <f>+Conceptos!J129</f>
        <v>0</v>
      </c>
      <c r="EF14" s="1">
        <f>+Conceptos!K129</f>
        <v>1</v>
      </c>
      <c r="EG14" s="1">
        <f>+Conceptos!L129</f>
        <v>1</v>
      </c>
      <c r="EH14" s="1">
        <f>+Conceptos!M129</f>
        <v>1</v>
      </c>
      <c r="EY14" t="s">
        <v>12</v>
      </c>
      <c r="EZ14" s="1">
        <f>+Conceptos!I130</f>
        <v>0</v>
      </c>
      <c r="FA14" s="1">
        <f>+Conceptos!J130</f>
        <v>0</v>
      </c>
      <c r="FB14" s="1">
        <f>+Conceptos!K130</f>
        <v>1</v>
      </c>
      <c r="FC14" s="1">
        <f>+Conceptos!L130</f>
        <v>1</v>
      </c>
      <c r="FD14" s="1">
        <f>+Conceptos!M130</f>
        <v>1</v>
      </c>
      <c r="FU14" t="str">
        <f>+EY14</f>
        <v>Web</v>
      </c>
      <c r="FV14" s="1">
        <f>+Conceptos!I131</f>
        <v>0</v>
      </c>
      <c r="FW14" s="1">
        <f>+Conceptos!J131</f>
        <v>0</v>
      </c>
      <c r="FX14" s="1">
        <f>+Conceptos!K131</f>
        <v>0</v>
      </c>
      <c r="FY14" s="1">
        <f>+Conceptos!L131</f>
        <v>1</v>
      </c>
      <c r="FZ14" s="1">
        <f>+Conceptos!M131</f>
        <v>1</v>
      </c>
      <c r="GQ14" t="str">
        <f>+FU14</f>
        <v>Web</v>
      </c>
      <c r="GR14" s="1">
        <f>+Conceptos!I132</f>
        <v>0</v>
      </c>
      <c r="GS14" s="1">
        <f>+Conceptos!J132</f>
        <v>0</v>
      </c>
      <c r="GT14" s="1">
        <f>+Conceptos!K132</f>
        <v>0</v>
      </c>
      <c r="GU14" s="1">
        <f>+Conceptos!L132</f>
        <v>1</v>
      </c>
      <c r="GV14" s="1">
        <f>+Conceptos!M132</f>
        <v>1</v>
      </c>
      <c r="HM14" t="s">
        <v>12</v>
      </c>
      <c r="HN14" s="1">
        <f>+Conceptos!I133</f>
        <v>0</v>
      </c>
      <c r="HO14" s="1">
        <f>+Conceptos!J133</f>
        <v>0</v>
      </c>
      <c r="HP14" s="1">
        <f>+Conceptos!K133</f>
        <v>0</v>
      </c>
      <c r="HQ14" s="1">
        <f>+Conceptos!L133</f>
        <v>1</v>
      </c>
      <c r="HR14" s="1">
        <f>+Conceptos!M133</f>
        <v>1</v>
      </c>
    </row>
    <row r="15" spans="1:226">
      <c r="A15" t="s">
        <v>175</v>
      </c>
      <c r="B15" s="9">
        <f>+Conceptos!I153</f>
        <v>45</v>
      </c>
      <c r="C15" s="9">
        <f>+Conceptos!J153</f>
        <v>60</v>
      </c>
      <c r="D15" s="9">
        <f>+Conceptos!K153</f>
        <v>80</v>
      </c>
      <c r="E15" s="9">
        <f>+Conceptos!L153</f>
        <v>110</v>
      </c>
      <c r="F15" s="9">
        <f>+Conceptos!M153</f>
        <v>120</v>
      </c>
      <c r="W15" t="s">
        <v>175</v>
      </c>
      <c r="X15" s="9">
        <f>+Conceptos!I154</f>
        <v>0</v>
      </c>
      <c r="Y15" s="9">
        <f>+Conceptos!J154</f>
        <v>45</v>
      </c>
      <c r="Z15" s="9">
        <f>+Conceptos!K154</f>
        <v>60</v>
      </c>
      <c r="AA15" s="9">
        <f>+Conceptos!L154</f>
        <v>80</v>
      </c>
      <c r="AB15" s="9">
        <f>+Conceptos!M154</f>
        <v>110</v>
      </c>
      <c r="AS15" t="s">
        <v>175</v>
      </c>
      <c r="AT15" s="9">
        <f>+Conceptos!I155</f>
        <v>0</v>
      </c>
      <c r="AU15" s="9">
        <v>45</v>
      </c>
      <c r="AV15" s="9">
        <f>+Conceptos!K155</f>
        <v>45</v>
      </c>
      <c r="AW15" s="9">
        <f>+Conceptos!L155</f>
        <v>60</v>
      </c>
      <c r="AX15" s="9">
        <f>+Conceptos!M155</f>
        <v>80</v>
      </c>
      <c r="BO15" t="s">
        <v>175</v>
      </c>
      <c r="BP15" s="9">
        <f>+Conceptos!I156</f>
        <v>0</v>
      </c>
      <c r="BQ15" s="9">
        <f>+Conceptos!J156</f>
        <v>0</v>
      </c>
      <c r="BR15" s="9">
        <f>+Conceptos!K156</f>
        <v>45</v>
      </c>
      <c r="BS15" s="9">
        <f>+Conceptos!L156</f>
        <v>60</v>
      </c>
      <c r="BT15" s="9">
        <f>+Conceptos!M156</f>
        <v>60</v>
      </c>
      <c r="CK15" t="s">
        <v>175</v>
      </c>
      <c r="CL15" s="9">
        <f>+Conceptos!I157</f>
        <v>0</v>
      </c>
      <c r="CM15" s="9">
        <f>+Conceptos!J157</f>
        <v>0</v>
      </c>
      <c r="CN15" s="9">
        <f>+Conceptos!K157</f>
        <v>45</v>
      </c>
      <c r="CO15" s="9">
        <f>+Conceptos!L157</f>
        <v>60</v>
      </c>
      <c r="CP15" s="9">
        <f>+Conceptos!M157</f>
        <v>60</v>
      </c>
      <c r="DG15" t="s">
        <v>175</v>
      </c>
      <c r="DH15" s="9">
        <f>+Conceptos!I158</f>
        <v>0</v>
      </c>
      <c r="DI15" s="9">
        <f>+Conceptos!J158</f>
        <v>0</v>
      </c>
      <c r="DJ15" s="9">
        <f>+Conceptos!K158</f>
        <v>45</v>
      </c>
      <c r="DK15" s="9">
        <f>+Conceptos!L158</f>
        <v>60</v>
      </c>
      <c r="DL15" s="9">
        <f>+Conceptos!M158</f>
        <v>60</v>
      </c>
      <c r="EC15" t="s">
        <v>175</v>
      </c>
      <c r="ED15" s="9">
        <f>+Conceptos!I159</f>
        <v>0</v>
      </c>
      <c r="EE15" s="9">
        <f>+Conceptos!J159</f>
        <v>0</v>
      </c>
      <c r="EF15" s="9">
        <f>+Conceptos!K159</f>
        <v>45</v>
      </c>
      <c r="EG15" s="9">
        <f>+Conceptos!L159</f>
        <v>60</v>
      </c>
      <c r="EH15" s="9">
        <f>+Conceptos!M159</f>
        <v>60</v>
      </c>
      <c r="EY15" t="s">
        <v>175</v>
      </c>
      <c r="EZ15" s="9">
        <f>+Conceptos!I160</f>
        <v>0</v>
      </c>
      <c r="FA15" s="9">
        <f>+Conceptos!J160</f>
        <v>0</v>
      </c>
      <c r="FB15" s="9">
        <f>+Conceptos!K160</f>
        <v>45</v>
      </c>
      <c r="FC15" s="9">
        <f>+Conceptos!L160</f>
        <v>60</v>
      </c>
      <c r="FD15" s="9">
        <f>+Conceptos!M160</f>
        <v>60</v>
      </c>
      <c r="FU15" t="str">
        <f>+EY15</f>
        <v>Ptos de venta ajenos</v>
      </c>
      <c r="FV15" s="9">
        <f>+Conceptos!I161</f>
        <v>0</v>
      </c>
      <c r="FW15" s="9">
        <f>+Conceptos!J161</f>
        <v>0</v>
      </c>
      <c r="FX15" s="9">
        <f>+Conceptos!K161</f>
        <v>0</v>
      </c>
      <c r="FY15" s="9">
        <f>+Conceptos!L161</f>
        <v>45</v>
      </c>
      <c r="FZ15" s="9">
        <f>+Conceptos!M161</f>
        <v>60</v>
      </c>
      <c r="GQ15" t="str">
        <f>+FU15</f>
        <v>Ptos de venta ajenos</v>
      </c>
      <c r="GR15" s="9">
        <f>+Conceptos!I162</f>
        <v>0</v>
      </c>
      <c r="GS15" s="9">
        <f>+Conceptos!J162</f>
        <v>0</v>
      </c>
      <c r="GT15" s="9">
        <f>+Conceptos!K162</f>
        <v>0</v>
      </c>
      <c r="GU15" s="9">
        <f>+Conceptos!L162</f>
        <v>45</v>
      </c>
      <c r="GV15" s="9">
        <f>+Conceptos!M162</f>
        <v>60</v>
      </c>
      <c r="HM15" t="s">
        <v>175</v>
      </c>
      <c r="HN15" s="9">
        <f>+Conceptos!I163</f>
        <v>0</v>
      </c>
      <c r="HO15" s="9">
        <f>+Conceptos!J163</f>
        <v>0</v>
      </c>
      <c r="HP15" s="9">
        <f>+Conceptos!K163</f>
        <v>0</v>
      </c>
      <c r="HQ15" s="9">
        <f>+Conceptos!L163</f>
        <v>45</v>
      </c>
      <c r="HR15" s="9">
        <f>+Conceptos!M163</f>
        <v>60</v>
      </c>
    </row>
    <row r="16" spans="1:226">
      <c r="A16" t="s">
        <v>760</v>
      </c>
      <c r="B16" s="1">
        <f>+Conceptos!C183</f>
        <v>1</v>
      </c>
      <c r="C16" s="1">
        <f>+Conceptos!D183</f>
        <v>2</v>
      </c>
      <c r="D16" s="1">
        <f>+Conceptos!E183</f>
        <v>3</v>
      </c>
      <c r="E16" s="1">
        <f>+Conceptos!F183</f>
        <v>4</v>
      </c>
      <c r="F16" s="1">
        <f>+Conceptos!G183</f>
        <v>5</v>
      </c>
      <c r="W16" t="s">
        <v>760</v>
      </c>
      <c r="X16" s="9"/>
      <c r="Y16" s="9">
        <f>+Conceptos!D184</f>
        <v>1</v>
      </c>
      <c r="Z16" s="9">
        <f>+Conceptos!E184</f>
        <v>2</v>
      </c>
      <c r="AA16" s="9">
        <f>+Conceptos!F184</f>
        <v>3</v>
      </c>
      <c r="AB16" s="9">
        <f>+Conceptos!G184</f>
        <v>4</v>
      </c>
      <c r="AS16" t="s">
        <v>760</v>
      </c>
      <c r="AU16" s="9">
        <v>1</v>
      </c>
      <c r="AV16" s="1">
        <f>+Conceptos!E185</f>
        <v>1</v>
      </c>
      <c r="AW16" s="1">
        <f>+Conceptos!F185</f>
        <v>2</v>
      </c>
      <c r="AX16" s="1">
        <f>+Conceptos!G185</f>
        <v>3</v>
      </c>
      <c r="BO16" t="s">
        <v>760</v>
      </c>
      <c r="BR16">
        <f>+Conceptos!E186</f>
        <v>1</v>
      </c>
      <c r="BS16">
        <f>+Conceptos!F186</f>
        <v>2</v>
      </c>
      <c r="BT16">
        <f>+Conceptos!G186</f>
        <v>3</v>
      </c>
      <c r="CK16" t="s">
        <v>760</v>
      </c>
      <c r="CN16" s="1">
        <f>+Conceptos!E187</f>
        <v>1</v>
      </c>
      <c r="CO16" s="1">
        <f>+Conceptos!F187</f>
        <v>2</v>
      </c>
      <c r="CP16" s="1">
        <f>+Conceptos!G187</f>
        <v>3</v>
      </c>
      <c r="DG16" t="s">
        <v>760</v>
      </c>
      <c r="DJ16" s="1">
        <f>+Conceptos!E188</f>
        <v>1</v>
      </c>
      <c r="DK16" s="1">
        <f>+Conceptos!F188</f>
        <v>2</v>
      </c>
      <c r="DL16" s="1">
        <f>+Conceptos!G188</f>
        <v>3</v>
      </c>
      <c r="EC16" t="s">
        <v>760</v>
      </c>
      <c r="EF16" s="1">
        <f>+Conceptos!E189</f>
        <v>1</v>
      </c>
      <c r="EG16" s="1">
        <f>+Conceptos!F189</f>
        <v>2</v>
      </c>
      <c r="EH16" s="1">
        <f>+Conceptos!G189</f>
        <v>3</v>
      </c>
      <c r="EY16" t="s">
        <v>760</v>
      </c>
      <c r="FB16" s="1">
        <f>+Conceptos!E190</f>
        <v>1</v>
      </c>
      <c r="FC16" s="1">
        <f>+Conceptos!F190</f>
        <v>2</v>
      </c>
      <c r="FD16" s="1">
        <f>+Conceptos!G190</f>
        <v>3</v>
      </c>
      <c r="FU16" t="str">
        <f>+EY16</f>
        <v>merchandaising regalos</v>
      </c>
      <c r="FV16">
        <f>+Conceptos!C191</f>
        <v>0</v>
      </c>
      <c r="FW16" s="1">
        <f>+Conceptos!D191</f>
        <v>0</v>
      </c>
      <c r="FX16" s="1">
        <f>+Conceptos!E191</f>
        <v>0</v>
      </c>
      <c r="FY16" s="1">
        <f>+Conceptos!F191</f>
        <v>1</v>
      </c>
      <c r="FZ16" s="1">
        <f>+Conceptos!G191</f>
        <v>2</v>
      </c>
      <c r="GQ16" t="str">
        <f>+FU16</f>
        <v>merchandaising regalos</v>
      </c>
      <c r="GR16" s="1">
        <f>+Conceptos!C192</f>
        <v>0</v>
      </c>
      <c r="GS16" s="1">
        <f>+Conceptos!D192</f>
        <v>0</v>
      </c>
      <c r="GT16" s="1">
        <f>+Conceptos!E192</f>
        <v>0</v>
      </c>
      <c r="GU16" s="1">
        <f>+Conceptos!F192</f>
        <v>1</v>
      </c>
      <c r="GV16" s="1">
        <f>+Conceptos!G192</f>
        <v>2</v>
      </c>
      <c r="HM16" t="s">
        <v>175</v>
      </c>
      <c r="HN16" s="9">
        <f>+Conceptos!C193</f>
        <v>0</v>
      </c>
      <c r="HO16" s="9">
        <f>+Conceptos!D193</f>
        <v>0</v>
      </c>
      <c r="HP16" s="9">
        <f>+Conceptos!E193</f>
        <v>0</v>
      </c>
      <c r="HQ16" s="9">
        <f>+Conceptos!F193</f>
        <v>1</v>
      </c>
      <c r="HR16" s="9">
        <f>+Conceptos!G193</f>
        <v>2</v>
      </c>
    </row>
    <row r="18" spans="1:228" ht="13.5" thickBot="1">
      <c r="A18" s="37" t="s">
        <v>235</v>
      </c>
      <c r="W18" s="37" t="s">
        <v>235</v>
      </c>
      <c r="AS18" s="37" t="s">
        <v>235</v>
      </c>
      <c r="BO18" s="37" t="s">
        <v>235</v>
      </c>
      <c r="CK18" s="37" t="s">
        <v>235</v>
      </c>
      <c r="DG18" s="37" t="s">
        <v>235</v>
      </c>
      <c r="EC18" s="37" t="s">
        <v>235</v>
      </c>
      <c r="EY18" s="37" t="s">
        <v>235</v>
      </c>
      <c r="FU18" s="37" t="s">
        <v>235</v>
      </c>
      <c r="GQ18" s="37" t="s">
        <v>235</v>
      </c>
      <c r="HM18" s="37" t="s">
        <v>235</v>
      </c>
    </row>
    <row r="19" spans="1:228" ht="13.5" thickBot="1">
      <c r="B19" s="87">
        <v>1</v>
      </c>
      <c r="C19" s="3" t="str">
        <f>+Conceptos!K3</f>
        <v>Black market solo pts vta ajenos</v>
      </c>
      <c r="D19" s="4"/>
      <c r="E19" s="4"/>
      <c r="F19" s="5"/>
      <c r="G19" s="1">
        <f>+Conceptos!C84</f>
        <v>1</v>
      </c>
      <c r="H19" t="s">
        <v>147</v>
      </c>
      <c r="X19" s="87">
        <f>+B19</f>
        <v>1</v>
      </c>
      <c r="Y19" s="459" t="str">
        <f>+C19</f>
        <v>Black market solo pts vta ajenos</v>
      </c>
      <c r="Z19" s="4"/>
      <c r="AA19" s="4"/>
      <c r="AB19" s="5"/>
      <c r="AC19" s="1">
        <f>+Conceptos!D84</f>
        <v>1</v>
      </c>
      <c r="AD19" t="s">
        <v>147</v>
      </c>
      <c r="AT19" s="87">
        <v>1</v>
      </c>
      <c r="AU19" s="3" t="s">
        <v>151</v>
      </c>
      <c r="AV19" s="4"/>
      <c r="AW19" s="4"/>
      <c r="AX19" s="5"/>
      <c r="AY19" s="1">
        <f>+Conceptos!E84</f>
        <v>1</v>
      </c>
      <c r="AZ19" t="s">
        <v>147</v>
      </c>
      <c r="BP19" s="87">
        <f>+AT19</f>
        <v>1</v>
      </c>
      <c r="BQ19" s="87" t="str">
        <f>+AU19</f>
        <v>Black market</v>
      </c>
      <c r="BR19" s="4"/>
      <c r="BS19" s="4"/>
      <c r="BT19" s="5"/>
      <c r="BU19" s="1">
        <f>+Conceptos!F84</f>
        <v>1</v>
      </c>
      <c r="BV19" t="s">
        <v>147</v>
      </c>
      <c r="CL19" s="87">
        <f>+BP19</f>
        <v>1</v>
      </c>
      <c r="CM19" s="87" t="str">
        <f>+BQ19</f>
        <v>Black market</v>
      </c>
      <c r="CN19" s="4"/>
      <c r="CO19" s="4"/>
      <c r="CP19" s="5"/>
      <c r="CQ19" s="1">
        <f>+Conceptos!G84</f>
        <v>1</v>
      </c>
      <c r="CR19" t="s">
        <v>147</v>
      </c>
      <c r="DH19" s="87">
        <f>+CL19</f>
        <v>1</v>
      </c>
      <c r="DI19" s="87" t="str">
        <f>+CM19</f>
        <v>Black market</v>
      </c>
      <c r="DJ19" s="4"/>
      <c r="DK19" s="4"/>
      <c r="DL19" s="5"/>
      <c r="DM19" s="1">
        <f>+Conceptos!H84</f>
        <v>1</v>
      </c>
      <c r="DN19" t="s">
        <v>147</v>
      </c>
      <c r="ED19" s="87">
        <f>+DH19</f>
        <v>1</v>
      </c>
      <c r="EE19" s="87" t="str">
        <f>+DI19</f>
        <v>Black market</v>
      </c>
      <c r="EF19" s="4"/>
      <c r="EG19" s="4"/>
      <c r="EH19" s="5"/>
      <c r="EI19" s="1">
        <f>+Conceptos!I84</f>
        <v>1</v>
      </c>
      <c r="EJ19" t="s">
        <v>147</v>
      </c>
      <c r="EZ19" s="87">
        <f>+ED19</f>
        <v>1</v>
      </c>
      <c r="FA19" s="87" t="str">
        <f>+EE19</f>
        <v>Black market</v>
      </c>
      <c r="FB19" s="4"/>
      <c r="FC19" s="4"/>
      <c r="FD19" s="5"/>
      <c r="FE19" s="1">
        <f>+Conceptos!J84</f>
        <v>1</v>
      </c>
      <c r="FF19" t="s">
        <v>147</v>
      </c>
      <c r="FV19" s="87">
        <f>+EZ19</f>
        <v>1</v>
      </c>
      <c r="FW19" s="87" t="str">
        <f>+FA19</f>
        <v>Black market</v>
      </c>
      <c r="FX19" s="4"/>
      <c r="FY19" s="4"/>
      <c r="FZ19" s="5"/>
      <c r="GA19" s="1">
        <f>+Conceptos!K84</f>
        <v>1</v>
      </c>
      <c r="GB19" t="s">
        <v>147</v>
      </c>
      <c r="GR19" s="87">
        <f>+FV19</f>
        <v>1</v>
      </c>
      <c r="GS19" s="87" t="str">
        <f>+FW19</f>
        <v>Black market</v>
      </c>
      <c r="GT19" s="4"/>
      <c r="GU19" s="4"/>
      <c r="GV19" s="5"/>
      <c r="GW19" s="1">
        <f>+Conceptos!L84</f>
        <v>1</v>
      </c>
      <c r="GX19" t="s">
        <v>147</v>
      </c>
      <c r="HN19" s="87">
        <f>+GR19</f>
        <v>1</v>
      </c>
      <c r="HO19" s="87" t="str">
        <f>+GS19</f>
        <v>Black market</v>
      </c>
      <c r="HP19" s="4"/>
      <c r="HQ19" s="4"/>
      <c r="HR19" s="5"/>
      <c r="HS19" s="1">
        <f>+Conceptos!M84</f>
        <v>1</v>
      </c>
      <c r="HT19" t="s">
        <v>147</v>
      </c>
    </row>
    <row r="20" spans="1:228" ht="13.5" thickBot="1">
      <c r="B20" s="87">
        <f>+B19+1</f>
        <v>2</v>
      </c>
      <c r="C20" s="3" t="str">
        <f>+Conceptos!K4</f>
        <v>Street</v>
      </c>
      <c r="D20" s="4"/>
      <c r="E20" s="4"/>
      <c r="F20" s="5"/>
      <c r="G20" s="1">
        <f>+Conceptos!C85</f>
        <v>1</v>
      </c>
      <c r="X20" s="87">
        <f t="shared" ref="X20:X33" si="0">+B20</f>
        <v>2</v>
      </c>
      <c r="Y20" s="459" t="str">
        <f t="shared" ref="Y20:Y33" si="1">+C20</f>
        <v>Street</v>
      </c>
      <c r="Z20" s="4"/>
      <c r="AA20" s="4"/>
      <c r="AB20" s="5"/>
      <c r="AC20" s="1">
        <f>+Conceptos!D85</f>
        <v>1</v>
      </c>
      <c r="AT20" s="87">
        <v>2</v>
      </c>
      <c r="AU20" s="3" t="s">
        <v>148</v>
      </c>
      <c r="AV20" s="4"/>
      <c r="AW20" s="4"/>
      <c r="AX20" s="5"/>
      <c r="AY20" s="1">
        <f>+Conceptos!E85</f>
        <v>1</v>
      </c>
      <c r="BP20" s="87">
        <f t="shared" ref="BP20:BP33" si="2">+AT20</f>
        <v>2</v>
      </c>
      <c r="BQ20" s="87" t="str">
        <f t="shared" ref="BQ20:BQ33" si="3">+AU20</f>
        <v>Street</v>
      </c>
      <c r="BR20" s="4"/>
      <c r="BS20" s="4"/>
      <c r="BT20" s="5"/>
      <c r="BU20" s="1">
        <f>+Conceptos!F85</f>
        <v>1</v>
      </c>
      <c r="CL20" s="87">
        <f t="shared" ref="CL20:CL33" si="4">+BP20</f>
        <v>2</v>
      </c>
      <c r="CM20" s="87" t="str">
        <f t="shared" ref="CM20:CM33" si="5">+BQ20</f>
        <v>Street</v>
      </c>
      <c r="CN20" s="4"/>
      <c r="CO20" s="4"/>
      <c r="CP20" s="5"/>
      <c r="CQ20" s="1">
        <f>+Conceptos!G85</f>
        <v>1</v>
      </c>
      <c r="DH20" s="87">
        <f t="shared" ref="DH20:DH33" si="6">+CL20</f>
        <v>2</v>
      </c>
      <c r="DI20" s="87" t="str">
        <f t="shared" ref="DI20:DI33" si="7">+CM20</f>
        <v>Street</v>
      </c>
      <c r="DJ20" s="4"/>
      <c r="DK20" s="4"/>
      <c r="DL20" s="5"/>
      <c r="DM20" s="1">
        <f>+Conceptos!H85</f>
        <v>1</v>
      </c>
      <c r="ED20" s="87">
        <f t="shared" ref="ED20:ED33" si="8">+DH20</f>
        <v>2</v>
      </c>
      <c r="EE20" s="87" t="str">
        <f t="shared" ref="EE20:EE33" si="9">+DI20</f>
        <v>Street</v>
      </c>
      <c r="EF20" s="4"/>
      <c r="EG20" s="4"/>
      <c r="EH20" s="5"/>
      <c r="EI20" s="1">
        <f>+Conceptos!I85</f>
        <v>1</v>
      </c>
      <c r="EZ20" s="87">
        <f t="shared" ref="EZ20:EZ33" si="10">+ED20</f>
        <v>2</v>
      </c>
      <c r="FA20" s="87" t="str">
        <f t="shared" ref="FA20:FA33" si="11">+EE20</f>
        <v>Street</v>
      </c>
      <c r="FB20" s="4"/>
      <c r="FC20" s="4"/>
      <c r="FD20" s="5"/>
      <c r="FE20" s="1">
        <f>+Conceptos!J85</f>
        <v>1</v>
      </c>
      <c r="FV20" s="87">
        <f t="shared" ref="FV20:FV32" si="12">+EZ20</f>
        <v>2</v>
      </c>
      <c r="FW20" s="87" t="str">
        <f t="shared" ref="FW20:FW32" si="13">+FA20</f>
        <v>Street</v>
      </c>
      <c r="FX20" s="4"/>
      <c r="FY20" s="4"/>
      <c r="FZ20" s="5"/>
      <c r="GA20" s="1">
        <f>+Conceptos!K85</f>
        <v>1</v>
      </c>
      <c r="GR20" s="87">
        <f t="shared" ref="GR20:GR32" si="14">+FV20</f>
        <v>2</v>
      </c>
      <c r="GS20" s="87" t="str">
        <f t="shared" ref="GS20:GS32" si="15">+FW20</f>
        <v>Street</v>
      </c>
      <c r="GT20" s="4"/>
      <c r="GU20" s="4"/>
      <c r="GV20" s="5"/>
      <c r="GW20" s="1">
        <f>+Conceptos!L85</f>
        <v>1</v>
      </c>
      <c r="HN20" s="87">
        <f t="shared" ref="HN20:HN33" si="16">+GR20</f>
        <v>2</v>
      </c>
      <c r="HO20" s="87" t="str">
        <f t="shared" ref="HO20:HO33" si="17">+GS20</f>
        <v>Street</v>
      </c>
      <c r="HP20" s="4"/>
      <c r="HQ20" s="4"/>
      <c r="HR20" s="5"/>
      <c r="HS20" s="1">
        <f>+Conceptos!M85</f>
        <v>1</v>
      </c>
    </row>
    <row r="21" spans="1:228" ht="13.5" thickBot="1">
      <c r="B21" s="87">
        <f t="shared" ref="B21:B28" si="18">+B20+1</f>
        <v>3</v>
      </c>
      <c r="C21" s="3" t="str">
        <f>+Conceptos!K5</f>
        <v>Extreme Bike</v>
      </c>
      <c r="D21" s="4"/>
      <c r="E21" s="4"/>
      <c r="F21" s="5"/>
      <c r="G21" s="1">
        <f>+Conceptos!C86</f>
        <v>1</v>
      </c>
      <c r="X21" s="87">
        <f t="shared" si="0"/>
        <v>3</v>
      </c>
      <c r="Y21" s="459" t="str">
        <f t="shared" si="1"/>
        <v>Extreme Bike</v>
      </c>
      <c r="Z21" s="4"/>
      <c r="AA21" s="4"/>
      <c r="AB21" s="5"/>
      <c r="AC21" s="1">
        <f>+Conceptos!D86</f>
        <v>1</v>
      </c>
      <c r="AT21" s="87">
        <v>3</v>
      </c>
      <c r="AU21" s="3" t="s">
        <v>171</v>
      </c>
      <c r="AV21" s="4"/>
      <c r="AW21" s="4"/>
      <c r="AX21" s="5"/>
      <c r="AY21" s="1">
        <f>+Conceptos!E86</f>
        <v>1</v>
      </c>
      <c r="BP21" s="87">
        <f t="shared" si="2"/>
        <v>3</v>
      </c>
      <c r="BQ21" s="87" t="str">
        <f t="shared" si="3"/>
        <v>Extreme Bike</v>
      </c>
      <c r="BR21" s="4"/>
      <c r="BS21" s="4"/>
      <c r="BT21" s="5"/>
      <c r="BU21" s="1">
        <f>+Conceptos!F86</f>
        <v>1</v>
      </c>
      <c r="CL21" s="87">
        <f t="shared" si="4"/>
        <v>3</v>
      </c>
      <c r="CM21" s="87" t="str">
        <f t="shared" si="5"/>
        <v>Extreme Bike</v>
      </c>
      <c r="CN21" s="4"/>
      <c r="CO21" s="4"/>
      <c r="CP21" s="5"/>
      <c r="CQ21" s="1">
        <f>+Conceptos!G86</f>
        <v>1</v>
      </c>
      <c r="DH21" s="87">
        <f t="shared" si="6"/>
        <v>3</v>
      </c>
      <c r="DI21" s="87" t="str">
        <f t="shared" si="7"/>
        <v>Extreme Bike</v>
      </c>
      <c r="DJ21" s="4"/>
      <c r="DK21" s="4"/>
      <c r="DL21" s="5"/>
      <c r="DM21" s="1">
        <f>+Conceptos!H86</f>
        <v>1</v>
      </c>
      <c r="ED21" s="87">
        <f t="shared" si="8"/>
        <v>3</v>
      </c>
      <c r="EE21" s="87" t="str">
        <f t="shared" si="9"/>
        <v>Extreme Bike</v>
      </c>
      <c r="EF21" s="4"/>
      <c r="EG21" s="4"/>
      <c r="EH21" s="5"/>
      <c r="EI21" s="1">
        <f>+Conceptos!I86</f>
        <v>1</v>
      </c>
      <c r="EZ21" s="87">
        <f t="shared" si="10"/>
        <v>3</v>
      </c>
      <c r="FA21" s="87" t="str">
        <f t="shared" si="11"/>
        <v>Extreme Bike</v>
      </c>
      <c r="FB21" s="4"/>
      <c r="FC21" s="4"/>
      <c r="FD21" s="5"/>
      <c r="FE21" s="1">
        <f>+Conceptos!J86</f>
        <v>1</v>
      </c>
      <c r="FV21" s="87">
        <f t="shared" si="12"/>
        <v>3</v>
      </c>
      <c r="FW21" s="87" t="str">
        <f t="shared" si="13"/>
        <v>Extreme Bike</v>
      </c>
      <c r="FX21" s="4"/>
      <c r="FY21" s="4"/>
      <c r="FZ21" s="5"/>
      <c r="GA21" s="1">
        <f>+Conceptos!K86</f>
        <v>1</v>
      </c>
      <c r="GR21" s="87">
        <f t="shared" si="14"/>
        <v>3</v>
      </c>
      <c r="GS21" s="87" t="str">
        <f t="shared" si="15"/>
        <v>Extreme Bike</v>
      </c>
      <c r="GT21" s="4"/>
      <c r="GU21" s="4"/>
      <c r="GV21" s="5"/>
      <c r="GW21" s="1">
        <f>+Conceptos!L86</f>
        <v>1</v>
      </c>
      <c r="HN21" s="87">
        <f t="shared" si="16"/>
        <v>3</v>
      </c>
      <c r="HO21" s="87" t="str">
        <f t="shared" si="17"/>
        <v>Extreme Bike</v>
      </c>
      <c r="HP21" s="4"/>
      <c r="HQ21" s="4"/>
      <c r="HR21" s="5"/>
      <c r="HS21" s="1">
        <f>+Conceptos!M86</f>
        <v>1</v>
      </c>
    </row>
    <row r="22" spans="1:228" ht="13.5" thickBot="1">
      <c r="B22" s="87">
        <f t="shared" si="18"/>
        <v>4</v>
      </c>
      <c r="C22" s="3" t="str">
        <f>+Conceptos!K6</f>
        <v>Basic</v>
      </c>
      <c r="D22" s="4"/>
      <c r="E22" s="4"/>
      <c r="F22" s="5"/>
      <c r="G22" s="1">
        <f>+Conceptos!C87</f>
        <v>1</v>
      </c>
      <c r="X22" s="87">
        <f t="shared" si="0"/>
        <v>4</v>
      </c>
      <c r="Y22" s="459" t="str">
        <f t="shared" si="1"/>
        <v>Basic</v>
      </c>
      <c r="Z22" s="4"/>
      <c r="AA22" s="4"/>
      <c r="AB22" s="5"/>
      <c r="AC22" s="1">
        <f>+Conceptos!D87</f>
        <v>1</v>
      </c>
      <c r="AT22" s="87">
        <v>4</v>
      </c>
      <c r="AU22" s="3" t="s">
        <v>170</v>
      </c>
      <c r="AV22" s="4"/>
      <c r="AW22" s="4"/>
      <c r="AX22" s="5"/>
      <c r="AY22" s="1">
        <f>+Conceptos!E87</f>
        <v>1</v>
      </c>
      <c r="BP22" s="87">
        <f t="shared" si="2"/>
        <v>4</v>
      </c>
      <c r="BQ22" s="87" t="str">
        <f t="shared" si="3"/>
        <v>Basic, Sport</v>
      </c>
      <c r="BR22" s="4"/>
      <c r="BS22" s="4"/>
      <c r="BT22" s="5"/>
      <c r="BU22" s="1">
        <f>+Conceptos!F87</f>
        <v>1</v>
      </c>
      <c r="CL22" s="87">
        <f t="shared" si="4"/>
        <v>4</v>
      </c>
      <c r="CM22" s="87" t="str">
        <f t="shared" si="5"/>
        <v>Basic, Sport</v>
      </c>
      <c r="CN22" s="4"/>
      <c r="CO22" s="4"/>
      <c r="CP22" s="5"/>
      <c r="CQ22" s="1">
        <f>+Conceptos!G87</f>
        <v>1</v>
      </c>
      <c r="DH22" s="87">
        <f t="shared" si="6"/>
        <v>4</v>
      </c>
      <c r="DI22" s="87" t="str">
        <f t="shared" si="7"/>
        <v>Basic, Sport</v>
      </c>
      <c r="DJ22" s="4"/>
      <c r="DK22" s="4"/>
      <c r="DL22" s="5"/>
      <c r="DM22" s="1">
        <f>+Conceptos!H87</f>
        <v>1</v>
      </c>
      <c r="ED22" s="87">
        <f t="shared" si="8"/>
        <v>4</v>
      </c>
      <c r="EE22" s="87" t="str">
        <f t="shared" si="9"/>
        <v>Basic, Sport</v>
      </c>
      <c r="EF22" s="4"/>
      <c r="EG22" s="4"/>
      <c r="EH22" s="5"/>
      <c r="EI22" s="1">
        <f>+Conceptos!I87</f>
        <v>1</v>
      </c>
      <c r="EZ22" s="87">
        <f t="shared" si="10"/>
        <v>4</v>
      </c>
      <c r="FA22" s="87" t="str">
        <f t="shared" si="11"/>
        <v>Basic, Sport</v>
      </c>
      <c r="FB22" s="4"/>
      <c r="FC22" s="4"/>
      <c r="FD22" s="5"/>
      <c r="FE22" s="1">
        <f>+Conceptos!J87</f>
        <v>1</v>
      </c>
      <c r="FV22" s="87">
        <f t="shared" si="12"/>
        <v>4</v>
      </c>
      <c r="FW22" s="87" t="str">
        <f t="shared" si="13"/>
        <v>Basic, Sport</v>
      </c>
      <c r="FX22" s="4"/>
      <c r="FY22" s="4"/>
      <c r="FZ22" s="5"/>
      <c r="GA22" s="1">
        <f>+Conceptos!K87</f>
        <v>1</v>
      </c>
      <c r="GR22" s="87">
        <f t="shared" si="14"/>
        <v>4</v>
      </c>
      <c r="GS22" s="87" t="str">
        <f t="shared" si="15"/>
        <v>Basic, Sport</v>
      </c>
      <c r="GT22" s="4"/>
      <c r="GU22" s="4"/>
      <c r="GV22" s="5"/>
      <c r="GW22" s="1">
        <f>+Conceptos!L87</f>
        <v>1</v>
      </c>
      <c r="HN22" s="87">
        <f t="shared" si="16"/>
        <v>4</v>
      </c>
      <c r="HO22" s="87" t="str">
        <f t="shared" si="17"/>
        <v>Basic, Sport</v>
      </c>
      <c r="HP22" s="4"/>
      <c r="HQ22" s="4"/>
      <c r="HR22" s="5"/>
      <c r="HS22" s="1">
        <f>+Conceptos!M87</f>
        <v>1</v>
      </c>
    </row>
    <row r="23" spans="1:228" ht="13.5" thickBot="1">
      <c r="B23" s="87">
        <f t="shared" si="18"/>
        <v>5</v>
      </c>
      <c r="C23" s="3" t="str">
        <f>+Conceptos!K7</f>
        <v>Sport</v>
      </c>
      <c r="D23" s="4"/>
      <c r="E23" s="4"/>
      <c r="F23" s="5"/>
      <c r="G23" s="1">
        <f>+Conceptos!C88</f>
        <v>1</v>
      </c>
      <c r="X23" s="87">
        <f t="shared" si="0"/>
        <v>5</v>
      </c>
      <c r="Y23" s="459" t="str">
        <f t="shared" si="1"/>
        <v>Sport</v>
      </c>
      <c r="Z23" s="4"/>
      <c r="AA23" s="4"/>
      <c r="AB23" s="5"/>
      <c r="AC23" s="1">
        <f>+Conceptos!D88</f>
        <v>1</v>
      </c>
      <c r="AT23" s="87">
        <v>5</v>
      </c>
      <c r="AU23" s="3" t="s">
        <v>172</v>
      </c>
      <c r="AV23" s="4"/>
      <c r="AW23" s="4"/>
      <c r="AX23" s="5"/>
      <c r="AY23" s="1">
        <f>+Conceptos!E88</f>
        <v>1</v>
      </c>
      <c r="BP23" s="87">
        <f t="shared" si="2"/>
        <v>5</v>
      </c>
      <c r="BQ23" s="87" t="str">
        <f t="shared" si="3"/>
        <v>Underground</v>
      </c>
      <c r="BR23" s="4"/>
      <c r="BS23" s="4"/>
      <c r="BT23" s="5"/>
      <c r="BU23" s="1">
        <f>+Conceptos!F88</f>
        <v>1</v>
      </c>
      <c r="CL23" s="87">
        <f t="shared" si="4"/>
        <v>5</v>
      </c>
      <c r="CM23" s="87" t="str">
        <f t="shared" si="5"/>
        <v>Underground</v>
      </c>
      <c r="CN23" s="4"/>
      <c r="CO23" s="4"/>
      <c r="CP23" s="5"/>
      <c r="CQ23" s="1">
        <f>+Conceptos!G88</f>
        <v>1</v>
      </c>
      <c r="DH23" s="87">
        <f t="shared" si="6"/>
        <v>5</v>
      </c>
      <c r="DI23" s="87" t="str">
        <f t="shared" si="7"/>
        <v>Underground</v>
      </c>
      <c r="DJ23" s="4"/>
      <c r="DK23" s="4"/>
      <c r="DL23" s="5"/>
      <c r="DM23" s="1">
        <f>+Conceptos!H88</f>
        <v>1</v>
      </c>
      <c r="ED23" s="87">
        <f t="shared" si="8"/>
        <v>5</v>
      </c>
      <c r="EE23" s="87" t="str">
        <f t="shared" si="9"/>
        <v>Underground</v>
      </c>
      <c r="EF23" s="4"/>
      <c r="EG23" s="4"/>
      <c r="EH23" s="5"/>
      <c r="EI23" s="1">
        <f>+Conceptos!I88</f>
        <v>1</v>
      </c>
      <c r="EZ23" s="87">
        <f t="shared" si="10"/>
        <v>5</v>
      </c>
      <c r="FA23" s="87" t="str">
        <f t="shared" si="11"/>
        <v>Underground</v>
      </c>
      <c r="FB23" s="4"/>
      <c r="FC23" s="4"/>
      <c r="FD23" s="5"/>
      <c r="FE23" s="1">
        <f>+Conceptos!J88</f>
        <v>1</v>
      </c>
      <c r="FV23" s="87">
        <f t="shared" si="12"/>
        <v>5</v>
      </c>
      <c r="FW23" s="87" t="str">
        <f t="shared" si="13"/>
        <v>Underground</v>
      </c>
      <c r="FX23" s="4"/>
      <c r="FY23" s="4"/>
      <c r="FZ23" s="5"/>
      <c r="GA23" s="1">
        <f>+Conceptos!K88</f>
        <v>1</v>
      </c>
      <c r="GR23" s="87">
        <f t="shared" si="14"/>
        <v>5</v>
      </c>
      <c r="GS23" s="87" t="str">
        <f t="shared" si="15"/>
        <v>Underground</v>
      </c>
      <c r="GT23" s="4"/>
      <c r="GU23" s="4"/>
      <c r="GV23" s="5"/>
      <c r="GW23" s="1">
        <f>+Conceptos!L88</f>
        <v>1</v>
      </c>
      <c r="HN23" s="87">
        <f t="shared" si="16"/>
        <v>5</v>
      </c>
      <c r="HO23" s="87" t="str">
        <f t="shared" si="17"/>
        <v>Underground</v>
      </c>
      <c r="HP23" s="4"/>
      <c r="HQ23" s="4"/>
      <c r="HR23" s="5"/>
      <c r="HS23" s="1">
        <f>+Conceptos!M88</f>
        <v>1</v>
      </c>
    </row>
    <row r="24" spans="1:228" ht="13.5" thickBot="1">
      <c r="B24" s="87">
        <f t="shared" si="18"/>
        <v>6</v>
      </c>
      <c r="C24" s="3" t="str">
        <f>+Conceptos!K8</f>
        <v>Underground</v>
      </c>
      <c r="D24" s="13"/>
      <c r="E24" s="13"/>
      <c r="F24" s="14"/>
      <c r="G24" s="1">
        <f>+Conceptos!C89</f>
        <v>1</v>
      </c>
      <c r="X24" s="87">
        <f t="shared" si="0"/>
        <v>6</v>
      </c>
      <c r="Y24" s="459" t="str">
        <f t="shared" si="1"/>
        <v>Underground</v>
      </c>
      <c r="Z24" s="13"/>
      <c r="AA24" s="13"/>
      <c r="AB24" s="14"/>
      <c r="AC24" s="1">
        <f>+Conceptos!D89</f>
        <v>1</v>
      </c>
      <c r="AT24" s="88">
        <v>6</v>
      </c>
      <c r="AU24" s="12" t="s">
        <v>149</v>
      </c>
      <c r="AV24" s="13"/>
      <c r="AW24" s="13"/>
      <c r="AX24" s="14"/>
      <c r="AY24" s="1">
        <f>+Conceptos!E89</f>
        <v>1</v>
      </c>
      <c r="BP24" s="87">
        <f t="shared" si="2"/>
        <v>6</v>
      </c>
      <c r="BQ24" s="87" t="str">
        <f t="shared" si="3"/>
        <v>Fantasy</v>
      </c>
      <c r="BR24" s="13"/>
      <c r="BS24" s="13"/>
      <c r="BT24" s="14"/>
      <c r="BU24" s="1">
        <f>+Conceptos!F89</f>
        <v>1</v>
      </c>
      <c r="CL24" s="87">
        <f t="shared" si="4"/>
        <v>6</v>
      </c>
      <c r="CM24" s="87" t="str">
        <f t="shared" si="5"/>
        <v>Fantasy</v>
      </c>
      <c r="CN24" s="4"/>
      <c r="CO24" s="4"/>
      <c r="CP24" s="5"/>
      <c r="CQ24" s="1">
        <f>+Conceptos!G89</f>
        <v>1</v>
      </c>
      <c r="DH24" s="87">
        <f t="shared" si="6"/>
        <v>6</v>
      </c>
      <c r="DI24" s="87" t="str">
        <f t="shared" si="7"/>
        <v>Fantasy</v>
      </c>
      <c r="DJ24" s="4"/>
      <c r="DK24" s="4"/>
      <c r="DL24" s="5"/>
      <c r="DM24" s="1">
        <f>+Conceptos!H89</f>
        <v>1</v>
      </c>
      <c r="ED24" s="87">
        <f t="shared" si="8"/>
        <v>6</v>
      </c>
      <c r="EE24" s="87" t="str">
        <f t="shared" si="9"/>
        <v>Fantasy</v>
      </c>
      <c r="EF24" s="4"/>
      <c r="EG24" s="4"/>
      <c r="EH24" s="5"/>
      <c r="EI24" s="1">
        <f>+Conceptos!I89</f>
        <v>1</v>
      </c>
      <c r="EZ24" s="87">
        <f t="shared" si="10"/>
        <v>6</v>
      </c>
      <c r="FA24" s="87" t="str">
        <f t="shared" si="11"/>
        <v>Fantasy</v>
      </c>
      <c r="FB24" s="4"/>
      <c r="FC24" s="4"/>
      <c r="FD24" s="5"/>
      <c r="FE24" s="1">
        <f>+Conceptos!J89</f>
        <v>1</v>
      </c>
      <c r="FV24" s="87">
        <f t="shared" si="12"/>
        <v>6</v>
      </c>
      <c r="FW24" s="87" t="str">
        <f t="shared" si="13"/>
        <v>Fantasy</v>
      </c>
      <c r="FX24" s="13"/>
      <c r="FY24" s="13"/>
      <c r="FZ24" s="14"/>
      <c r="GA24" s="1">
        <f>+Conceptos!K89</f>
        <v>1</v>
      </c>
      <c r="GR24" s="87">
        <f t="shared" si="14"/>
        <v>6</v>
      </c>
      <c r="GS24" s="87" t="str">
        <f t="shared" si="15"/>
        <v>Fantasy</v>
      </c>
      <c r="GT24" s="13"/>
      <c r="GU24" s="13"/>
      <c r="GV24" s="14"/>
      <c r="GW24" s="1">
        <f>+Conceptos!L89</f>
        <v>1</v>
      </c>
      <c r="HN24" s="87">
        <f t="shared" si="16"/>
        <v>6</v>
      </c>
      <c r="HO24" s="87" t="str">
        <f t="shared" si="17"/>
        <v>Fantasy</v>
      </c>
      <c r="HP24" s="13"/>
      <c r="HQ24" s="13"/>
      <c r="HR24" s="14"/>
      <c r="HS24" s="1">
        <f>+Conceptos!M89</f>
        <v>1</v>
      </c>
    </row>
    <row r="25" spans="1:228" ht="13.5" thickBot="1">
      <c r="B25" s="87">
        <f t="shared" si="18"/>
        <v>7</v>
      </c>
      <c r="C25" s="3" t="str">
        <f>+Conceptos!K9</f>
        <v>Fantasy</v>
      </c>
      <c r="D25" s="4"/>
      <c r="E25" s="4"/>
      <c r="F25" s="5"/>
      <c r="G25" s="1">
        <f>+Conceptos!C90</f>
        <v>1</v>
      </c>
      <c r="X25" s="87">
        <f t="shared" si="0"/>
        <v>7</v>
      </c>
      <c r="Y25" s="459" t="str">
        <f t="shared" si="1"/>
        <v>Fantasy</v>
      </c>
      <c r="Z25" s="4"/>
      <c r="AA25" s="4"/>
      <c r="AB25" s="5"/>
      <c r="AC25" s="1">
        <f>+Conceptos!D90</f>
        <v>1</v>
      </c>
      <c r="AT25" s="87">
        <v>7</v>
      </c>
      <c r="AU25" s="93" t="s">
        <v>173</v>
      </c>
      <c r="AV25" s="4"/>
      <c r="AW25" s="4"/>
      <c r="AX25" s="5"/>
      <c r="AY25" s="1">
        <f>+Conceptos!E90</f>
        <v>1</v>
      </c>
      <c r="BP25" s="87">
        <f t="shared" si="2"/>
        <v>7</v>
      </c>
      <c r="BQ25" s="87" t="str">
        <f t="shared" si="3"/>
        <v>Style, Designers</v>
      </c>
      <c r="BR25" s="4"/>
      <c r="BS25" s="4"/>
      <c r="BT25" s="5"/>
      <c r="BU25" s="1">
        <f>+Conceptos!F90</f>
        <v>1</v>
      </c>
      <c r="CL25" s="87">
        <f t="shared" si="4"/>
        <v>7</v>
      </c>
      <c r="CM25" s="87" t="str">
        <f t="shared" si="5"/>
        <v>Style, Designers</v>
      </c>
      <c r="CN25" s="4"/>
      <c r="CO25" s="4"/>
      <c r="CP25" s="5"/>
      <c r="CQ25" s="1">
        <f>+Conceptos!G90</f>
        <v>1</v>
      </c>
      <c r="DH25" s="87">
        <f t="shared" si="6"/>
        <v>7</v>
      </c>
      <c r="DI25" s="87" t="str">
        <f t="shared" si="7"/>
        <v>Style, Designers</v>
      </c>
      <c r="DJ25" s="4"/>
      <c r="DK25" s="4"/>
      <c r="DL25" s="5"/>
      <c r="DM25" s="1">
        <f>+Conceptos!H90</f>
        <v>1</v>
      </c>
      <c r="ED25" s="87">
        <f t="shared" si="8"/>
        <v>7</v>
      </c>
      <c r="EE25" s="87" t="str">
        <f t="shared" si="9"/>
        <v>Style, Designers</v>
      </c>
      <c r="EF25" s="4"/>
      <c r="EG25" s="4"/>
      <c r="EH25" s="5"/>
      <c r="EI25" s="1">
        <f>+Conceptos!I90</f>
        <v>1</v>
      </c>
      <c r="EZ25" s="87">
        <f t="shared" si="10"/>
        <v>7</v>
      </c>
      <c r="FA25" s="87" t="str">
        <f t="shared" si="11"/>
        <v>Style, Designers</v>
      </c>
      <c r="FB25" s="4"/>
      <c r="FC25" s="4"/>
      <c r="FD25" s="5"/>
      <c r="FE25" s="1">
        <f>+Conceptos!J90</f>
        <v>1</v>
      </c>
      <c r="FV25" s="87">
        <f t="shared" si="12"/>
        <v>7</v>
      </c>
      <c r="FW25" s="87" t="str">
        <f t="shared" si="13"/>
        <v>Style, Designers</v>
      </c>
      <c r="FX25" s="4"/>
      <c r="FY25" s="4"/>
      <c r="FZ25" s="5"/>
      <c r="GA25" s="1">
        <f>+Conceptos!K90</f>
        <v>1</v>
      </c>
      <c r="GR25" s="87">
        <f t="shared" si="14"/>
        <v>7</v>
      </c>
      <c r="GS25" s="87" t="str">
        <f t="shared" si="15"/>
        <v>Style, Designers</v>
      </c>
      <c r="GT25" s="4"/>
      <c r="GU25" s="4"/>
      <c r="GV25" s="5"/>
      <c r="GW25" s="1">
        <f>+Conceptos!L90</f>
        <v>1</v>
      </c>
      <c r="HN25" s="87">
        <f t="shared" si="16"/>
        <v>7</v>
      </c>
      <c r="HO25" s="87" t="str">
        <f t="shared" si="17"/>
        <v>Style, Designers</v>
      </c>
      <c r="HP25" s="4"/>
      <c r="HQ25" s="4"/>
      <c r="HR25" s="5"/>
      <c r="HS25" s="1">
        <f>+Conceptos!M90</f>
        <v>1</v>
      </c>
    </row>
    <row r="26" spans="1:228" ht="13.5" thickBot="1">
      <c r="B26" s="87">
        <f t="shared" si="18"/>
        <v>8</v>
      </c>
      <c r="C26" s="3" t="str">
        <f>+Conceptos!K10</f>
        <v>Style</v>
      </c>
      <c r="D26" s="86"/>
      <c r="E26" s="86"/>
      <c r="F26" s="92"/>
      <c r="G26" s="1">
        <f>+Conceptos!C91</f>
        <v>1</v>
      </c>
      <c r="X26" s="87">
        <f t="shared" si="0"/>
        <v>8</v>
      </c>
      <c r="Y26" s="459" t="str">
        <f t="shared" si="1"/>
        <v>Style</v>
      </c>
      <c r="Z26" s="86"/>
      <c r="AA26" s="86"/>
      <c r="AB26" s="92"/>
      <c r="AC26" s="1">
        <f>+Conceptos!D91</f>
        <v>1</v>
      </c>
      <c r="AT26" s="87">
        <f t="shared" ref="AT26:AU28" si="19">+X26</f>
        <v>8</v>
      </c>
      <c r="AU26" s="459" t="str">
        <f t="shared" si="19"/>
        <v>Style</v>
      </c>
      <c r="AV26" s="86"/>
      <c r="AW26" s="86"/>
      <c r="AX26" s="92"/>
      <c r="AY26" s="1">
        <f>+Conceptos!E91</f>
        <v>1</v>
      </c>
      <c r="BP26" s="87">
        <f t="shared" si="2"/>
        <v>8</v>
      </c>
      <c r="BQ26" s="87" t="str">
        <f t="shared" si="3"/>
        <v>Style</v>
      </c>
      <c r="BR26" s="86"/>
      <c r="BS26" s="86"/>
      <c r="BT26" s="92"/>
      <c r="BU26" s="1">
        <f>+Conceptos!F91</f>
        <v>1</v>
      </c>
      <c r="CL26" s="87">
        <f t="shared" si="4"/>
        <v>8</v>
      </c>
      <c r="CM26" s="87" t="str">
        <f t="shared" si="5"/>
        <v>Style</v>
      </c>
      <c r="CN26" s="4"/>
      <c r="CO26" s="4"/>
      <c r="CP26" s="5"/>
      <c r="CQ26" s="1">
        <f>+Conceptos!G91</f>
        <v>1</v>
      </c>
      <c r="DH26" s="87">
        <f t="shared" si="6"/>
        <v>8</v>
      </c>
      <c r="DI26" s="87" t="str">
        <f t="shared" si="7"/>
        <v>Style</v>
      </c>
      <c r="DJ26" s="4"/>
      <c r="DK26" s="4"/>
      <c r="DL26" s="5"/>
      <c r="DM26" s="1">
        <f>+Conceptos!H91</f>
        <v>1</v>
      </c>
      <c r="ED26" s="87">
        <f t="shared" si="8"/>
        <v>8</v>
      </c>
      <c r="EE26" s="87" t="str">
        <f t="shared" si="9"/>
        <v>Style</v>
      </c>
      <c r="EF26" s="4"/>
      <c r="EG26" s="4"/>
      <c r="EH26" s="5"/>
      <c r="EI26" s="1">
        <f>+Conceptos!I91</f>
        <v>1</v>
      </c>
      <c r="EZ26" s="87">
        <f t="shared" si="10"/>
        <v>8</v>
      </c>
      <c r="FA26" s="87" t="str">
        <f t="shared" si="11"/>
        <v>Style</v>
      </c>
      <c r="FB26" s="4"/>
      <c r="FC26" s="4"/>
      <c r="FD26" s="5"/>
      <c r="FE26" s="1">
        <f>+Conceptos!J91</f>
        <v>1</v>
      </c>
      <c r="FV26" s="87">
        <f t="shared" si="12"/>
        <v>8</v>
      </c>
      <c r="FW26" s="87" t="str">
        <f t="shared" si="13"/>
        <v>Style</v>
      </c>
      <c r="FX26" s="86"/>
      <c r="FY26" s="86"/>
      <c r="FZ26" s="92"/>
      <c r="GA26" s="1">
        <f>+Conceptos!K91</f>
        <v>1</v>
      </c>
      <c r="GR26" s="87">
        <f t="shared" si="14"/>
        <v>8</v>
      </c>
      <c r="GS26" s="87" t="str">
        <f t="shared" si="15"/>
        <v>Style</v>
      </c>
      <c r="GT26" s="86"/>
      <c r="GU26" s="86"/>
      <c r="GV26" s="92"/>
      <c r="GW26" s="1">
        <f>+Conceptos!L91</f>
        <v>1</v>
      </c>
      <c r="HN26" s="87">
        <f t="shared" si="16"/>
        <v>8</v>
      </c>
      <c r="HO26" s="87" t="str">
        <f t="shared" si="17"/>
        <v>Style</v>
      </c>
      <c r="HP26" s="86"/>
      <c r="HQ26" s="86"/>
      <c r="HR26" s="92"/>
      <c r="HS26" s="1">
        <f>+Conceptos!M91</f>
        <v>1</v>
      </c>
    </row>
    <row r="27" spans="1:228" ht="13.5" thickBot="1">
      <c r="B27" s="88">
        <f t="shared" si="18"/>
        <v>9</v>
      </c>
      <c r="C27" s="12" t="str">
        <f>+Conceptos!K11</f>
        <v>Designers</v>
      </c>
      <c r="D27" s="89"/>
      <c r="E27" s="89"/>
      <c r="F27" s="90"/>
      <c r="G27" s="1">
        <f>+Conceptos!C92</f>
        <v>1</v>
      </c>
      <c r="X27" s="87">
        <f t="shared" si="0"/>
        <v>9</v>
      </c>
      <c r="Y27" s="459" t="str">
        <f t="shared" si="1"/>
        <v>Designers</v>
      </c>
      <c r="Z27" s="89"/>
      <c r="AA27" s="89"/>
      <c r="AB27" s="90"/>
      <c r="AC27" s="1">
        <f>+Conceptos!D92</f>
        <v>1</v>
      </c>
      <c r="AT27" s="87">
        <f t="shared" si="19"/>
        <v>9</v>
      </c>
      <c r="AU27" s="459" t="str">
        <f t="shared" si="19"/>
        <v>Designers</v>
      </c>
      <c r="AV27" s="89"/>
      <c r="AW27" s="89"/>
      <c r="AX27" s="90"/>
      <c r="AY27" s="1">
        <f>+Conceptos!E92</f>
        <v>1</v>
      </c>
      <c r="BP27" s="87">
        <f t="shared" si="2"/>
        <v>9</v>
      </c>
      <c r="BQ27" s="87" t="str">
        <f t="shared" si="3"/>
        <v>Designers</v>
      </c>
      <c r="BR27" s="86"/>
      <c r="BS27" s="86"/>
      <c r="BT27" s="92"/>
      <c r="BU27" s="1">
        <f>+Conceptos!F92</f>
        <v>1</v>
      </c>
      <c r="CL27" s="87">
        <f t="shared" si="4"/>
        <v>9</v>
      </c>
      <c r="CM27" s="87" t="str">
        <f t="shared" si="5"/>
        <v>Designers</v>
      </c>
      <c r="CN27" s="4"/>
      <c r="CO27" s="4"/>
      <c r="CP27" s="5"/>
      <c r="CQ27" s="1">
        <f>+Conceptos!G92</f>
        <v>1</v>
      </c>
      <c r="DH27" s="87">
        <f t="shared" si="6"/>
        <v>9</v>
      </c>
      <c r="DI27" s="87" t="str">
        <f t="shared" si="7"/>
        <v>Designers</v>
      </c>
      <c r="DJ27" s="4"/>
      <c r="DK27" s="4"/>
      <c r="DL27" s="5"/>
      <c r="DM27" s="1">
        <f>+Conceptos!H92</f>
        <v>1</v>
      </c>
      <c r="ED27" s="87">
        <f t="shared" si="8"/>
        <v>9</v>
      </c>
      <c r="EE27" s="87" t="str">
        <f t="shared" si="9"/>
        <v>Designers</v>
      </c>
      <c r="EF27" s="4"/>
      <c r="EG27" s="4"/>
      <c r="EH27" s="5"/>
      <c r="EI27" s="1">
        <f>+Conceptos!I92</f>
        <v>1</v>
      </c>
      <c r="EZ27" s="87">
        <f t="shared" si="10"/>
        <v>9</v>
      </c>
      <c r="FA27" s="87" t="str">
        <f t="shared" si="11"/>
        <v>Designers</v>
      </c>
      <c r="FB27" s="4"/>
      <c r="FC27" s="4"/>
      <c r="FD27" s="5"/>
      <c r="FE27" s="1">
        <f>+Conceptos!J92</f>
        <v>1</v>
      </c>
      <c r="FV27" s="87">
        <f t="shared" si="12"/>
        <v>9</v>
      </c>
      <c r="FW27" s="87" t="str">
        <f t="shared" si="13"/>
        <v>Designers</v>
      </c>
      <c r="FX27" s="89"/>
      <c r="FY27" s="89"/>
      <c r="FZ27" s="89"/>
      <c r="GA27" s="1">
        <f>+Conceptos!K92</f>
        <v>1</v>
      </c>
      <c r="GR27" s="87">
        <f t="shared" si="14"/>
        <v>9</v>
      </c>
      <c r="GS27" s="87" t="str">
        <f t="shared" si="15"/>
        <v>Designers</v>
      </c>
      <c r="GT27" s="89"/>
      <c r="GU27" s="89"/>
      <c r="GV27" s="89"/>
      <c r="GW27" s="1">
        <f>+Conceptos!L92</f>
        <v>1</v>
      </c>
      <c r="HN27" s="87">
        <f t="shared" si="16"/>
        <v>9</v>
      </c>
      <c r="HO27" s="87" t="str">
        <f t="shared" si="17"/>
        <v>Designers</v>
      </c>
      <c r="HP27" s="86"/>
      <c r="HQ27" s="86"/>
      <c r="HR27" s="92"/>
      <c r="HS27" s="1">
        <f>+Conceptos!M92</f>
        <v>1</v>
      </c>
    </row>
    <row r="28" spans="1:228" ht="13.5" thickBot="1">
      <c r="B28" s="87">
        <f t="shared" si="18"/>
        <v>10</v>
      </c>
      <c r="C28" s="3" t="str">
        <f>+Conceptos!K12</f>
        <v>Supra</v>
      </c>
      <c r="D28" s="4"/>
      <c r="E28" s="4"/>
      <c r="F28" s="5"/>
      <c r="G28" s="1">
        <f>+Conceptos!C93</f>
        <v>1</v>
      </c>
      <c r="X28" s="87">
        <f t="shared" si="0"/>
        <v>10</v>
      </c>
      <c r="Y28" s="459" t="str">
        <f t="shared" si="1"/>
        <v>Supra</v>
      </c>
      <c r="Z28" s="89"/>
      <c r="AA28" s="89"/>
      <c r="AB28" s="90"/>
      <c r="AC28" s="1">
        <f>+Conceptos!D93</f>
        <v>1</v>
      </c>
      <c r="AT28" s="87">
        <f t="shared" si="19"/>
        <v>10</v>
      </c>
      <c r="AU28" s="459" t="str">
        <f t="shared" si="19"/>
        <v>Supra</v>
      </c>
      <c r="AV28" s="89"/>
      <c r="AW28" s="89"/>
      <c r="AX28" s="90"/>
      <c r="AY28" s="1">
        <f>+Conceptos!E93</f>
        <v>1</v>
      </c>
      <c r="BP28" s="87">
        <f t="shared" si="2"/>
        <v>10</v>
      </c>
      <c r="BQ28" s="87" t="str">
        <f t="shared" si="3"/>
        <v>Supra</v>
      </c>
      <c r="BR28" s="86"/>
      <c r="BS28" s="86"/>
      <c r="BT28" s="92"/>
      <c r="BU28" s="1">
        <f>+Conceptos!F93</f>
        <v>1</v>
      </c>
      <c r="CL28" s="87">
        <f t="shared" si="4"/>
        <v>10</v>
      </c>
      <c r="CM28" s="87" t="str">
        <f t="shared" si="5"/>
        <v>Supra</v>
      </c>
      <c r="CN28" s="4"/>
      <c r="CO28" s="4"/>
      <c r="CP28" s="5"/>
      <c r="CQ28" s="1">
        <f>+Conceptos!G93</f>
        <v>1</v>
      </c>
      <c r="DH28" s="87">
        <f t="shared" si="6"/>
        <v>10</v>
      </c>
      <c r="DI28" s="87" t="str">
        <f t="shared" si="7"/>
        <v>Supra</v>
      </c>
      <c r="DJ28" s="4"/>
      <c r="DK28" s="4"/>
      <c r="DL28" s="5"/>
      <c r="DM28" s="1">
        <f>+Conceptos!H93</f>
        <v>1</v>
      </c>
      <c r="ED28" s="87">
        <f t="shared" si="8"/>
        <v>10</v>
      </c>
      <c r="EE28" s="87" t="str">
        <f t="shared" si="9"/>
        <v>Supra</v>
      </c>
      <c r="EF28" s="4"/>
      <c r="EG28" s="4"/>
      <c r="EH28" s="5"/>
      <c r="EI28" s="1">
        <f>+Conceptos!I93</f>
        <v>1</v>
      </c>
      <c r="EZ28" s="87">
        <f t="shared" si="10"/>
        <v>10</v>
      </c>
      <c r="FA28" s="87" t="str">
        <f t="shared" si="11"/>
        <v>Supra</v>
      </c>
      <c r="FB28" s="4"/>
      <c r="FC28" s="4"/>
      <c r="FD28" s="5"/>
      <c r="FE28" s="1">
        <f>+Conceptos!J93</f>
        <v>1</v>
      </c>
      <c r="FV28" s="87">
        <f t="shared" si="12"/>
        <v>10</v>
      </c>
      <c r="FW28" s="87" t="str">
        <f t="shared" si="13"/>
        <v>Supra</v>
      </c>
      <c r="FX28" s="89"/>
      <c r="FY28" s="89"/>
      <c r="FZ28" s="89"/>
      <c r="GA28" s="1">
        <f>+Conceptos!K93</f>
        <v>1</v>
      </c>
      <c r="GR28" s="87">
        <f t="shared" si="14"/>
        <v>10</v>
      </c>
      <c r="GS28" s="87" t="str">
        <f t="shared" si="15"/>
        <v>Supra</v>
      </c>
      <c r="GT28" s="89"/>
      <c r="GU28" s="89"/>
      <c r="GV28" s="89"/>
      <c r="GW28" s="1">
        <f>+Conceptos!L93</f>
        <v>1</v>
      </c>
      <c r="HN28" s="87">
        <f t="shared" si="16"/>
        <v>10</v>
      </c>
      <c r="HO28" s="87" t="str">
        <f t="shared" si="17"/>
        <v>Supra</v>
      </c>
      <c r="HP28" s="86"/>
      <c r="HQ28" s="86"/>
      <c r="HR28" s="92"/>
      <c r="HS28" s="1">
        <f>+Conceptos!M93</f>
        <v>1</v>
      </c>
    </row>
    <row r="29" spans="1:228" ht="13.5" thickBot="1">
      <c r="B29" s="9"/>
      <c r="C29" s="89"/>
      <c r="D29" s="89"/>
      <c r="E29" s="89"/>
      <c r="F29" s="89"/>
      <c r="G29" s="1"/>
      <c r="X29" s="87"/>
      <c r="Y29" s="459"/>
      <c r="Z29" s="89"/>
      <c r="AA29" s="89"/>
      <c r="AB29" s="90"/>
      <c r="AC29" s="1"/>
      <c r="AT29" s="87"/>
      <c r="AU29" s="459"/>
      <c r="AV29" s="89"/>
      <c r="AW29" s="89"/>
      <c r="AX29" s="90"/>
      <c r="AY29" s="1"/>
      <c r="BP29" s="87"/>
      <c r="BQ29" s="87"/>
      <c r="BR29" s="86"/>
      <c r="BS29" s="86"/>
      <c r="BT29" s="92"/>
      <c r="BU29" s="1"/>
      <c r="CL29" s="87"/>
      <c r="CM29" s="87"/>
      <c r="CN29" s="4"/>
      <c r="CO29" s="4"/>
      <c r="CP29" s="5"/>
      <c r="CQ29" s="1"/>
      <c r="DH29" s="87"/>
      <c r="DI29" s="87"/>
      <c r="DJ29" s="4"/>
      <c r="DK29" s="4"/>
      <c r="DL29" s="5"/>
      <c r="DM29" s="1"/>
      <c r="ED29" s="87"/>
      <c r="EE29" s="87"/>
      <c r="EF29" s="4"/>
      <c r="EG29" s="4"/>
      <c r="EH29" s="5"/>
      <c r="EI29" s="1"/>
      <c r="EZ29" s="87"/>
      <c r="FA29" s="87"/>
      <c r="FB29" s="4"/>
      <c r="FC29" s="4"/>
      <c r="FD29" s="5"/>
      <c r="FE29" s="1"/>
      <c r="FV29" s="87"/>
      <c r="FW29" s="87"/>
      <c r="FX29" s="89"/>
      <c r="FY29" s="89"/>
      <c r="FZ29" s="89"/>
      <c r="GA29" s="1"/>
      <c r="GR29" s="87">
        <f t="shared" si="14"/>
        <v>0</v>
      </c>
      <c r="GS29" s="87">
        <f t="shared" si="15"/>
        <v>0</v>
      </c>
      <c r="GT29" s="89"/>
      <c r="GU29" s="89"/>
      <c r="GV29" s="89"/>
      <c r="GW29" s="1"/>
      <c r="HN29" s="87">
        <f t="shared" si="16"/>
        <v>0</v>
      </c>
      <c r="HO29" s="87">
        <f t="shared" si="17"/>
        <v>0</v>
      </c>
      <c r="HP29" s="86"/>
      <c r="HQ29" s="86"/>
      <c r="HR29" s="92"/>
      <c r="HS29" s="1"/>
    </row>
    <row r="30" spans="1:228" ht="13.5" thickBot="1">
      <c r="B30" s="9"/>
      <c r="C30" s="12" t="str">
        <f>+Conceptos!K14</f>
        <v>Niños</v>
      </c>
      <c r="D30" s="13"/>
      <c r="E30" s="13"/>
      <c r="F30" s="14"/>
      <c r="G30" s="1">
        <v>1</v>
      </c>
      <c r="X30" s="87">
        <f t="shared" si="0"/>
        <v>0</v>
      </c>
      <c r="Y30" s="459" t="str">
        <f t="shared" si="1"/>
        <v>Niños</v>
      </c>
      <c r="Z30" s="89"/>
      <c r="AA30" s="89"/>
      <c r="AB30" s="90"/>
      <c r="AC30" s="1">
        <f>+Conceptos!D95</f>
        <v>1</v>
      </c>
      <c r="AT30" s="87">
        <f t="shared" ref="AT30:AU33" si="20">+X30</f>
        <v>0</v>
      </c>
      <c r="AU30" s="459" t="str">
        <f t="shared" si="20"/>
        <v>Niños</v>
      </c>
      <c r="AV30" s="89"/>
      <c r="AW30" s="89"/>
      <c r="AX30" s="90"/>
      <c r="AY30" s="1">
        <f>+Conceptos!E95</f>
        <v>1</v>
      </c>
      <c r="BP30" s="87">
        <f t="shared" si="2"/>
        <v>0</v>
      </c>
      <c r="BQ30" s="87" t="str">
        <f t="shared" si="3"/>
        <v>Niños</v>
      </c>
      <c r="BR30" s="86"/>
      <c r="BS30" s="86"/>
      <c r="BT30" s="92"/>
      <c r="BU30" s="1">
        <f>+Conceptos!F95</f>
        <v>1</v>
      </c>
      <c r="CL30" s="87">
        <f t="shared" si="4"/>
        <v>0</v>
      </c>
      <c r="CM30" s="87" t="str">
        <f t="shared" si="5"/>
        <v>Niños</v>
      </c>
      <c r="CN30" s="4"/>
      <c r="CO30" s="4"/>
      <c r="CP30" s="5"/>
      <c r="CQ30" s="1">
        <f>+Conceptos!G95</f>
        <v>1</v>
      </c>
      <c r="DH30" s="87">
        <f t="shared" si="6"/>
        <v>0</v>
      </c>
      <c r="DI30" s="87" t="str">
        <f t="shared" si="7"/>
        <v>Niños</v>
      </c>
      <c r="DJ30" s="4"/>
      <c r="DK30" s="4"/>
      <c r="DL30" s="5"/>
      <c r="DM30" s="1">
        <f>+Conceptos!H95</f>
        <v>1</v>
      </c>
      <c r="ED30" s="87">
        <f t="shared" si="8"/>
        <v>0</v>
      </c>
      <c r="EE30" s="87" t="str">
        <f t="shared" si="9"/>
        <v>Niños</v>
      </c>
      <c r="EF30" s="4"/>
      <c r="EG30" s="4"/>
      <c r="EH30" s="5"/>
      <c r="EI30" s="1">
        <f>+Conceptos!I95</f>
        <v>1</v>
      </c>
      <c r="EZ30" s="87">
        <f t="shared" si="10"/>
        <v>0</v>
      </c>
      <c r="FA30" s="87" t="str">
        <f t="shared" si="11"/>
        <v>Niños</v>
      </c>
      <c r="FB30" s="4"/>
      <c r="FC30" s="4"/>
      <c r="FD30" s="5"/>
      <c r="FE30" s="1">
        <f>+Conceptos!J95</f>
        <v>1</v>
      </c>
      <c r="FV30" s="87">
        <f t="shared" si="12"/>
        <v>0</v>
      </c>
      <c r="FW30" s="87" t="str">
        <f t="shared" si="13"/>
        <v>Niños</v>
      </c>
      <c r="FX30" s="89"/>
      <c r="FY30" s="89"/>
      <c r="FZ30" s="89"/>
      <c r="GA30" s="1">
        <f>+Conceptos!K95</f>
        <v>1</v>
      </c>
      <c r="GR30" s="87">
        <f t="shared" si="14"/>
        <v>0</v>
      </c>
      <c r="GS30" s="87" t="str">
        <f t="shared" si="15"/>
        <v>Niños</v>
      </c>
      <c r="GT30" s="89"/>
      <c r="GU30" s="89"/>
      <c r="GV30" s="89"/>
      <c r="GW30" s="1">
        <f>+Conceptos!L95</f>
        <v>1</v>
      </c>
      <c r="HN30" s="87">
        <f t="shared" si="16"/>
        <v>0</v>
      </c>
      <c r="HO30" s="87" t="str">
        <f t="shared" si="17"/>
        <v>Niños</v>
      </c>
      <c r="HP30" s="86"/>
      <c r="HQ30" s="86"/>
      <c r="HR30" s="92"/>
      <c r="HS30" s="1">
        <f>+Conceptos!M95</f>
        <v>1</v>
      </c>
    </row>
    <row r="31" spans="1:228" ht="13.5" thickBot="1">
      <c r="B31" s="9"/>
      <c r="C31" s="3" t="str">
        <f>+Conceptos!K15</f>
        <v>Señora</v>
      </c>
      <c r="D31" s="4"/>
      <c r="E31" s="4"/>
      <c r="F31" s="5"/>
      <c r="G31" s="1">
        <v>1</v>
      </c>
      <c r="X31" s="87">
        <f t="shared" si="0"/>
        <v>0</v>
      </c>
      <c r="Y31" s="459" t="str">
        <f t="shared" si="1"/>
        <v>Señora</v>
      </c>
      <c r="Z31" s="89"/>
      <c r="AA31" s="89"/>
      <c r="AB31" s="90"/>
      <c r="AC31" s="1">
        <f>+Conceptos!D96</f>
        <v>1</v>
      </c>
      <c r="AT31" s="87">
        <f t="shared" si="20"/>
        <v>0</v>
      </c>
      <c r="AU31" s="459" t="str">
        <f t="shared" si="20"/>
        <v>Señora</v>
      </c>
      <c r="AV31" s="89"/>
      <c r="AW31" s="89"/>
      <c r="AX31" s="90"/>
      <c r="AY31" s="1">
        <f>+Conceptos!E96</f>
        <v>1</v>
      </c>
      <c r="BP31" s="87">
        <f t="shared" si="2"/>
        <v>0</v>
      </c>
      <c r="BQ31" s="87" t="str">
        <f t="shared" si="3"/>
        <v>Señora</v>
      </c>
      <c r="BR31" s="86"/>
      <c r="BS31" s="86"/>
      <c r="BT31" s="92"/>
      <c r="BU31" s="1">
        <f>+Conceptos!F96</f>
        <v>1</v>
      </c>
      <c r="CL31" s="87">
        <f t="shared" si="4"/>
        <v>0</v>
      </c>
      <c r="CM31" s="87" t="str">
        <f t="shared" si="5"/>
        <v>Señora</v>
      </c>
      <c r="CN31" s="4"/>
      <c r="CO31" s="4"/>
      <c r="CP31" s="5"/>
      <c r="CQ31" s="1">
        <f>+Conceptos!G96</f>
        <v>1</v>
      </c>
      <c r="DH31" s="87">
        <f t="shared" si="6"/>
        <v>0</v>
      </c>
      <c r="DI31" s="87" t="str">
        <f t="shared" si="7"/>
        <v>Señora</v>
      </c>
      <c r="DJ31" s="4"/>
      <c r="DK31" s="4"/>
      <c r="DL31" s="5"/>
      <c r="DM31" s="1">
        <f>+Conceptos!H96</f>
        <v>1</v>
      </c>
      <c r="ED31" s="87">
        <f t="shared" si="8"/>
        <v>0</v>
      </c>
      <c r="EE31" s="87" t="str">
        <f t="shared" si="9"/>
        <v>Señora</v>
      </c>
      <c r="EF31" s="4"/>
      <c r="EG31" s="4"/>
      <c r="EH31" s="5"/>
      <c r="EI31" s="1">
        <f>+Conceptos!I96</f>
        <v>1</v>
      </c>
      <c r="EZ31" s="87">
        <f t="shared" si="10"/>
        <v>0</v>
      </c>
      <c r="FA31" s="87" t="str">
        <f t="shared" si="11"/>
        <v>Señora</v>
      </c>
      <c r="FB31" s="4"/>
      <c r="FC31" s="4"/>
      <c r="FD31" s="5"/>
      <c r="FE31" s="1">
        <f>+Conceptos!J96</f>
        <v>1</v>
      </c>
      <c r="FV31" s="87">
        <f t="shared" si="12"/>
        <v>0</v>
      </c>
      <c r="FW31" s="87" t="str">
        <f t="shared" si="13"/>
        <v>Señora</v>
      </c>
      <c r="FX31" s="89"/>
      <c r="FY31" s="89"/>
      <c r="FZ31" s="89"/>
      <c r="GA31" s="1">
        <f>+Conceptos!K96</f>
        <v>1</v>
      </c>
      <c r="GR31" s="87">
        <f t="shared" si="14"/>
        <v>0</v>
      </c>
      <c r="GS31" s="87" t="str">
        <f t="shared" si="15"/>
        <v>Señora</v>
      </c>
      <c r="GT31" s="89"/>
      <c r="GU31" s="89"/>
      <c r="GV31" s="89"/>
      <c r="GW31" s="1">
        <f>+Conceptos!L96</f>
        <v>1</v>
      </c>
      <c r="HN31" s="87">
        <f t="shared" si="16"/>
        <v>0</v>
      </c>
      <c r="HO31" s="87" t="str">
        <f t="shared" si="17"/>
        <v>Señora</v>
      </c>
      <c r="HP31" s="86"/>
      <c r="HQ31" s="86"/>
      <c r="HR31" s="92"/>
      <c r="HS31" s="1">
        <f>+Conceptos!M96</f>
        <v>1</v>
      </c>
    </row>
    <row r="32" spans="1:228" ht="13.5" thickBot="1">
      <c r="B32" s="9"/>
      <c r="C32" s="3" t="str">
        <f>+Conceptos!K16</f>
        <v>Regalo</v>
      </c>
      <c r="D32" s="4"/>
      <c r="E32" s="4"/>
      <c r="F32" s="5"/>
      <c r="G32" s="1">
        <v>1</v>
      </c>
      <c r="X32" s="87">
        <f t="shared" si="0"/>
        <v>0</v>
      </c>
      <c r="Y32" s="459" t="str">
        <f t="shared" si="1"/>
        <v>Regalo</v>
      </c>
      <c r="Z32" s="89"/>
      <c r="AA32" s="89"/>
      <c r="AB32" s="90"/>
      <c r="AC32" s="1">
        <f>+Conceptos!D97</f>
        <v>1</v>
      </c>
      <c r="AT32" s="87">
        <f t="shared" si="20"/>
        <v>0</v>
      </c>
      <c r="AU32" s="459" t="str">
        <f t="shared" si="20"/>
        <v>Regalo</v>
      </c>
      <c r="AV32" s="89"/>
      <c r="AW32" s="89"/>
      <c r="AX32" s="90"/>
      <c r="AY32" s="1">
        <f>+Conceptos!E97</f>
        <v>1</v>
      </c>
      <c r="BP32" s="87">
        <f t="shared" si="2"/>
        <v>0</v>
      </c>
      <c r="BQ32" s="87" t="str">
        <f t="shared" si="3"/>
        <v>Regalo</v>
      </c>
      <c r="BR32" s="86"/>
      <c r="BS32" s="86"/>
      <c r="BT32" s="92"/>
      <c r="BU32" s="1">
        <f>+Conceptos!F97</f>
        <v>1</v>
      </c>
      <c r="CL32" s="87">
        <f t="shared" si="4"/>
        <v>0</v>
      </c>
      <c r="CM32" s="87" t="str">
        <f t="shared" si="5"/>
        <v>Regalo</v>
      </c>
      <c r="CN32" s="4"/>
      <c r="CO32" s="4"/>
      <c r="CP32" s="5"/>
      <c r="CQ32" s="1">
        <f>+Conceptos!G97</f>
        <v>1</v>
      </c>
      <c r="DH32" s="87">
        <f t="shared" si="6"/>
        <v>0</v>
      </c>
      <c r="DI32" s="87" t="str">
        <f t="shared" si="7"/>
        <v>Regalo</v>
      </c>
      <c r="DJ32" s="4"/>
      <c r="DK32" s="4"/>
      <c r="DL32" s="5"/>
      <c r="DM32" s="1">
        <f>+Conceptos!H97</f>
        <v>1</v>
      </c>
      <c r="ED32" s="87">
        <f t="shared" si="8"/>
        <v>0</v>
      </c>
      <c r="EE32" s="87" t="str">
        <f t="shared" si="9"/>
        <v>Regalo</v>
      </c>
      <c r="EF32" s="4"/>
      <c r="EG32" s="4"/>
      <c r="EH32" s="5"/>
      <c r="EI32" s="1">
        <f>+Conceptos!I97</f>
        <v>1</v>
      </c>
      <c r="EZ32" s="87">
        <f t="shared" si="10"/>
        <v>0</v>
      </c>
      <c r="FA32" s="87" t="str">
        <f t="shared" si="11"/>
        <v>Regalo</v>
      </c>
      <c r="FB32" s="4"/>
      <c r="FC32" s="4"/>
      <c r="FD32" s="5"/>
      <c r="FE32" s="1">
        <f>+Conceptos!J97</f>
        <v>1</v>
      </c>
      <c r="FV32" s="87">
        <f t="shared" si="12"/>
        <v>0</v>
      </c>
      <c r="FW32" s="87" t="str">
        <f t="shared" si="13"/>
        <v>Regalo</v>
      </c>
      <c r="FX32" s="89"/>
      <c r="FY32" s="89"/>
      <c r="FZ32" s="89"/>
      <c r="GA32" s="1">
        <f>+Conceptos!K97</f>
        <v>1</v>
      </c>
      <c r="GR32" s="87">
        <f t="shared" si="14"/>
        <v>0</v>
      </c>
      <c r="GS32" s="87" t="str">
        <f t="shared" si="15"/>
        <v>Regalo</v>
      </c>
      <c r="GT32" s="89"/>
      <c r="GU32" s="89"/>
      <c r="GV32" s="89"/>
      <c r="GW32" s="1">
        <f>+Conceptos!L97</f>
        <v>1</v>
      </c>
      <c r="HN32" s="87">
        <f t="shared" si="16"/>
        <v>0</v>
      </c>
      <c r="HO32" s="87" t="str">
        <f t="shared" si="17"/>
        <v>Regalo</v>
      </c>
      <c r="HP32" s="86"/>
      <c r="HQ32" s="86"/>
      <c r="HR32" s="92"/>
      <c r="HS32" s="1">
        <f>+Conceptos!M97</f>
        <v>1</v>
      </c>
    </row>
    <row r="33" spans="1:231" ht="13.5" thickBot="1">
      <c r="B33" s="9"/>
      <c r="C33" s="106" t="str">
        <f>+Conceptos!K17</f>
        <v>Merchandising</v>
      </c>
      <c r="D33" s="86"/>
      <c r="E33" s="86"/>
      <c r="F33" s="92"/>
      <c r="G33" s="1">
        <v>1</v>
      </c>
      <c r="X33" s="87">
        <f t="shared" si="0"/>
        <v>0</v>
      </c>
      <c r="Y33" s="459" t="str">
        <f t="shared" si="1"/>
        <v>Merchandising</v>
      </c>
      <c r="Z33" s="86"/>
      <c r="AA33" s="86"/>
      <c r="AB33" s="92"/>
      <c r="AC33" s="1">
        <f>+Conceptos!D98</f>
        <v>1</v>
      </c>
      <c r="AT33" s="87">
        <f t="shared" si="20"/>
        <v>0</v>
      </c>
      <c r="AU33" s="459" t="str">
        <f t="shared" si="20"/>
        <v>Merchandising</v>
      </c>
      <c r="AV33" s="86"/>
      <c r="AW33" s="86"/>
      <c r="AX33" s="92"/>
      <c r="AY33" s="1">
        <f>+Conceptos!E98</f>
        <v>1</v>
      </c>
      <c r="BP33" s="87">
        <f t="shared" si="2"/>
        <v>0</v>
      </c>
      <c r="BQ33" s="87" t="str">
        <f t="shared" si="3"/>
        <v>Merchandising</v>
      </c>
      <c r="BR33" s="86"/>
      <c r="BS33" s="86"/>
      <c r="BT33" s="92"/>
      <c r="BU33" s="1">
        <f>+Conceptos!F98</f>
        <v>1</v>
      </c>
      <c r="CL33" s="87">
        <f t="shared" si="4"/>
        <v>0</v>
      </c>
      <c r="CM33" s="87" t="str">
        <f t="shared" si="5"/>
        <v>Merchandising</v>
      </c>
      <c r="CN33" s="4"/>
      <c r="CO33" s="4"/>
      <c r="CP33" s="5"/>
      <c r="CQ33" s="1">
        <f>+Conceptos!G98</f>
        <v>1</v>
      </c>
      <c r="DH33" s="87">
        <f t="shared" si="6"/>
        <v>0</v>
      </c>
      <c r="DI33" s="87" t="str">
        <f t="shared" si="7"/>
        <v>Merchandising</v>
      </c>
      <c r="DJ33" s="4"/>
      <c r="DK33" s="4"/>
      <c r="DL33" s="5"/>
      <c r="DM33" s="1">
        <f>+Conceptos!H98</f>
        <v>1</v>
      </c>
      <c r="ED33" s="87">
        <f t="shared" si="8"/>
        <v>0</v>
      </c>
      <c r="EE33" s="87" t="str">
        <f t="shared" si="9"/>
        <v>Merchandising</v>
      </c>
      <c r="EF33" s="4"/>
      <c r="EG33" s="4"/>
      <c r="EH33" s="5"/>
      <c r="EI33" s="1">
        <f>+Conceptos!I98</f>
        <v>1</v>
      </c>
      <c r="EZ33" s="87">
        <f t="shared" si="10"/>
        <v>0</v>
      </c>
      <c r="FA33" s="87" t="str">
        <f t="shared" si="11"/>
        <v>Merchandising</v>
      </c>
      <c r="FB33" s="4"/>
      <c r="FC33" s="4"/>
      <c r="FD33" s="5"/>
      <c r="FE33" s="1">
        <f>+Conceptos!J98</f>
        <v>1</v>
      </c>
      <c r="FV33" s="87">
        <f>+EZ33</f>
        <v>0</v>
      </c>
      <c r="FW33" s="87" t="str">
        <f>+FA33</f>
        <v>Merchandising</v>
      </c>
      <c r="FX33" s="89"/>
      <c r="FY33" s="89"/>
      <c r="FZ33" s="89"/>
      <c r="GA33" s="1">
        <f>+Conceptos!K98</f>
        <v>1</v>
      </c>
      <c r="GR33" s="87">
        <f>+FV33</f>
        <v>0</v>
      </c>
      <c r="GS33" s="87" t="str">
        <f>+FW33</f>
        <v>Merchandising</v>
      </c>
      <c r="GT33" s="89"/>
      <c r="GU33" s="89"/>
      <c r="GV33" s="89"/>
      <c r="GW33" s="1">
        <f>+Conceptos!L98</f>
        <v>1</v>
      </c>
      <c r="HN33" s="87">
        <f t="shared" si="16"/>
        <v>0</v>
      </c>
      <c r="HO33" s="87" t="str">
        <f t="shared" si="17"/>
        <v>Merchandising</v>
      </c>
      <c r="HP33" s="86"/>
      <c r="HQ33" s="86"/>
      <c r="HR33" s="92"/>
      <c r="HS33" s="1">
        <f>+Conceptos!M98</f>
        <v>1</v>
      </c>
    </row>
    <row r="34" spans="1:231" ht="13.5" thickBot="1">
      <c r="BP34" s="87"/>
      <c r="BQ34" s="87"/>
      <c r="BR34" s="86"/>
      <c r="BS34" s="86"/>
      <c r="BT34" s="92"/>
      <c r="BU34" s="1"/>
      <c r="ED34" s="87"/>
      <c r="EE34" s="87"/>
      <c r="EF34" s="4"/>
      <c r="EG34" s="4"/>
      <c r="EH34" s="5"/>
      <c r="EI34" s="1"/>
    </row>
    <row r="35" spans="1:231" ht="13.5" thickBot="1">
      <c r="A35" s="37" t="s">
        <v>234</v>
      </c>
      <c r="W35" s="37" t="s">
        <v>234</v>
      </c>
      <c r="AG35" s="387" t="s">
        <v>707</v>
      </c>
      <c r="AS35" s="37" t="s">
        <v>234</v>
      </c>
      <c r="BC35" s="174" t="s">
        <v>707</v>
      </c>
      <c r="BO35" s="37" t="s">
        <v>234</v>
      </c>
      <c r="BY35" s="174" t="s">
        <v>708</v>
      </c>
      <c r="CK35" s="37" t="s">
        <v>234</v>
      </c>
      <c r="CU35" s="174" t="s">
        <v>707</v>
      </c>
      <c r="DG35" s="37" t="s">
        <v>234</v>
      </c>
      <c r="DQ35" s="181" t="s">
        <v>708</v>
      </c>
      <c r="EC35" s="37" t="s">
        <v>234</v>
      </c>
      <c r="EM35" s="174" t="s">
        <v>708</v>
      </c>
      <c r="EY35" s="37" t="s">
        <v>234</v>
      </c>
      <c r="FI35" s="174" t="s">
        <v>707</v>
      </c>
      <c r="FU35" s="37" t="s">
        <v>234</v>
      </c>
      <c r="GE35" s="174" t="s">
        <v>707</v>
      </c>
      <c r="GQ35" s="37" t="s">
        <v>234</v>
      </c>
      <c r="HA35" s="174" t="s">
        <v>707</v>
      </c>
      <c r="HM35" s="37" t="s">
        <v>234</v>
      </c>
      <c r="HW35" s="174" t="s">
        <v>707</v>
      </c>
    </row>
    <row r="36" spans="1:231" ht="13.5" thickBot="1">
      <c r="A36" s="12"/>
      <c r="B36" s="13"/>
      <c r="C36" s="6" t="s">
        <v>54</v>
      </c>
      <c r="D36" s="7" t="s">
        <v>55</v>
      </c>
      <c r="E36" s="7" t="s">
        <v>56</v>
      </c>
      <c r="F36" s="7" t="s">
        <v>57</v>
      </c>
      <c r="G36" s="7" t="s">
        <v>58</v>
      </c>
      <c r="H36" s="29" t="s">
        <v>59</v>
      </c>
      <c r="Y36" s="6" t="s">
        <v>54</v>
      </c>
      <c r="Z36" s="7" t="s">
        <v>55</v>
      </c>
      <c r="AA36" s="7" t="s">
        <v>56</v>
      </c>
      <c r="AB36" s="7" t="s">
        <v>57</v>
      </c>
      <c r="AC36" s="7" t="s">
        <v>58</v>
      </c>
      <c r="AD36" s="29" t="s">
        <v>59</v>
      </c>
      <c r="AG36" s="388" t="str">
        <f>+X5</f>
        <v>Japón</v>
      </c>
      <c r="AU36" s="6" t="s">
        <v>54</v>
      </c>
      <c r="AV36" s="7" t="s">
        <v>55</v>
      </c>
      <c r="AW36" s="7" t="s">
        <v>56</v>
      </c>
      <c r="AX36" s="7" t="s">
        <v>57</v>
      </c>
      <c r="AY36" s="7" t="s">
        <v>58</v>
      </c>
      <c r="AZ36" s="29" t="s">
        <v>59</v>
      </c>
      <c r="BC36" s="180" t="str">
        <f>+AU5</f>
        <v>Alemania</v>
      </c>
      <c r="BQ36" s="6" t="s">
        <v>54</v>
      </c>
      <c r="BR36" s="7" t="s">
        <v>55</v>
      </c>
      <c r="BS36" s="7" t="s">
        <v>56</v>
      </c>
      <c r="BT36" s="7" t="s">
        <v>57</v>
      </c>
      <c r="BU36" s="7" t="s">
        <v>58</v>
      </c>
      <c r="BV36" s="29" t="s">
        <v>59</v>
      </c>
      <c r="BY36" s="180" t="str">
        <f>+BQ5</f>
        <v>Estados Unidos</v>
      </c>
      <c r="CM36" s="6" t="s">
        <v>54</v>
      </c>
      <c r="CN36" s="7" t="s">
        <v>55</v>
      </c>
      <c r="CO36" s="7" t="s">
        <v>56</v>
      </c>
      <c r="CP36" s="7" t="s">
        <v>57</v>
      </c>
      <c r="CQ36" s="7" t="s">
        <v>58</v>
      </c>
      <c r="CR36" s="29" t="s">
        <v>59</v>
      </c>
      <c r="CU36" s="180" t="str">
        <f>+CL5</f>
        <v>México</v>
      </c>
      <c r="DI36" s="6" t="s">
        <v>54</v>
      </c>
      <c r="DJ36" s="7" t="s">
        <v>55</v>
      </c>
      <c r="DK36" s="7" t="s">
        <v>56</v>
      </c>
      <c r="DL36" s="7" t="s">
        <v>57</v>
      </c>
      <c r="DM36" s="7" t="s">
        <v>58</v>
      </c>
      <c r="DN36" s="29" t="s">
        <v>59</v>
      </c>
      <c r="DQ36" s="183" t="str">
        <f>+DH5</f>
        <v>Brasil</v>
      </c>
      <c r="EE36" s="6" t="s">
        <v>54</v>
      </c>
      <c r="EF36" s="7" t="s">
        <v>55</v>
      </c>
      <c r="EG36" s="7" t="s">
        <v>56</v>
      </c>
      <c r="EH36" s="7" t="s">
        <v>57</v>
      </c>
      <c r="EI36" s="7" t="s">
        <v>58</v>
      </c>
      <c r="EJ36" s="29" t="s">
        <v>59</v>
      </c>
      <c r="EM36" s="180" t="str">
        <f>+EE5</f>
        <v>Australia</v>
      </c>
      <c r="FA36" s="6" t="s">
        <v>54</v>
      </c>
      <c r="FB36" s="7" t="s">
        <v>55</v>
      </c>
      <c r="FC36" s="7" t="s">
        <v>56</v>
      </c>
      <c r="FD36" s="7" t="s">
        <v>57</v>
      </c>
      <c r="FE36" s="7" t="s">
        <v>58</v>
      </c>
      <c r="FF36" s="29" t="s">
        <v>59</v>
      </c>
      <c r="FI36" s="180" t="str">
        <f>+FA5</f>
        <v>Rusia</v>
      </c>
      <c r="FW36" s="6" t="s">
        <v>54</v>
      </c>
      <c r="FX36" s="7" t="s">
        <v>55</v>
      </c>
      <c r="FY36" s="7" t="s">
        <v>56</v>
      </c>
      <c r="FZ36" s="7" t="s">
        <v>57</v>
      </c>
      <c r="GA36" s="7" t="s">
        <v>58</v>
      </c>
      <c r="GB36" s="29" t="s">
        <v>59</v>
      </c>
      <c r="GE36" s="180" t="str">
        <f>+FW5</f>
        <v>China</v>
      </c>
      <c r="GS36" s="6" t="s">
        <v>54</v>
      </c>
      <c r="GT36" s="7" t="s">
        <v>55</v>
      </c>
      <c r="GU36" s="7" t="s">
        <v>56</v>
      </c>
      <c r="GV36" s="7" t="s">
        <v>57</v>
      </c>
      <c r="GW36" s="7" t="s">
        <v>58</v>
      </c>
      <c r="GX36" s="29" t="s">
        <v>59</v>
      </c>
      <c r="HA36" s="180" t="str">
        <f>+GS5</f>
        <v>Francia</v>
      </c>
      <c r="HO36" s="6" t="s">
        <v>54</v>
      </c>
      <c r="HP36" s="7" t="s">
        <v>55</v>
      </c>
      <c r="HQ36" s="7" t="s">
        <v>56</v>
      </c>
      <c r="HR36" s="7" t="s">
        <v>57</v>
      </c>
      <c r="HS36" s="7" t="s">
        <v>58</v>
      </c>
      <c r="HT36" s="29" t="s">
        <v>59</v>
      </c>
      <c r="HW36" s="180" t="str">
        <f>+HO5</f>
        <v>Reino Unido</v>
      </c>
    </row>
    <row r="37" spans="1:231" ht="13.5" thickBot="1">
      <c r="A37" s="105" t="s">
        <v>44</v>
      </c>
      <c r="B37" s="48" t="str">
        <f>+C19</f>
        <v>Black market solo pts vta ajenos</v>
      </c>
      <c r="C37" s="32">
        <f>+Conceptos!C42</f>
        <v>1.6</v>
      </c>
      <c r="D37" s="32">
        <f>+Conceptos!D42</f>
        <v>0.35</v>
      </c>
      <c r="E37" s="32">
        <f>+Conceptos!E42</f>
        <v>0.4</v>
      </c>
      <c r="F37" s="32">
        <f>+Conceptos!F42</f>
        <v>0.2</v>
      </c>
      <c r="G37" s="32">
        <f>+Conceptos!G42</f>
        <v>0.1</v>
      </c>
      <c r="H37" s="51">
        <f>+(C37+D37+E37+F37+G37)*G19</f>
        <v>2.6500000000000004</v>
      </c>
      <c r="I37" t="s">
        <v>152</v>
      </c>
      <c r="J37" t="s">
        <v>153</v>
      </c>
      <c r="W37" t="s">
        <v>44</v>
      </c>
      <c r="X37" s="1" t="str">
        <f>+Y19</f>
        <v>Black market solo pts vta ajenos</v>
      </c>
      <c r="Y37" s="2">
        <f>+C37</f>
        <v>1.6</v>
      </c>
      <c r="Z37" s="2">
        <f>+D37</f>
        <v>0.35</v>
      </c>
      <c r="AA37" s="2">
        <f>+E37</f>
        <v>0.4</v>
      </c>
      <c r="AB37" s="2">
        <f>+F37</f>
        <v>0.2</v>
      </c>
      <c r="AC37" s="2">
        <f>+G37</f>
        <v>0.1</v>
      </c>
      <c r="AD37" s="51">
        <f t="shared" ref="AD37:AD44" si="21">+(Y37+Z37+AA37+AB37+AC37+AG37)*AC19</f>
        <v>3.1500000000000004</v>
      </c>
      <c r="AE37" t="s">
        <v>152</v>
      </c>
      <c r="AF37" t="s">
        <v>153</v>
      </c>
      <c r="AG37" s="181">
        <f>+Conceptos!K42</f>
        <v>0.5</v>
      </c>
      <c r="AS37" t="s">
        <v>44</v>
      </c>
      <c r="AT37" s="1" t="str">
        <f>+AU19</f>
        <v>Black market</v>
      </c>
      <c r="AU37" s="2">
        <f>+Y37</f>
        <v>1.6</v>
      </c>
      <c r="AV37" s="2">
        <f>+Z37</f>
        <v>0.35</v>
      </c>
      <c r="AW37" s="2">
        <f>+AA37</f>
        <v>0.4</v>
      </c>
      <c r="AX37" s="2">
        <f>+AB37</f>
        <v>0.2</v>
      </c>
      <c r="AY37" s="2">
        <f>+AC37</f>
        <v>0.1</v>
      </c>
      <c r="AZ37" s="51">
        <f t="shared" ref="AZ37:AZ44" si="22">+(AU37+AV37+AW37+AX37+AY37+BC37)*AY19</f>
        <v>2.8500000000000005</v>
      </c>
      <c r="BA37" t="s">
        <v>152</v>
      </c>
      <c r="BB37" t="s">
        <v>153</v>
      </c>
      <c r="BC37" s="182">
        <f>+Conceptos!L42</f>
        <v>0.2</v>
      </c>
      <c r="BO37" t="s">
        <v>44</v>
      </c>
      <c r="BP37" s="1" t="str">
        <f>+BQ19</f>
        <v>Black market</v>
      </c>
      <c r="BQ37" s="2">
        <f>+AU37</f>
        <v>1.6</v>
      </c>
      <c r="BR37" s="2">
        <f>+AV37</f>
        <v>0.35</v>
      </c>
      <c r="BS37" s="2">
        <f>+AW37</f>
        <v>0.4</v>
      </c>
      <c r="BT37" s="2">
        <f>+AX37</f>
        <v>0.2</v>
      </c>
      <c r="BU37" s="2">
        <f>+AY37</f>
        <v>0.1</v>
      </c>
      <c r="BV37" s="51">
        <f t="shared" ref="BV37:BV44" si="23">+(BQ37+BR37+BS37+BT37+BU37+BY37)*BU19</f>
        <v>3.1500000000000004</v>
      </c>
      <c r="BW37" t="s">
        <v>152</v>
      </c>
      <c r="BX37" t="s">
        <v>153</v>
      </c>
      <c r="BY37" s="182">
        <f>+Conceptos!M42</f>
        <v>0.5</v>
      </c>
      <c r="CK37" t="s">
        <v>44</v>
      </c>
      <c r="CL37" s="1" t="str">
        <f>+CM19</f>
        <v>Black market</v>
      </c>
      <c r="CM37" s="2">
        <f>+BQ37</f>
        <v>1.6</v>
      </c>
      <c r="CN37" s="2">
        <f>+BR37</f>
        <v>0.35</v>
      </c>
      <c r="CO37" s="2">
        <f>+BS37</f>
        <v>0.4</v>
      </c>
      <c r="CP37" s="2">
        <f>+BT37</f>
        <v>0.2</v>
      </c>
      <c r="CQ37" s="2">
        <f>+BU37</f>
        <v>0.1</v>
      </c>
      <c r="CR37" s="51">
        <f>+(CM37+CN37+CO37+CP37+CQ37+CU37)*CQ19</f>
        <v>3.1500000000000004</v>
      </c>
      <c r="CS37" t="s">
        <v>152</v>
      </c>
      <c r="CT37" t="s">
        <v>153</v>
      </c>
      <c r="CU37" s="182">
        <f>+Conceptos!N42</f>
        <v>0.5</v>
      </c>
      <c r="DG37" t="s">
        <v>44</v>
      </c>
      <c r="DH37" s="1" t="str">
        <f>+DI19</f>
        <v>Black market</v>
      </c>
      <c r="DI37" s="2">
        <f>+CM37</f>
        <v>1.6</v>
      </c>
      <c r="DJ37" s="2">
        <f>+CN37</f>
        <v>0.35</v>
      </c>
      <c r="DK37" s="2">
        <f>+CO37</f>
        <v>0.4</v>
      </c>
      <c r="DL37" s="2">
        <f>+CP37</f>
        <v>0.2</v>
      </c>
      <c r="DM37" s="2">
        <f>+CQ37</f>
        <v>0.1</v>
      </c>
      <c r="DN37" s="51">
        <f>+(DI37+DJ37+DK37+DL37+DM37+DQ37)*DM19</f>
        <v>3.2500000000000004</v>
      </c>
      <c r="DO37" t="s">
        <v>152</v>
      </c>
      <c r="DP37" t="s">
        <v>153</v>
      </c>
      <c r="DQ37" s="182">
        <f>+Conceptos!O42</f>
        <v>0.6</v>
      </c>
      <c r="EC37" t="s">
        <v>44</v>
      </c>
      <c r="ED37" s="1" t="str">
        <f>+EE19</f>
        <v>Black market</v>
      </c>
      <c r="EE37" s="2">
        <f>+DI37</f>
        <v>1.6</v>
      </c>
      <c r="EF37" s="2">
        <f>+DJ37</f>
        <v>0.35</v>
      </c>
      <c r="EG37" s="2">
        <f>+DK37</f>
        <v>0.4</v>
      </c>
      <c r="EH37" s="2">
        <f>+DL37</f>
        <v>0.2</v>
      </c>
      <c r="EI37" s="2">
        <f>+DM37</f>
        <v>0.1</v>
      </c>
      <c r="EJ37" s="51">
        <f>+(EE37+EF37+EG37+EH37+EI37+EM37)*EI19</f>
        <v>3.45</v>
      </c>
      <c r="EK37" t="s">
        <v>152</v>
      </c>
      <c r="EL37" t="s">
        <v>153</v>
      </c>
      <c r="EM37" s="181">
        <f>+Conceptos!P42</f>
        <v>0.8</v>
      </c>
      <c r="EY37" t="s">
        <v>44</v>
      </c>
      <c r="EZ37" s="1" t="str">
        <f>+FA19</f>
        <v>Black market</v>
      </c>
      <c r="FA37" s="2">
        <f>+EE37</f>
        <v>1.6</v>
      </c>
      <c r="FB37" s="2">
        <f>+EF37</f>
        <v>0.35</v>
      </c>
      <c r="FC37" s="2">
        <f>+EG37</f>
        <v>0.4</v>
      </c>
      <c r="FD37" s="2">
        <f>+EH37</f>
        <v>0.2</v>
      </c>
      <c r="FE37" s="2">
        <f>+EI37</f>
        <v>0.1</v>
      </c>
      <c r="FF37" s="51">
        <f>+(FA37+FB37+FC37+FD37+FE37+FI37)*FE19</f>
        <v>3.2500000000000004</v>
      </c>
      <c r="FG37" t="s">
        <v>152</v>
      </c>
      <c r="FH37" t="s">
        <v>153</v>
      </c>
      <c r="FI37">
        <f>+Conceptos!Q42</f>
        <v>0.6</v>
      </c>
      <c r="FU37" t="s">
        <v>44</v>
      </c>
      <c r="FV37" s="1" t="str">
        <f>+FW19</f>
        <v>Black market</v>
      </c>
      <c r="FW37" s="2">
        <f>+FA37</f>
        <v>1.6</v>
      </c>
      <c r="FX37" s="2">
        <f>+FB37</f>
        <v>0.35</v>
      </c>
      <c r="FY37" s="2">
        <f>+FC37</f>
        <v>0.4</v>
      </c>
      <c r="FZ37" s="2">
        <f>+FD37</f>
        <v>0.2</v>
      </c>
      <c r="GA37" s="2">
        <f>+FE37</f>
        <v>0.1</v>
      </c>
      <c r="GB37" s="51">
        <f>+(FW37+FX37+FY37+FZ37+GA37+GE37)*GA19</f>
        <v>3.2500000000000004</v>
      </c>
      <c r="GC37" t="s">
        <v>152</v>
      </c>
      <c r="GD37" t="s">
        <v>153</v>
      </c>
      <c r="GE37">
        <f>+Conceptos!R42</f>
        <v>0.6</v>
      </c>
      <c r="GQ37" t="s">
        <v>44</v>
      </c>
      <c r="GR37" s="1" t="str">
        <f>+GS19</f>
        <v>Black market</v>
      </c>
      <c r="GS37" s="2">
        <f>+FW37</f>
        <v>1.6</v>
      </c>
      <c r="GT37" s="2">
        <f>+FX37</f>
        <v>0.35</v>
      </c>
      <c r="GU37" s="2">
        <f>+FY37</f>
        <v>0.4</v>
      </c>
      <c r="GV37" s="2">
        <f>+FZ37</f>
        <v>0.2</v>
      </c>
      <c r="GW37" s="2">
        <f>+GA37</f>
        <v>0.1</v>
      </c>
      <c r="GX37" s="51">
        <f>+(GS37+GT37+GU37+GV37+GW37+HA37)*GW19</f>
        <v>3.6500000000000004</v>
      </c>
      <c r="GY37" t="s">
        <v>152</v>
      </c>
      <c r="GZ37" t="s">
        <v>153</v>
      </c>
      <c r="HA37">
        <f>+Conceptos!L84</f>
        <v>1</v>
      </c>
      <c r="HM37" t="s">
        <v>44</v>
      </c>
      <c r="HN37" s="1" t="str">
        <f>+HO19</f>
        <v>Black market</v>
      </c>
      <c r="HO37" s="2">
        <f>+GS37</f>
        <v>1.6</v>
      </c>
      <c r="HP37" s="2">
        <f>+GT37</f>
        <v>0.35</v>
      </c>
      <c r="HQ37" s="2">
        <f>+GU37</f>
        <v>0.4</v>
      </c>
      <c r="HR37" s="2">
        <f>+GV37</f>
        <v>0.2</v>
      </c>
      <c r="HS37" s="2">
        <f>+GW37</f>
        <v>0.1</v>
      </c>
      <c r="HT37" s="51">
        <f>+(HO37+HP37+HQ37+HR37+HS37+HW37)*HS19</f>
        <v>3.2500000000000004</v>
      </c>
      <c r="HU37" t="s">
        <v>152</v>
      </c>
      <c r="HV37" t="s">
        <v>153</v>
      </c>
      <c r="HW37">
        <f>+Conceptos!T42</f>
        <v>0.6</v>
      </c>
    </row>
    <row r="38" spans="1:231" ht="13.5" thickBot="1">
      <c r="A38" s="105"/>
      <c r="B38" s="48" t="str">
        <f>+C20</f>
        <v>Street</v>
      </c>
      <c r="C38" s="32">
        <f>+Conceptos!C43</f>
        <v>1.6</v>
      </c>
      <c r="D38" s="32">
        <f>+Conceptos!D43</f>
        <v>0.35</v>
      </c>
      <c r="E38" s="32">
        <f>+Conceptos!E43</f>
        <v>0.4</v>
      </c>
      <c r="F38" s="32">
        <f>+Conceptos!F43</f>
        <v>0.2</v>
      </c>
      <c r="G38" s="32">
        <f>+Conceptos!G43</f>
        <v>0.3</v>
      </c>
      <c r="H38" s="51">
        <f>+(C38+D38+E38+F38+G38)*G20</f>
        <v>2.85</v>
      </c>
      <c r="I38" t="s">
        <v>152</v>
      </c>
      <c r="X38" s="1" t="str">
        <f t="shared" ref="X38:X44" si="24">+Y20</f>
        <v>Street</v>
      </c>
      <c r="Y38" s="2">
        <f t="shared" ref="Y38:Y44" si="25">+C38</f>
        <v>1.6</v>
      </c>
      <c r="Z38" s="2">
        <f t="shared" ref="Z38:Z44" si="26">+D38</f>
        <v>0.35</v>
      </c>
      <c r="AA38" s="2">
        <f t="shared" ref="AA38:AA44" si="27">+E38</f>
        <v>0.4</v>
      </c>
      <c r="AB38" s="2">
        <f t="shared" ref="AB38:AB44" si="28">+F38</f>
        <v>0.2</v>
      </c>
      <c r="AC38" s="2">
        <f t="shared" ref="AC38:AC44" si="29">+G38</f>
        <v>0.3</v>
      </c>
      <c r="AD38" s="51">
        <f t="shared" si="21"/>
        <v>3.35</v>
      </c>
      <c r="AE38" t="s">
        <v>152</v>
      </c>
      <c r="AG38" s="181">
        <f>+Conceptos!K43</f>
        <v>0.5</v>
      </c>
      <c r="AT38" s="1" t="str">
        <f t="shared" ref="AT38:AT44" si="30">+AU20</f>
        <v>Street</v>
      </c>
      <c r="AU38" s="2">
        <f t="shared" ref="AU38:AU44" si="31">+Y38</f>
        <v>1.6</v>
      </c>
      <c r="AV38" s="2">
        <f t="shared" ref="AV38:AV44" si="32">+Z38</f>
        <v>0.35</v>
      </c>
      <c r="AW38" s="2">
        <f t="shared" ref="AW38:AW44" si="33">+AA38</f>
        <v>0.4</v>
      </c>
      <c r="AX38" s="2">
        <f t="shared" ref="AX38:AX44" si="34">+AB38</f>
        <v>0.2</v>
      </c>
      <c r="AY38" s="2">
        <f t="shared" ref="AY38:AY44" si="35">+AC38</f>
        <v>0.3</v>
      </c>
      <c r="AZ38" s="51">
        <f t="shared" si="22"/>
        <v>3.0500000000000003</v>
      </c>
      <c r="BA38" t="s">
        <v>152</v>
      </c>
      <c r="BC38" s="182">
        <f>+Conceptos!L43</f>
        <v>0.2</v>
      </c>
      <c r="BP38" s="1" t="str">
        <f t="shared" ref="BP38:BP44" si="36">+BQ20</f>
        <v>Street</v>
      </c>
      <c r="BQ38" s="2">
        <f t="shared" ref="BQ38:BQ44" si="37">+AU38</f>
        <v>1.6</v>
      </c>
      <c r="BR38" s="2">
        <f t="shared" ref="BR38:BR44" si="38">+AV38</f>
        <v>0.35</v>
      </c>
      <c r="BS38" s="2">
        <f t="shared" ref="BS38:BS44" si="39">+AW38</f>
        <v>0.4</v>
      </c>
      <c r="BT38" s="2">
        <f t="shared" ref="BT38:BT44" si="40">+AX38</f>
        <v>0.2</v>
      </c>
      <c r="BU38" s="2">
        <f t="shared" ref="BU38:BU44" si="41">+AY38</f>
        <v>0.3</v>
      </c>
      <c r="BV38" s="51">
        <f t="shared" si="23"/>
        <v>3.35</v>
      </c>
      <c r="BW38" t="s">
        <v>152</v>
      </c>
      <c r="BY38" s="182">
        <f>+Conceptos!M43</f>
        <v>0.5</v>
      </c>
      <c r="CL38" s="1" t="str">
        <f t="shared" ref="CL38:CL44" si="42">+CM20</f>
        <v>Street</v>
      </c>
      <c r="CM38" s="2">
        <f t="shared" ref="CM38:CM51" si="43">+BQ38</f>
        <v>1.6</v>
      </c>
      <c r="CN38" s="2">
        <f t="shared" ref="CN38:CN51" si="44">+BR38</f>
        <v>0.35</v>
      </c>
      <c r="CO38" s="2">
        <f t="shared" ref="CO38:CO51" si="45">+BS38</f>
        <v>0.4</v>
      </c>
      <c r="CP38" s="2">
        <f t="shared" ref="CP38:CP51" si="46">+BT38</f>
        <v>0.2</v>
      </c>
      <c r="CQ38" s="2">
        <f t="shared" ref="CQ38:CQ51" si="47">+BU38</f>
        <v>0.3</v>
      </c>
      <c r="CR38" s="51">
        <f t="shared" ref="CR38:CR51" si="48">+(CM38+CN38+CO38+CP38+CQ38+CU38)*CQ20</f>
        <v>3.35</v>
      </c>
      <c r="CS38" t="s">
        <v>152</v>
      </c>
      <c r="CT38" t="s">
        <v>153</v>
      </c>
      <c r="CU38" s="182">
        <f>+Conceptos!N43</f>
        <v>0.5</v>
      </c>
      <c r="DH38" s="1" t="str">
        <f t="shared" ref="DH38:DH44" si="49">+DI20</f>
        <v>Street</v>
      </c>
      <c r="DI38" s="2">
        <f t="shared" ref="DI38:DI51" si="50">+CM38</f>
        <v>1.6</v>
      </c>
      <c r="DJ38" s="2">
        <f t="shared" ref="DJ38:DJ51" si="51">+CN38</f>
        <v>0.35</v>
      </c>
      <c r="DK38" s="2">
        <f t="shared" ref="DK38:DK51" si="52">+CO38</f>
        <v>0.4</v>
      </c>
      <c r="DL38" s="2">
        <f t="shared" ref="DL38:DL51" si="53">+CP38</f>
        <v>0.2</v>
      </c>
      <c r="DM38" s="2">
        <f t="shared" ref="DM38:DM51" si="54">+CQ38</f>
        <v>0.3</v>
      </c>
      <c r="DN38" s="51">
        <f t="shared" ref="DN38:DN51" si="55">+(DI38+DJ38+DK38+DL38+DM38+DQ38)*DM20</f>
        <v>3.45</v>
      </c>
      <c r="DO38" t="s">
        <v>152</v>
      </c>
      <c r="DP38" t="s">
        <v>153</v>
      </c>
      <c r="DQ38" s="182">
        <f>+Conceptos!O43</f>
        <v>0.6</v>
      </c>
      <c r="ED38" s="1" t="str">
        <f t="shared" ref="ED38:ED44" si="56">+EE20</f>
        <v>Street</v>
      </c>
      <c r="EE38" s="2">
        <f t="shared" ref="EE38:EE51" si="57">+DI38</f>
        <v>1.6</v>
      </c>
      <c r="EF38" s="2">
        <f t="shared" ref="EF38:EF51" si="58">+DJ38</f>
        <v>0.35</v>
      </c>
      <c r="EG38" s="2">
        <f t="shared" ref="EG38:EG51" si="59">+DK38</f>
        <v>0.4</v>
      </c>
      <c r="EH38" s="2">
        <f t="shared" ref="EH38:EH51" si="60">+DL38</f>
        <v>0.2</v>
      </c>
      <c r="EI38" s="2">
        <f t="shared" ref="EI38:EI51" si="61">+DM38</f>
        <v>0.3</v>
      </c>
      <c r="EJ38" s="51">
        <f t="shared" ref="EJ38:EJ51" si="62">+(EE38+EF38+EG38+EH38+EI38+EM38)*EI20</f>
        <v>3.6500000000000004</v>
      </c>
      <c r="EK38" t="s">
        <v>152</v>
      </c>
      <c r="EL38" t="s">
        <v>153</v>
      </c>
      <c r="EM38" s="181">
        <f>+Conceptos!P43</f>
        <v>0.8</v>
      </c>
      <c r="EZ38" s="1" t="str">
        <f t="shared" ref="EZ38:EZ44" si="63">+FA20</f>
        <v>Street</v>
      </c>
      <c r="FA38" s="2">
        <f t="shared" ref="FA38:FA51" si="64">+EE38</f>
        <v>1.6</v>
      </c>
      <c r="FB38" s="2">
        <f t="shared" ref="FB38:FB51" si="65">+EF38</f>
        <v>0.35</v>
      </c>
      <c r="FC38" s="2">
        <f t="shared" ref="FC38:FC51" si="66">+EG38</f>
        <v>0.4</v>
      </c>
      <c r="FD38" s="2">
        <f t="shared" ref="FD38:FD51" si="67">+EH38</f>
        <v>0.2</v>
      </c>
      <c r="FE38" s="2">
        <f t="shared" ref="FE38:FE51" si="68">+EI38</f>
        <v>0.3</v>
      </c>
      <c r="FF38" s="51">
        <f t="shared" ref="FF38:FF51" si="69">+(FA38+FB38+FC38+FD38+FE38+FI38)*FE20</f>
        <v>3.45</v>
      </c>
      <c r="FG38" t="s">
        <v>152</v>
      </c>
      <c r="FH38" t="s">
        <v>153</v>
      </c>
      <c r="FI38">
        <f>+Conceptos!Q43</f>
        <v>0.6</v>
      </c>
      <c r="FV38" s="1" t="str">
        <f t="shared" ref="FV38:FV44" si="70">+FW20</f>
        <v>Street</v>
      </c>
      <c r="FW38" s="2">
        <f t="shared" ref="FW38:FW51" si="71">+FA38</f>
        <v>1.6</v>
      </c>
      <c r="FX38" s="2">
        <f t="shared" ref="FX38:FX51" si="72">+FB38</f>
        <v>0.35</v>
      </c>
      <c r="FY38" s="2">
        <f t="shared" ref="FY38:FY51" si="73">+FC38</f>
        <v>0.4</v>
      </c>
      <c r="FZ38" s="2">
        <f t="shared" ref="FZ38:FZ51" si="74">+FD38</f>
        <v>0.2</v>
      </c>
      <c r="GA38" s="2">
        <f t="shared" ref="GA38:GA51" si="75">+FE38</f>
        <v>0.3</v>
      </c>
      <c r="GB38" s="51">
        <f t="shared" ref="GB38:GB51" si="76">+(FW38+FX38+FY38+FZ38+GA38+GE38)*GA20</f>
        <v>3.45</v>
      </c>
      <c r="GC38" t="s">
        <v>152</v>
      </c>
      <c r="GE38">
        <f>+Conceptos!R43</f>
        <v>0.6</v>
      </c>
      <c r="GR38" s="1" t="str">
        <f t="shared" ref="GR38:GR44" si="77">+GS20</f>
        <v>Street</v>
      </c>
      <c r="GS38" s="2">
        <f t="shared" ref="GS38:GS51" si="78">+FW38</f>
        <v>1.6</v>
      </c>
      <c r="GT38" s="2">
        <f t="shared" ref="GT38:GT51" si="79">+FX38</f>
        <v>0.35</v>
      </c>
      <c r="GU38" s="2">
        <f t="shared" ref="GU38:GU51" si="80">+FY38</f>
        <v>0.4</v>
      </c>
      <c r="GV38" s="2">
        <f t="shared" ref="GV38:GV51" si="81">+FZ38</f>
        <v>0.2</v>
      </c>
      <c r="GW38" s="2">
        <f t="shared" ref="GW38:GW51" si="82">+GA38</f>
        <v>0.3</v>
      </c>
      <c r="GX38" s="51">
        <f t="shared" ref="GX38:GX51" si="83">+(GS38+GT38+GU38+GV38+GW38+HA38)*GW20</f>
        <v>3.85</v>
      </c>
      <c r="GY38" t="s">
        <v>152</v>
      </c>
      <c r="HA38">
        <f>+Conceptos!L85</f>
        <v>1</v>
      </c>
      <c r="HN38" s="1" t="str">
        <f t="shared" ref="HN38:HN44" si="84">+HO20</f>
        <v>Street</v>
      </c>
      <c r="HO38" s="2">
        <f t="shared" ref="HO38:HO51" si="85">+GS38</f>
        <v>1.6</v>
      </c>
      <c r="HP38" s="2">
        <f t="shared" ref="HP38:HP51" si="86">+GT38</f>
        <v>0.35</v>
      </c>
      <c r="HQ38" s="2">
        <f t="shared" ref="HQ38:HQ51" si="87">+GU38</f>
        <v>0.4</v>
      </c>
      <c r="HR38" s="2">
        <f t="shared" ref="HR38:HR51" si="88">+GV38</f>
        <v>0.2</v>
      </c>
      <c r="HS38" s="2">
        <f t="shared" ref="HS38:HS51" si="89">+GW38</f>
        <v>0.3</v>
      </c>
      <c r="HT38" s="51">
        <f t="shared" ref="HT38:HT51" si="90">+(HO38+HP38+HQ38+HR38+HS38+HW38)*HS20</f>
        <v>3.45</v>
      </c>
      <c r="HU38" t="s">
        <v>152</v>
      </c>
      <c r="HW38">
        <f>+Conceptos!T43</f>
        <v>0.6</v>
      </c>
    </row>
    <row r="39" spans="1:231" ht="13.5" thickBot="1">
      <c r="A39" s="105"/>
      <c r="B39" s="48" t="str">
        <f t="shared" ref="B39:B51" si="91">+C21</f>
        <v>Extreme Bike</v>
      </c>
      <c r="C39" s="32">
        <f>+Conceptos!C44</f>
        <v>2</v>
      </c>
      <c r="D39" s="32">
        <f>+Conceptos!D44</f>
        <v>0.5</v>
      </c>
      <c r="E39" s="32">
        <f>+Conceptos!E44</f>
        <v>0.4</v>
      </c>
      <c r="F39" s="32">
        <f>+Conceptos!F44</f>
        <v>0.2</v>
      </c>
      <c r="G39" s="32">
        <f>+Conceptos!G44</f>
        <v>0.5</v>
      </c>
      <c r="H39" s="51">
        <f t="shared" ref="H39:H51" si="92">+(C39+D39+E39+F39+G39)*G21</f>
        <v>3.6</v>
      </c>
      <c r="I39" t="s">
        <v>154</v>
      </c>
      <c r="X39" s="1" t="str">
        <f t="shared" si="24"/>
        <v>Extreme Bike</v>
      </c>
      <c r="Y39" s="2">
        <f t="shared" si="25"/>
        <v>2</v>
      </c>
      <c r="Z39" s="2">
        <f t="shared" si="26"/>
        <v>0.5</v>
      </c>
      <c r="AA39" s="2">
        <f t="shared" si="27"/>
        <v>0.4</v>
      </c>
      <c r="AB39" s="2">
        <f t="shared" si="28"/>
        <v>0.2</v>
      </c>
      <c r="AC39" s="2">
        <f t="shared" si="29"/>
        <v>0.5</v>
      </c>
      <c r="AD39" s="51">
        <f t="shared" si="21"/>
        <v>4.0999999999999996</v>
      </c>
      <c r="AE39" t="s">
        <v>154</v>
      </c>
      <c r="AG39" s="181">
        <f>+Conceptos!K44</f>
        <v>0.5</v>
      </c>
      <c r="AT39" s="1" t="str">
        <f t="shared" si="30"/>
        <v>Extreme Bike</v>
      </c>
      <c r="AU39" s="2">
        <f t="shared" si="31"/>
        <v>2</v>
      </c>
      <c r="AV39" s="2">
        <f t="shared" si="32"/>
        <v>0.5</v>
      </c>
      <c r="AW39" s="2">
        <f t="shared" si="33"/>
        <v>0.4</v>
      </c>
      <c r="AX39" s="2">
        <f t="shared" si="34"/>
        <v>0.2</v>
      </c>
      <c r="AY39" s="2">
        <f t="shared" si="35"/>
        <v>0.5</v>
      </c>
      <c r="AZ39" s="51">
        <f t="shared" si="22"/>
        <v>3.8000000000000003</v>
      </c>
      <c r="BA39" t="s">
        <v>154</v>
      </c>
      <c r="BC39" s="182">
        <f>+Conceptos!L44</f>
        <v>0.2</v>
      </c>
      <c r="BP39" s="1" t="str">
        <f t="shared" si="36"/>
        <v>Extreme Bike</v>
      </c>
      <c r="BQ39" s="2">
        <f t="shared" si="37"/>
        <v>2</v>
      </c>
      <c r="BR39" s="2">
        <f t="shared" si="38"/>
        <v>0.5</v>
      </c>
      <c r="BS39" s="2">
        <f t="shared" si="39"/>
        <v>0.4</v>
      </c>
      <c r="BT39" s="2">
        <f t="shared" si="40"/>
        <v>0.2</v>
      </c>
      <c r="BU39" s="2">
        <f t="shared" si="41"/>
        <v>0.5</v>
      </c>
      <c r="BV39" s="51">
        <f t="shared" si="23"/>
        <v>4.0999999999999996</v>
      </c>
      <c r="BW39" t="s">
        <v>154</v>
      </c>
      <c r="BY39" s="182">
        <f>+Conceptos!M44</f>
        <v>0.5</v>
      </c>
      <c r="CL39" s="1" t="str">
        <f t="shared" si="42"/>
        <v>Extreme Bike</v>
      </c>
      <c r="CM39" s="2">
        <f t="shared" si="43"/>
        <v>2</v>
      </c>
      <c r="CN39" s="2">
        <f t="shared" si="44"/>
        <v>0.5</v>
      </c>
      <c r="CO39" s="2">
        <f t="shared" si="45"/>
        <v>0.4</v>
      </c>
      <c r="CP39" s="2">
        <f t="shared" si="46"/>
        <v>0.2</v>
      </c>
      <c r="CQ39" s="2">
        <f t="shared" si="47"/>
        <v>0.5</v>
      </c>
      <c r="CR39" s="51">
        <f t="shared" si="48"/>
        <v>4.0999999999999996</v>
      </c>
      <c r="CS39" t="s">
        <v>152</v>
      </c>
      <c r="CT39" t="s">
        <v>153</v>
      </c>
      <c r="CU39" s="182">
        <f>+Conceptos!N44</f>
        <v>0.5</v>
      </c>
      <c r="DH39" s="1" t="str">
        <f t="shared" si="49"/>
        <v>Extreme Bike</v>
      </c>
      <c r="DI39" s="2">
        <f t="shared" si="50"/>
        <v>2</v>
      </c>
      <c r="DJ39" s="2">
        <f t="shared" si="51"/>
        <v>0.5</v>
      </c>
      <c r="DK39" s="2">
        <f t="shared" si="52"/>
        <v>0.4</v>
      </c>
      <c r="DL39" s="2">
        <f t="shared" si="53"/>
        <v>0.2</v>
      </c>
      <c r="DM39" s="2">
        <f t="shared" si="54"/>
        <v>0.5</v>
      </c>
      <c r="DN39" s="51">
        <f t="shared" si="55"/>
        <v>4.2</v>
      </c>
      <c r="DO39" t="s">
        <v>152</v>
      </c>
      <c r="DP39" t="s">
        <v>153</v>
      </c>
      <c r="DQ39" s="182">
        <f>+Conceptos!O44</f>
        <v>0.6</v>
      </c>
      <c r="ED39" s="1" t="str">
        <f t="shared" si="56"/>
        <v>Extreme Bike</v>
      </c>
      <c r="EE39" s="2">
        <f t="shared" si="57"/>
        <v>2</v>
      </c>
      <c r="EF39" s="2">
        <f t="shared" si="58"/>
        <v>0.5</v>
      </c>
      <c r="EG39" s="2">
        <f t="shared" si="59"/>
        <v>0.4</v>
      </c>
      <c r="EH39" s="2">
        <f t="shared" si="60"/>
        <v>0.2</v>
      </c>
      <c r="EI39" s="2">
        <f t="shared" si="61"/>
        <v>0.5</v>
      </c>
      <c r="EJ39" s="51">
        <f t="shared" si="62"/>
        <v>4.4000000000000004</v>
      </c>
      <c r="EK39" t="s">
        <v>152</v>
      </c>
      <c r="EL39" t="s">
        <v>153</v>
      </c>
      <c r="EM39" s="181">
        <f>+Conceptos!P44</f>
        <v>0.8</v>
      </c>
      <c r="EZ39" s="1" t="str">
        <f t="shared" si="63"/>
        <v>Extreme Bike</v>
      </c>
      <c r="FA39" s="2">
        <f t="shared" si="64"/>
        <v>2</v>
      </c>
      <c r="FB39" s="2">
        <f t="shared" si="65"/>
        <v>0.5</v>
      </c>
      <c r="FC39" s="2">
        <f t="shared" si="66"/>
        <v>0.4</v>
      </c>
      <c r="FD39" s="2">
        <f t="shared" si="67"/>
        <v>0.2</v>
      </c>
      <c r="FE39" s="2">
        <f t="shared" si="68"/>
        <v>0.5</v>
      </c>
      <c r="FF39" s="51">
        <f t="shared" si="69"/>
        <v>4.2</v>
      </c>
      <c r="FG39" t="s">
        <v>152</v>
      </c>
      <c r="FH39" t="s">
        <v>153</v>
      </c>
      <c r="FI39">
        <f>+Conceptos!Q44</f>
        <v>0.6</v>
      </c>
      <c r="FV39" s="1" t="str">
        <f t="shared" si="70"/>
        <v>Extreme Bike</v>
      </c>
      <c r="FW39" s="2">
        <f t="shared" si="71"/>
        <v>2</v>
      </c>
      <c r="FX39" s="2">
        <f t="shared" si="72"/>
        <v>0.5</v>
      </c>
      <c r="FY39" s="2">
        <f t="shared" si="73"/>
        <v>0.4</v>
      </c>
      <c r="FZ39" s="2">
        <f t="shared" si="74"/>
        <v>0.2</v>
      </c>
      <c r="GA39" s="2">
        <f t="shared" si="75"/>
        <v>0.5</v>
      </c>
      <c r="GB39" s="51">
        <f t="shared" si="76"/>
        <v>4.2</v>
      </c>
      <c r="GC39" t="s">
        <v>154</v>
      </c>
      <c r="GE39">
        <f>+Conceptos!R44</f>
        <v>0.6</v>
      </c>
      <c r="GR39" s="1" t="str">
        <f t="shared" si="77"/>
        <v>Extreme Bike</v>
      </c>
      <c r="GS39" s="2">
        <f t="shared" si="78"/>
        <v>2</v>
      </c>
      <c r="GT39" s="2">
        <f t="shared" si="79"/>
        <v>0.5</v>
      </c>
      <c r="GU39" s="2">
        <f t="shared" si="80"/>
        <v>0.4</v>
      </c>
      <c r="GV39" s="2">
        <f t="shared" si="81"/>
        <v>0.2</v>
      </c>
      <c r="GW39" s="2">
        <f t="shared" si="82"/>
        <v>0.5</v>
      </c>
      <c r="GX39" s="51">
        <f t="shared" si="83"/>
        <v>4.5999999999999996</v>
      </c>
      <c r="GY39" t="s">
        <v>154</v>
      </c>
      <c r="HA39">
        <f>+Conceptos!L86</f>
        <v>1</v>
      </c>
      <c r="HN39" s="1" t="str">
        <f t="shared" si="84"/>
        <v>Extreme Bike</v>
      </c>
      <c r="HO39" s="2">
        <f t="shared" si="85"/>
        <v>2</v>
      </c>
      <c r="HP39" s="2">
        <f t="shared" si="86"/>
        <v>0.5</v>
      </c>
      <c r="HQ39" s="2">
        <f t="shared" si="87"/>
        <v>0.4</v>
      </c>
      <c r="HR39" s="2">
        <f t="shared" si="88"/>
        <v>0.2</v>
      </c>
      <c r="HS39" s="2">
        <f t="shared" si="89"/>
        <v>0.5</v>
      </c>
      <c r="HT39" s="51">
        <f t="shared" si="90"/>
        <v>4.2</v>
      </c>
      <c r="HU39" t="s">
        <v>154</v>
      </c>
      <c r="HW39">
        <f>+Conceptos!T44</f>
        <v>0.6</v>
      </c>
    </row>
    <row r="40" spans="1:231" ht="13.5" thickBot="1">
      <c r="A40" s="105"/>
      <c r="B40" s="48" t="str">
        <f t="shared" si="91"/>
        <v>Basic</v>
      </c>
      <c r="C40" s="32">
        <f>+Conceptos!C45</f>
        <v>2</v>
      </c>
      <c r="D40" s="32">
        <f>+Conceptos!D45</f>
        <v>0.6</v>
      </c>
      <c r="E40" s="32">
        <f>+Conceptos!E45</f>
        <v>0.4</v>
      </c>
      <c r="F40" s="32">
        <f>+Conceptos!F45</f>
        <v>0.2</v>
      </c>
      <c r="G40" s="32">
        <f>+Conceptos!G45</f>
        <v>0.5</v>
      </c>
      <c r="H40" s="51">
        <f t="shared" si="92"/>
        <v>3.7</v>
      </c>
      <c r="I40" t="s">
        <v>154</v>
      </c>
      <c r="X40" s="1" t="str">
        <f t="shared" si="24"/>
        <v>Basic</v>
      </c>
      <c r="Y40" s="2">
        <f t="shared" si="25"/>
        <v>2</v>
      </c>
      <c r="Z40" s="2">
        <f t="shared" si="26"/>
        <v>0.6</v>
      </c>
      <c r="AA40" s="2">
        <f t="shared" si="27"/>
        <v>0.4</v>
      </c>
      <c r="AB40" s="2">
        <f t="shared" si="28"/>
        <v>0.2</v>
      </c>
      <c r="AC40" s="2">
        <f t="shared" si="29"/>
        <v>0.5</v>
      </c>
      <c r="AD40" s="51">
        <f t="shared" si="21"/>
        <v>4.2</v>
      </c>
      <c r="AE40" t="s">
        <v>154</v>
      </c>
      <c r="AG40" s="181">
        <f>+Conceptos!K45</f>
        <v>0.5</v>
      </c>
      <c r="AT40" s="1" t="str">
        <f t="shared" si="30"/>
        <v>Basic, Sport</v>
      </c>
      <c r="AU40" s="2">
        <f t="shared" si="31"/>
        <v>2</v>
      </c>
      <c r="AV40" s="2">
        <f t="shared" si="32"/>
        <v>0.6</v>
      </c>
      <c r="AW40" s="2">
        <f t="shared" si="33"/>
        <v>0.4</v>
      </c>
      <c r="AX40" s="2">
        <f t="shared" si="34"/>
        <v>0.2</v>
      </c>
      <c r="AY40" s="2">
        <f t="shared" si="35"/>
        <v>0.5</v>
      </c>
      <c r="AZ40" s="51">
        <f t="shared" si="22"/>
        <v>3.9000000000000004</v>
      </c>
      <c r="BA40" t="s">
        <v>154</v>
      </c>
      <c r="BC40" s="182">
        <f>+Conceptos!L45</f>
        <v>0.2</v>
      </c>
      <c r="BP40" s="1" t="str">
        <f t="shared" si="36"/>
        <v>Basic, Sport</v>
      </c>
      <c r="BQ40" s="2">
        <f t="shared" si="37"/>
        <v>2</v>
      </c>
      <c r="BR40" s="2">
        <f t="shared" si="38"/>
        <v>0.6</v>
      </c>
      <c r="BS40" s="2">
        <f t="shared" si="39"/>
        <v>0.4</v>
      </c>
      <c r="BT40" s="2">
        <f t="shared" si="40"/>
        <v>0.2</v>
      </c>
      <c r="BU40" s="2">
        <f t="shared" si="41"/>
        <v>0.5</v>
      </c>
      <c r="BV40" s="51">
        <f t="shared" si="23"/>
        <v>4.2</v>
      </c>
      <c r="BW40" t="s">
        <v>154</v>
      </c>
      <c r="BY40" s="182">
        <f>+Conceptos!M45</f>
        <v>0.5</v>
      </c>
      <c r="CL40" s="1" t="str">
        <f t="shared" si="42"/>
        <v>Basic, Sport</v>
      </c>
      <c r="CM40" s="2">
        <f t="shared" si="43"/>
        <v>2</v>
      </c>
      <c r="CN40" s="2">
        <f t="shared" si="44"/>
        <v>0.6</v>
      </c>
      <c r="CO40" s="2">
        <f t="shared" si="45"/>
        <v>0.4</v>
      </c>
      <c r="CP40" s="2">
        <f t="shared" si="46"/>
        <v>0.2</v>
      </c>
      <c r="CQ40" s="2">
        <f t="shared" si="47"/>
        <v>0.5</v>
      </c>
      <c r="CR40" s="51">
        <f t="shared" si="48"/>
        <v>4.2</v>
      </c>
      <c r="CS40" t="s">
        <v>152</v>
      </c>
      <c r="CT40" t="s">
        <v>153</v>
      </c>
      <c r="CU40" s="182">
        <f>+Conceptos!N45</f>
        <v>0.5</v>
      </c>
      <c r="DH40" s="1" t="str">
        <f t="shared" si="49"/>
        <v>Basic, Sport</v>
      </c>
      <c r="DI40" s="2">
        <f t="shared" si="50"/>
        <v>2</v>
      </c>
      <c r="DJ40" s="2">
        <f t="shared" si="51"/>
        <v>0.6</v>
      </c>
      <c r="DK40" s="2">
        <f t="shared" si="52"/>
        <v>0.4</v>
      </c>
      <c r="DL40" s="2">
        <f t="shared" si="53"/>
        <v>0.2</v>
      </c>
      <c r="DM40" s="2">
        <f t="shared" si="54"/>
        <v>0.5</v>
      </c>
      <c r="DN40" s="51">
        <f t="shared" si="55"/>
        <v>4.3</v>
      </c>
      <c r="DO40" t="s">
        <v>152</v>
      </c>
      <c r="DP40" t="s">
        <v>153</v>
      </c>
      <c r="DQ40" s="182">
        <f>+Conceptos!O45</f>
        <v>0.6</v>
      </c>
      <c r="ED40" s="1" t="str">
        <f t="shared" si="56"/>
        <v>Basic, Sport</v>
      </c>
      <c r="EE40" s="2">
        <f t="shared" si="57"/>
        <v>2</v>
      </c>
      <c r="EF40" s="2">
        <f t="shared" si="58"/>
        <v>0.6</v>
      </c>
      <c r="EG40" s="2">
        <f t="shared" si="59"/>
        <v>0.4</v>
      </c>
      <c r="EH40" s="2">
        <f t="shared" si="60"/>
        <v>0.2</v>
      </c>
      <c r="EI40" s="2">
        <f t="shared" si="61"/>
        <v>0.5</v>
      </c>
      <c r="EJ40" s="51">
        <f t="shared" si="62"/>
        <v>4.5</v>
      </c>
      <c r="EK40" t="s">
        <v>152</v>
      </c>
      <c r="EL40" t="s">
        <v>153</v>
      </c>
      <c r="EM40" s="181">
        <f>+Conceptos!P45</f>
        <v>0.8</v>
      </c>
      <c r="EZ40" s="1" t="str">
        <f t="shared" si="63"/>
        <v>Basic, Sport</v>
      </c>
      <c r="FA40" s="2">
        <f t="shared" si="64"/>
        <v>2</v>
      </c>
      <c r="FB40" s="2">
        <f t="shared" si="65"/>
        <v>0.6</v>
      </c>
      <c r="FC40" s="2">
        <f t="shared" si="66"/>
        <v>0.4</v>
      </c>
      <c r="FD40" s="2">
        <f t="shared" si="67"/>
        <v>0.2</v>
      </c>
      <c r="FE40" s="2">
        <f t="shared" si="68"/>
        <v>0.5</v>
      </c>
      <c r="FF40" s="51">
        <f t="shared" si="69"/>
        <v>4.3</v>
      </c>
      <c r="FG40" t="s">
        <v>152</v>
      </c>
      <c r="FH40" t="s">
        <v>153</v>
      </c>
      <c r="FI40">
        <f>+Conceptos!Q45</f>
        <v>0.6</v>
      </c>
      <c r="FV40" s="1" t="str">
        <f t="shared" si="70"/>
        <v>Basic, Sport</v>
      </c>
      <c r="FW40" s="2">
        <f t="shared" si="71"/>
        <v>2</v>
      </c>
      <c r="FX40" s="2">
        <f t="shared" si="72"/>
        <v>0.6</v>
      </c>
      <c r="FY40" s="2">
        <f t="shared" si="73"/>
        <v>0.4</v>
      </c>
      <c r="FZ40" s="2">
        <f t="shared" si="74"/>
        <v>0.2</v>
      </c>
      <c r="GA40" s="2">
        <f t="shared" si="75"/>
        <v>0.5</v>
      </c>
      <c r="GB40" s="51">
        <f t="shared" si="76"/>
        <v>4.3</v>
      </c>
      <c r="GC40" t="s">
        <v>154</v>
      </c>
      <c r="GE40">
        <f>+Conceptos!R45</f>
        <v>0.6</v>
      </c>
      <c r="GR40" s="1" t="str">
        <f t="shared" si="77"/>
        <v>Basic, Sport</v>
      </c>
      <c r="GS40" s="2">
        <f t="shared" si="78"/>
        <v>2</v>
      </c>
      <c r="GT40" s="2">
        <f t="shared" si="79"/>
        <v>0.6</v>
      </c>
      <c r="GU40" s="2">
        <f t="shared" si="80"/>
        <v>0.4</v>
      </c>
      <c r="GV40" s="2">
        <f t="shared" si="81"/>
        <v>0.2</v>
      </c>
      <c r="GW40" s="2">
        <f t="shared" si="82"/>
        <v>0.5</v>
      </c>
      <c r="GX40" s="51">
        <f t="shared" si="83"/>
        <v>4.7</v>
      </c>
      <c r="GY40" t="s">
        <v>154</v>
      </c>
      <c r="HA40">
        <f>+Conceptos!L87</f>
        <v>1</v>
      </c>
      <c r="HN40" s="1" t="str">
        <f t="shared" si="84"/>
        <v>Basic, Sport</v>
      </c>
      <c r="HO40" s="2">
        <f t="shared" si="85"/>
        <v>2</v>
      </c>
      <c r="HP40" s="2">
        <f t="shared" si="86"/>
        <v>0.6</v>
      </c>
      <c r="HQ40" s="2">
        <f t="shared" si="87"/>
        <v>0.4</v>
      </c>
      <c r="HR40" s="2">
        <f t="shared" si="88"/>
        <v>0.2</v>
      </c>
      <c r="HS40" s="2">
        <f t="shared" si="89"/>
        <v>0.5</v>
      </c>
      <c r="HT40" s="51">
        <f t="shared" si="90"/>
        <v>4.3</v>
      </c>
      <c r="HU40" t="s">
        <v>154</v>
      </c>
      <c r="HW40">
        <f>+Conceptos!T45</f>
        <v>0.6</v>
      </c>
    </row>
    <row r="41" spans="1:231" ht="13.5" thickBot="1">
      <c r="A41" s="105"/>
      <c r="B41" s="48" t="str">
        <f t="shared" si="91"/>
        <v>Sport</v>
      </c>
      <c r="C41" s="32">
        <f>+Conceptos!C46</f>
        <v>2</v>
      </c>
      <c r="D41" s="32">
        <f>+Conceptos!D46</f>
        <v>0.6</v>
      </c>
      <c r="E41" s="32">
        <f>+Conceptos!E46</f>
        <v>0.4</v>
      </c>
      <c r="F41" s="32">
        <f>+Conceptos!F46</f>
        <v>0.2</v>
      </c>
      <c r="G41" s="32">
        <f>+Conceptos!G46</f>
        <v>0.5</v>
      </c>
      <c r="H41" s="51">
        <f t="shared" si="92"/>
        <v>3.7</v>
      </c>
      <c r="I41" t="s">
        <v>154</v>
      </c>
      <c r="X41" s="1" t="str">
        <f t="shared" si="24"/>
        <v>Sport</v>
      </c>
      <c r="Y41" s="2">
        <f t="shared" si="25"/>
        <v>2</v>
      </c>
      <c r="Z41" s="2">
        <f t="shared" si="26"/>
        <v>0.6</v>
      </c>
      <c r="AA41" s="2">
        <f t="shared" si="27"/>
        <v>0.4</v>
      </c>
      <c r="AB41" s="2">
        <f t="shared" si="28"/>
        <v>0.2</v>
      </c>
      <c r="AC41" s="2">
        <f t="shared" si="29"/>
        <v>0.5</v>
      </c>
      <c r="AD41" s="51">
        <f t="shared" si="21"/>
        <v>4.2</v>
      </c>
      <c r="AE41" t="s">
        <v>154</v>
      </c>
      <c r="AG41" s="181">
        <f>+Conceptos!K46</f>
        <v>0.5</v>
      </c>
      <c r="AT41" s="1" t="str">
        <f t="shared" si="30"/>
        <v>Underground</v>
      </c>
      <c r="AU41" s="2">
        <f t="shared" si="31"/>
        <v>2</v>
      </c>
      <c r="AV41" s="2">
        <f t="shared" si="32"/>
        <v>0.6</v>
      </c>
      <c r="AW41" s="2">
        <f t="shared" si="33"/>
        <v>0.4</v>
      </c>
      <c r="AX41" s="2">
        <f t="shared" si="34"/>
        <v>0.2</v>
      </c>
      <c r="AY41" s="2">
        <f t="shared" si="35"/>
        <v>0.5</v>
      </c>
      <c r="AZ41" s="51">
        <f t="shared" si="22"/>
        <v>3.9000000000000004</v>
      </c>
      <c r="BA41" t="s">
        <v>154</v>
      </c>
      <c r="BC41" s="182">
        <f>+Conceptos!L46</f>
        <v>0.2</v>
      </c>
      <c r="BP41" s="1" t="str">
        <f t="shared" si="36"/>
        <v>Underground</v>
      </c>
      <c r="BQ41" s="2">
        <f t="shared" si="37"/>
        <v>2</v>
      </c>
      <c r="BR41" s="2">
        <f t="shared" si="38"/>
        <v>0.6</v>
      </c>
      <c r="BS41" s="2">
        <f t="shared" si="39"/>
        <v>0.4</v>
      </c>
      <c r="BT41" s="2">
        <f t="shared" si="40"/>
        <v>0.2</v>
      </c>
      <c r="BU41" s="2">
        <f t="shared" si="41"/>
        <v>0.5</v>
      </c>
      <c r="BV41" s="51">
        <f t="shared" si="23"/>
        <v>4.2</v>
      </c>
      <c r="BW41" t="s">
        <v>154</v>
      </c>
      <c r="BY41" s="182">
        <f>+Conceptos!M46</f>
        <v>0.5</v>
      </c>
      <c r="CL41" s="1" t="str">
        <f t="shared" si="42"/>
        <v>Underground</v>
      </c>
      <c r="CM41" s="2">
        <f t="shared" si="43"/>
        <v>2</v>
      </c>
      <c r="CN41" s="2">
        <f t="shared" si="44"/>
        <v>0.6</v>
      </c>
      <c r="CO41" s="2">
        <f t="shared" si="45"/>
        <v>0.4</v>
      </c>
      <c r="CP41" s="2">
        <f t="shared" si="46"/>
        <v>0.2</v>
      </c>
      <c r="CQ41" s="2">
        <f t="shared" si="47"/>
        <v>0.5</v>
      </c>
      <c r="CR41" s="51">
        <f t="shared" si="48"/>
        <v>4.2</v>
      </c>
      <c r="CS41" t="s">
        <v>152</v>
      </c>
      <c r="CT41" t="s">
        <v>153</v>
      </c>
      <c r="CU41" s="182">
        <f>+Conceptos!N46</f>
        <v>0.5</v>
      </c>
      <c r="DH41" s="1" t="str">
        <f t="shared" si="49"/>
        <v>Underground</v>
      </c>
      <c r="DI41" s="2">
        <f t="shared" si="50"/>
        <v>2</v>
      </c>
      <c r="DJ41" s="2">
        <f t="shared" si="51"/>
        <v>0.6</v>
      </c>
      <c r="DK41" s="2">
        <f t="shared" si="52"/>
        <v>0.4</v>
      </c>
      <c r="DL41" s="2">
        <f t="shared" si="53"/>
        <v>0.2</v>
      </c>
      <c r="DM41" s="2">
        <f t="shared" si="54"/>
        <v>0.5</v>
      </c>
      <c r="DN41" s="51">
        <f t="shared" si="55"/>
        <v>4.3</v>
      </c>
      <c r="DO41" t="s">
        <v>152</v>
      </c>
      <c r="DP41" t="s">
        <v>153</v>
      </c>
      <c r="DQ41" s="182">
        <f>+Conceptos!O46</f>
        <v>0.6</v>
      </c>
      <c r="ED41" s="1" t="str">
        <f t="shared" si="56"/>
        <v>Underground</v>
      </c>
      <c r="EE41" s="2">
        <f t="shared" si="57"/>
        <v>2</v>
      </c>
      <c r="EF41" s="2">
        <f t="shared" si="58"/>
        <v>0.6</v>
      </c>
      <c r="EG41" s="2">
        <f t="shared" si="59"/>
        <v>0.4</v>
      </c>
      <c r="EH41" s="2">
        <f t="shared" si="60"/>
        <v>0.2</v>
      </c>
      <c r="EI41" s="2">
        <f t="shared" si="61"/>
        <v>0.5</v>
      </c>
      <c r="EJ41" s="51">
        <f t="shared" si="62"/>
        <v>4.5</v>
      </c>
      <c r="EK41" t="s">
        <v>152</v>
      </c>
      <c r="EL41" t="s">
        <v>153</v>
      </c>
      <c r="EM41" s="181">
        <f>+Conceptos!P46</f>
        <v>0.8</v>
      </c>
      <c r="EZ41" s="1" t="str">
        <f t="shared" si="63"/>
        <v>Underground</v>
      </c>
      <c r="FA41" s="2">
        <f t="shared" si="64"/>
        <v>2</v>
      </c>
      <c r="FB41" s="2">
        <f t="shared" si="65"/>
        <v>0.6</v>
      </c>
      <c r="FC41" s="2">
        <f t="shared" si="66"/>
        <v>0.4</v>
      </c>
      <c r="FD41" s="2">
        <f t="shared" si="67"/>
        <v>0.2</v>
      </c>
      <c r="FE41" s="2">
        <f t="shared" si="68"/>
        <v>0.5</v>
      </c>
      <c r="FF41" s="51">
        <f t="shared" si="69"/>
        <v>4.3</v>
      </c>
      <c r="FG41" t="s">
        <v>152</v>
      </c>
      <c r="FH41" t="s">
        <v>153</v>
      </c>
      <c r="FI41">
        <f>+Conceptos!Q46</f>
        <v>0.6</v>
      </c>
      <c r="FV41" s="1" t="str">
        <f t="shared" si="70"/>
        <v>Underground</v>
      </c>
      <c r="FW41" s="2">
        <f t="shared" si="71"/>
        <v>2</v>
      </c>
      <c r="FX41" s="2">
        <f t="shared" si="72"/>
        <v>0.6</v>
      </c>
      <c r="FY41" s="2">
        <f t="shared" si="73"/>
        <v>0.4</v>
      </c>
      <c r="FZ41" s="2">
        <f t="shared" si="74"/>
        <v>0.2</v>
      </c>
      <c r="GA41" s="2">
        <f t="shared" si="75"/>
        <v>0.5</v>
      </c>
      <c r="GB41" s="51">
        <f t="shared" si="76"/>
        <v>4.3</v>
      </c>
      <c r="GC41" t="s">
        <v>154</v>
      </c>
      <c r="GE41">
        <f>+Conceptos!R46</f>
        <v>0.6</v>
      </c>
      <c r="GR41" s="1" t="str">
        <f t="shared" si="77"/>
        <v>Underground</v>
      </c>
      <c r="GS41" s="2">
        <f t="shared" si="78"/>
        <v>2</v>
      </c>
      <c r="GT41" s="2">
        <f t="shared" si="79"/>
        <v>0.6</v>
      </c>
      <c r="GU41" s="2">
        <f t="shared" si="80"/>
        <v>0.4</v>
      </c>
      <c r="GV41" s="2">
        <f t="shared" si="81"/>
        <v>0.2</v>
      </c>
      <c r="GW41" s="2">
        <f t="shared" si="82"/>
        <v>0.5</v>
      </c>
      <c r="GX41" s="51">
        <f t="shared" si="83"/>
        <v>4.7</v>
      </c>
      <c r="GY41" t="s">
        <v>154</v>
      </c>
      <c r="HA41">
        <f>+Conceptos!L88</f>
        <v>1</v>
      </c>
      <c r="HN41" s="1" t="str">
        <f t="shared" si="84"/>
        <v>Underground</v>
      </c>
      <c r="HO41" s="2">
        <f t="shared" si="85"/>
        <v>2</v>
      </c>
      <c r="HP41" s="2">
        <f t="shared" si="86"/>
        <v>0.6</v>
      </c>
      <c r="HQ41" s="2">
        <f t="shared" si="87"/>
        <v>0.4</v>
      </c>
      <c r="HR41" s="2">
        <f t="shared" si="88"/>
        <v>0.2</v>
      </c>
      <c r="HS41" s="2">
        <f t="shared" si="89"/>
        <v>0.5</v>
      </c>
      <c r="HT41" s="51">
        <f t="shared" si="90"/>
        <v>4.3</v>
      </c>
      <c r="HU41" t="s">
        <v>154</v>
      </c>
      <c r="HW41">
        <f>+Conceptos!T46</f>
        <v>0.6</v>
      </c>
    </row>
    <row r="42" spans="1:231" ht="13.5" thickBot="1">
      <c r="A42" s="105"/>
      <c r="B42" s="48" t="str">
        <f t="shared" si="91"/>
        <v>Underground</v>
      </c>
      <c r="C42" s="32">
        <f>+Conceptos!C47</f>
        <v>3</v>
      </c>
      <c r="D42" s="32">
        <f>+Conceptos!D47</f>
        <v>0.6</v>
      </c>
      <c r="E42" s="32">
        <f>+Conceptos!E47</f>
        <v>0.4</v>
      </c>
      <c r="F42" s="32">
        <f>+Conceptos!F47</f>
        <v>0.2</v>
      </c>
      <c r="G42" s="32">
        <f>+Conceptos!G47</f>
        <v>0.5</v>
      </c>
      <c r="H42" s="51">
        <f t="shared" si="92"/>
        <v>4.7</v>
      </c>
      <c r="I42" t="s">
        <v>154</v>
      </c>
      <c r="X42" s="1" t="str">
        <f t="shared" si="24"/>
        <v>Underground</v>
      </c>
      <c r="Y42" s="2">
        <f t="shared" si="25"/>
        <v>3</v>
      </c>
      <c r="Z42" s="2">
        <f t="shared" si="26"/>
        <v>0.6</v>
      </c>
      <c r="AA42" s="2">
        <f t="shared" si="27"/>
        <v>0.4</v>
      </c>
      <c r="AB42" s="2">
        <f t="shared" si="28"/>
        <v>0.2</v>
      </c>
      <c r="AC42" s="2">
        <f t="shared" si="29"/>
        <v>0.5</v>
      </c>
      <c r="AD42" s="51">
        <f t="shared" si="21"/>
        <v>5.2</v>
      </c>
      <c r="AE42" t="s">
        <v>154</v>
      </c>
      <c r="AG42" s="181">
        <f>+Conceptos!K47</f>
        <v>0.5</v>
      </c>
      <c r="AT42" s="1" t="str">
        <f t="shared" si="30"/>
        <v>Fantasy</v>
      </c>
      <c r="AU42" s="2">
        <f t="shared" si="31"/>
        <v>3</v>
      </c>
      <c r="AV42" s="2">
        <f t="shared" si="32"/>
        <v>0.6</v>
      </c>
      <c r="AW42" s="2">
        <f t="shared" si="33"/>
        <v>0.4</v>
      </c>
      <c r="AX42" s="2">
        <f t="shared" si="34"/>
        <v>0.2</v>
      </c>
      <c r="AY42" s="2">
        <f t="shared" si="35"/>
        <v>0.5</v>
      </c>
      <c r="AZ42" s="51">
        <f t="shared" si="22"/>
        <v>4.9000000000000004</v>
      </c>
      <c r="BA42" t="s">
        <v>154</v>
      </c>
      <c r="BC42" s="182">
        <f>+Conceptos!L47</f>
        <v>0.2</v>
      </c>
      <c r="BP42" s="1" t="str">
        <f t="shared" si="36"/>
        <v>Fantasy</v>
      </c>
      <c r="BQ42" s="2">
        <f t="shared" si="37"/>
        <v>3</v>
      </c>
      <c r="BR42" s="2">
        <f t="shared" si="38"/>
        <v>0.6</v>
      </c>
      <c r="BS42" s="2">
        <f t="shared" si="39"/>
        <v>0.4</v>
      </c>
      <c r="BT42" s="2">
        <f t="shared" si="40"/>
        <v>0.2</v>
      </c>
      <c r="BU42" s="2">
        <f t="shared" si="41"/>
        <v>0.5</v>
      </c>
      <c r="BV42" s="51">
        <f t="shared" si="23"/>
        <v>5.2</v>
      </c>
      <c r="BW42" t="s">
        <v>154</v>
      </c>
      <c r="BY42" s="182">
        <f>+Conceptos!M47</f>
        <v>0.5</v>
      </c>
      <c r="CL42" s="1" t="str">
        <f t="shared" si="42"/>
        <v>Fantasy</v>
      </c>
      <c r="CM42" s="2">
        <f t="shared" si="43"/>
        <v>3</v>
      </c>
      <c r="CN42" s="2">
        <f t="shared" si="44"/>
        <v>0.6</v>
      </c>
      <c r="CO42" s="2">
        <f t="shared" si="45"/>
        <v>0.4</v>
      </c>
      <c r="CP42" s="2">
        <f t="shared" si="46"/>
        <v>0.2</v>
      </c>
      <c r="CQ42" s="2">
        <f t="shared" si="47"/>
        <v>0.5</v>
      </c>
      <c r="CR42" s="51">
        <f t="shared" si="48"/>
        <v>5.2</v>
      </c>
      <c r="CS42" t="s">
        <v>152</v>
      </c>
      <c r="CT42" t="s">
        <v>153</v>
      </c>
      <c r="CU42" s="182">
        <f>+Conceptos!N47</f>
        <v>0.5</v>
      </c>
      <c r="DH42" s="1" t="str">
        <f t="shared" si="49"/>
        <v>Fantasy</v>
      </c>
      <c r="DI42" s="2">
        <f t="shared" si="50"/>
        <v>3</v>
      </c>
      <c r="DJ42" s="2">
        <f t="shared" si="51"/>
        <v>0.6</v>
      </c>
      <c r="DK42" s="2">
        <f t="shared" si="52"/>
        <v>0.4</v>
      </c>
      <c r="DL42" s="2">
        <f t="shared" si="53"/>
        <v>0.2</v>
      </c>
      <c r="DM42" s="2">
        <f t="shared" si="54"/>
        <v>0.5</v>
      </c>
      <c r="DN42" s="51">
        <f t="shared" si="55"/>
        <v>5.3</v>
      </c>
      <c r="DO42" t="s">
        <v>152</v>
      </c>
      <c r="DP42" t="s">
        <v>153</v>
      </c>
      <c r="DQ42" s="182">
        <f>+Conceptos!O47</f>
        <v>0.6</v>
      </c>
      <c r="ED42" s="1" t="str">
        <f t="shared" si="56"/>
        <v>Fantasy</v>
      </c>
      <c r="EE42" s="2">
        <f t="shared" si="57"/>
        <v>3</v>
      </c>
      <c r="EF42" s="2">
        <f t="shared" si="58"/>
        <v>0.6</v>
      </c>
      <c r="EG42" s="2">
        <f t="shared" si="59"/>
        <v>0.4</v>
      </c>
      <c r="EH42" s="2">
        <f t="shared" si="60"/>
        <v>0.2</v>
      </c>
      <c r="EI42" s="2">
        <f t="shared" si="61"/>
        <v>0.5</v>
      </c>
      <c r="EJ42" s="51">
        <f t="shared" si="62"/>
        <v>5.5</v>
      </c>
      <c r="EK42" t="s">
        <v>152</v>
      </c>
      <c r="EL42" t="s">
        <v>153</v>
      </c>
      <c r="EM42" s="181">
        <f>+Conceptos!P47</f>
        <v>0.8</v>
      </c>
      <c r="EZ42" s="1" t="str">
        <f t="shared" si="63"/>
        <v>Fantasy</v>
      </c>
      <c r="FA42" s="2">
        <f t="shared" si="64"/>
        <v>3</v>
      </c>
      <c r="FB42" s="2">
        <f t="shared" si="65"/>
        <v>0.6</v>
      </c>
      <c r="FC42" s="2">
        <f t="shared" si="66"/>
        <v>0.4</v>
      </c>
      <c r="FD42" s="2">
        <f t="shared" si="67"/>
        <v>0.2</v>
      </c>
      <c r="FE42" s="2">
        <f t="shared" si="68"/>
        <v>0.5</v>
      </c>
      <c r="FF42" s="51">
        <f t="shared" si="69"/>
        <v>5.3</v>
      </c>
      <c r="FG42" t="s">
        <v>152</v>
      </c>
      <c r="FH42" t="s">
        <v>153</v>
      </c>
      <c r="FI42">
        <f>+Conceptos!Q47</f>
        <v>0.6</v>
      </c>
      <c r="FV42" s="1" t="str">
        <f t="shared" si="70"/>
        <v>Fantasy</v>
      </c>
      <c r="FW42" s="2">
        <f t="shared" si="71"/>
        <v>3</v>
      </c>
      <c r="FX42" s="2">
        <f t="shared" si="72"/>
        <v>0.6</v>
      </c>
      <c r="FY42" s="2">
        <f t="shared" si="73"/>
        <v>0.4</v>
      </c>
      <c r="FZ42" s="2">
        <f t="shared" si="74"/>
        <v>0.2</v>
      </c>
      <c r="GA42" s="2">
        <f t="shared" si="75"/>
        <v>0.5</v>
      </c>
      <c r="GB42" s="51">
        <f t="shared" si="76"/>
        <v>5.3</v>
      </c>
      <c r="GC42" t="s">
        <v>154</v>
      </c>
      <c r="GE42">
        <f>+Conceptos!R47</f>
        <v>0.6</v>
      </c>
      <c r="GR42" s="1" t="str">
        <f t="shared" si="77"/>
        <v>Fantasy</v>
      </c>
      <c r="GS42" s="2">
        <f t="shared" si="78"/>
        <v>3</v>
      </c>
      <c r="GT42" s="2">
        <f t="shared" si="79"/>
        <v>0.6</v>
      </c>
      <c r="GU42" s="2">
        <f t="shared" si="80"/>
        <v>0.4</v>
      </c>
      <c r="GV42" s="2">
        <f t="shared" si="81"/>
        <v>0.2</v>
      </c>
      <c r="GW42" s="2">
        <f t="shared" si="82"/>
        <v>0.5</v>
      </c>
      <c r="GX42" s="51">
        <f t="shared" si="83"/>
        <v>5.7</v>
      </c>
      <c r="GY42" t="s">
        <v>154</v>
      </c>
      <c r="HA42">
        <f>+Conceptos!L89</f>
        <v>1</v>
      </c>
      <c r="HN42" s="1" t="str">
        <f t="shared" si="84"/>
        <v>Fantasy</v>
      </c>
      <c r="HO42" s="2">
        <f t="shared" si="85"/>
        <v>3</v>
      </c>
      <c r="HP42" s="2">
        <f t="shared" si="86"/>
        <v>0.6</v>
      </c>
      <c r="HQ42" s="2">
        <f t="shared" si="87"/>
        <v>0.4</v>
      </c>
      <c r="HR42" s="2">
        <f t="shared" si="88"/>
        <v>0.2</v>
      </c>
      <c r="HS42" s="2">
        <f t="shared" si="89"/>
        <v>0.5</v>
      </c>
      <c r="HT42" s="51">
        <f t="shared" si="90"/>
        <v>5.3</v>
      </c>
      <c r="HU42" t="s">
        <v>154</v>
      </c>
      <c r="HW42">
        <f>+Conceptos!T47</f>
        <v>0.6</v>
      </c>
    </row>
    <row r="43" spans="1:231" ht="13.5" thickBot="1">
      <c r="A43" s="105"/>
      <c r="B43" s="48" t="str">
        <f t="shared" si="91"/>
        <v>Fantasy</v>
      </c>
      <c r="C43" s="32">
        <f>+Conceptos!C48</f>
        <v>3</v>
      </c>
      <c r="D43" s="32">
        <f>+Conceptos!D48</f>
        <v>0.6</v>
      </c>
      <c r="E43" s="32">
        <f>+Conceptos!E48</f>
        <v>0.4</v>
      </c>
      <c r="F43" s="32">
        <f>+Conceptos!F48</f>
        <v>0.2</v>
      </c>
      <c r="G43" s="32">
        <f>+Conceptos!G48</f>
        <v>0.5</v>
      </c>
      <c r="H43" s="51">
        <f t="shared" si="92"/>
        <v>4.7</v>
      </c>
      <c r="I43" t="s">
        <v>154</v>
      </c>
      <c r="X43" s="1" t="str">
        <f t="shared" si="24"/>
        <v>Fantasy</v>
      </c>
      <c r="Y43" s="2">
        <f t="shared" si="25"/>
        <v>3</v>
      </c>
      <c r="Z43" s="2">
        <f t="shared" si="26"/>
        <v>0.6</v>
      </c>
      <c r="AA43" s="2">
        <f t="shared" si="27"/>
        <v>0.4</v>
      </c>
      <c r="AB43" s="2">
        <f t="shared" si="28"/>
        <v>0.2</v>
      </c>
      <c r="AC43" s="2">
        <f t="shared" si="29"/>
        <v>0.5</v>
      </c>
      <c r="AD43" s="51">
        <f t="shared" si="21"/>
        <v>5.2</v>
      </c>
      <c r="AE43" t="s">
        <v>154</v>
      </c>
      <c r="AG43" s="181">
        <f>+Conceptos!K48</f>
        <v>0.5</v>
      </c>
      <c r="AT43" s="1" t="str">
        <f t="shared" si="30"/>
        <v>Style, Designers</v>
      </c>
      <c r="AU43" s="2">
        <f t="shared" si="31"/>
        <v>3</v>
      </c>
      <c r="AV43" s="2">
        <f t="shared" si="32"/>
        <v>0.6</v>
      </c>
      <c r="AW43" s="2">
        <f t="shared" si="33"/>
        <v>0.4</v>
      </c>
      <c r="AX43" s="2">
        <f t="shared" si="34"/>
        <v>0.2</v>
      </c>
      <c r="AY43" s="2">
        <f t="shared" si="35"/>
        <v>0.5</v>
      </c>
      <c r="AZ43" s="51">
        <f t="shared" si="22"/>
        <v>4.9000000000000004</v>
      </c>
      <c r="BA43" t="s">
        <v>154</v>
      </c>
      <c r="BC43" s="182">
        <f>+Conceptos!L48</f>
        <v>0.2</v>
      </c>
      <c r="BP43" s="1" t="str">
        <f t="shared" si="36"/>
        <v>Style, Designers</v>
      </c>
      <c r="BQ43" s="2">
        <f t="shared" si="37"/>
        <v>3</v>
      </c>
      <c r="BR43" s="2">
        <f t="shared" si="38"/>
        <v>0.6</v>
      </c>
      <c r="BS43" s="2">
        <f t="shared" si="39"/>
        <v>0.4</v>
      </c>
      <c r="BT43" s="2">
        <f t="shared" si="40"/>
        <v>0.2</v>
      </c>
      <c r="BU43" s="2">
        <f t="shared" si="41"/>
        <v>0.5</v>
      </c>
      <c r="BV43" s="51">
        <f t="shared" si="23"/>
        <v>5.2</v>
      </c>
      <c r="BW43" t="s">
        <v>154</v>
      </c>
      <c r="BY43" s="182">
        <f>+Conceptos!M48</f>
        <v>0.5</v>
      </c>
      <c r="CL43" s="1" t="str">
        <f t="shared" si="42"/>
        <v>Style, Designers</v>
      </c>
      <c r="CM43" s="2">
        <f t="shared" si="43"/>
        <v>3</v>
      </c>
      <c r="CN43" s="2">
        <f t="shared" si="44"/>
        <v>0.6</v>
      </c>
      <c r="CO43" s="2">
        <f t="shared" si="45"/>
        <v>0.4</v>
      </c>
      <c r="CP43" s="2">
        <f t="shared" si="46"/>
        <v>0.2</v>
      </c>
      <c r="CQ43" s="2">
        <f t="shared" si="47"/>
        <v>0.5</v>
      </c>
      <c r="CR43" s="51">
        <f t="shared" si="48"/>
        <v>5.2</v>
      </c>
      <c r="CS43" t="s">
        <v>152</v>
      </c>
      <c r="CT43" t="s">
        <v>153</v>
      </c>
      <c r="CU43" s="182">
        <f>+Conceptos!N48</f>
        <v>0.5</v>
      </c>
      <c r="DH43" s="1" t="str">
        <f t="shared" si="49"/>
        <v>Style, Designers</v>
      </c>
      <c r="DI43" s="2">
        <f t="shared" si="50"/>
        <v>3</v>
      </c>
      <c r="DJ43" s="2">
        <f t="shared" si="51"/>
        <v>0.6</v>
      </c>
      <c r="DK43" s="2">
        <f t="shared" si="52"/>
        <v>0.4</v>
      </c>
      <c r="DL43" s="2">
        <f t="shared" si="53"/>
        <v>0.2</v>
      </c>
      <c r="DM43" s="2">
        <f t="shared" si="54"/>
        <v>0.5</v>
      </c>
      <c r="DN43" s="51">
        <f t="shared" si="55"/>
        <v>5.3</v>
      </c>
      <c r="DO43" t="s">
        <v>152</v>
      </c>
      <c r="DP43" t="s">
        <v>153</v>
      </c>
      <c r="DQ43" s="182">
        <f>+Conceptos!O48</f>
        <v>0.6</v>
      </c>
      <c r="ED43" s="1" t="str">
        <f t="shared" si="56"/>
        <v>Style, Designers</v>
      </c>
      <c r="EE43" s="2">
        <f t="shared" si="57"/>
        <v>3</v>
      </c>
      <c r="EF43" s="2">
        <f t="shared" si="58"/>
        <v>0.6</v>
      </c>
      <c r="EG43" s="2">
        <f t="shared" si="59"/>
        <v>0.4</v>
      </c>
      <c r="EH43" s="2">
        <f t="shared" si="60"/>
        <v>0.2</v>
      </c>
      <c r="EI43" s="2">
        <f t="shared" si="61"/>
        <v>0.5</v>
      </c>
      <c r="EJ43" s="51">
        <f t="shared" si="62"/>
        <v>5.5</v>
      </c>
      <c r="EK43" t="s">
        <v>152</v>
      </c>
      <c r="EL43" t="s">
        <v>153</v>
      </c>
      <c r="EM43" s="181">
        <f>+Conceptos!P48</f>
        <v>0.8</v>
      </c>
      <c r="EZ43" s="1" t="str">
        <f t="shared" si="63"/>
        <v>Style, Designers</v>
      </c>
      <c r="FA43" s="2">
        <f t="shared" si="64"/>
        <v>3</v>
      </c>
      <c r="FB43" s="2">
        <f t="shared" si="65"/>
        <v>0.6</v>
      </c>
      <c r="FC43" s="2">
        <f t="shared" si="66"/>
        <v>0.4</v>
      </c>
      <c r="FD43" s="2">
        <f t="shared" si="67"/>
        <v>0.2</v>
      </c>
      <c r="FE43" s="2">
        <f t="shared" si="68"/>
        <v>0.5</v>
      </c>
      <c r="FF43" s="51">
        <f t="shared" si="69"/>
        <v>5.3</v>
      </c>
      <c r="FG43" t="s">
        <v>152</v>
      </c>
      <c r="FH43" t="s">
        <v>153</v>
      </c>
      <c r="FI43">
        <f>+Conceptos!Q48</f>
        <v>0.6</v>
      </c>
      <c r="FV43" s="1" t="str">
        <f t="shared" si="70"/>
        <v>Style, Designers</v>
      </c>
      <c r="FW43" s="2">
        <f t="shared" si="71"/>
        <v>3</v>
      </c>
      <c r="FX43" s="2">
        <f t="shared" si="72"/>
        <v>0.6</v>
      </c>
      <c r="FY43" s="2">
        <f t="shared" si="73"/>
        <v>0.4</v>
      </c>
      <c r="FZ43" s="2">
        <f t="shared" si="74"/>
        <v>0.2</v>
      </c>
      <c r="GA43" s="2">
        <f t="shared" si="75"/>
        <v>0.5</v>
      </c>
      <c r="GB43" s="51">
        <f t="shared" si="76"/>
        <v>5.3</v>
      </c>
      <c r="GC43" t="s">
        <v>154</v>
      </c>
      <c r="GE43">
        <f>+Conceptos!R48</f>
        <v>0.6</v>
      </c>
      <c r="GR43" s="1" t="str">
        <f t="shared" si="77"/>
        <v>Style, Designers</v>
      </c>
      <c r="GS43" s="2">
        <f t="shared" si="78"/>
        <v>3</v>
      </c>
      <c r="GT43" s="2">
        <f t="shared" si="79"/>
        <v>0.6</v>
      </c>
      <c r="GU43" s="2">
        <f t="shared" si="80"/>
        <v>0.4</v>
      </c>
      <c r="GV43" s="2">
        <f t="shared" si="81"/>
        <v>0.2</v>
      </c>
      <c r="GW43" s="2">
        <f t="shared" si="82"/>
        <v>0.5</v>
      </c>
      <c r="GX43" s="51">
        <f t="shared" si="83"/>
        <v>5.7</v>
      </c>
      <c r="GY43" t="s">
        <v>154</v>
      </c>
      <c r="HA43">
        <f>+Conceptos!L90</f>
        <v>1</v>
      </c>
      <c r="HN43" s="1" t="str">
        <f t="shared" si="84"/>
        <v>Style, Designers</v>
      </c>
      <c r="HO43" s="2">
        <f t="shared" si="85"/>
        <v>3</v>
      </c>
      <c r="HP43" s="2">
        <f t="shared" si="86"/>
        <v>0.6</v>
      </c>
      <c r="HQ43" s="2">
        <f t="shared" si="87"/>
        <v>0.4</v>
      </c>
      <c r="HR43" s="2">
        <f t="shared" si="88"/>
        <v>0.2</v>
      </c>
      <c r="HS43" s="2">
        <f t="shared" si="89"/>
        <v>0.5</v>
      </c>
      <c r="HT43" s="51">
        <f t="shared" si="90"/>
        <v>5.3</v>
      </c>
      <c r="HU43" t="s">
        <v>154</v>
      </c>
      <c r="HW43">
        <f>+Conceptos!T48</f>
        <v>0.6</v>
      </c>
    </row>
    <row r="44" spans="1:231" ht="13.5" thickBot="1">
      <c r="A44" s="105"/>
      <c r="B44" s="48" t="str">
        <f t="shared" si="91"/>
        <v>Style</v>
      </c>
      <c r="C44" s="32">
        <f>+Conceptos!C49</f>
        <v>3.3</v>
      </c>
      <c r="D44" s="32">
        <f>+Conceptos!D49</f>
        <v>0.75</v>
      </c>
      <c r="E44" s="32">
        <f>+Conceptos!E49</f>
        <v>0.4</v>
      </c>
      <c r="F44" s="32">
        <f>+Conceptos!F49</f>
        <v>0.2</v>
      </c>
      <c r="G44" s="32">
        <f>+Conceptos!G49</f>
        <v>0.5</v>
      </c>
      <c r="H44" s="51">
        <f t="shared" si="92"/>
        <v>5.15</v>
      </c>
      <c r="I44" t="s">
        <v>155</v>
      </c>
      <c r="X44" s="1" t="str">
        <f t="shared" si="24"/>
        <v>Style</v>
      </c>
      <c r="Y44" s="2">
        <f t="shared" si="25"/>
        <v>3.3</v>
      </c>
      <c r="Z44" s="2">
        <f t="shared" si="26"/>
        <v>0.75</v>
      </c>
      <c r="AA44" s="2">
        <f t="shared" si="27"/>
        <v>0.4</v>
      </c>
      <c r="AB44" s="2">
        <f t="shared" si="28"/>
        <v>0.2</v>
      </c>
      <c r="AC44" s="2">
        <f t="shared" si="29"/>
        <v>0.5</v>
      </c>
      <c r="AD44" s="51">
        <f t="shared" si="21"/>
        <v>5.65</v>
      </c>
      <c r="AE44" t="s">
        <v>155</v>
      </c>
      <c r="AG44" s="181">
        <f>+Conceptos!K49</f>
        <v>0.5</v>
      </c>
      <c r="AT44" s="1" t="str">
        <f t="shared" si="30"/>
        <v>Style</v>
      </c>
      <c r="AU44" s="2">
        <f t="shared" si="31"/>
        <v>3.3</v>
      </c>
      <c r="AV44" s="2">
        <f t="shared" si="32"/>
        <v>0.75</v>
      </c>
      <c r="AW44" s="2">
        <f t="shared" si="33"/>
        <v>0.4</v>
      </c>
      <c r="AX44" s="2">
        <f t="shared" si="34"/>
        <v>0.2</v>
      </c>
      <c r="AY44" s="2">
        <f t="shared" si="35"/>
        <v>0.5</v>
      </c>
      <c r="AZ44" s="51">
        <f t="shared" si="22"/>
        <v>5.3500000000000005</v>
      </c>
      <c r="BA44" t="s">
        <v>155</v>
      </c>
      <c r="BC44" s="182">
        <f>+Conceptos!L49</f>
        <v>0.2</v>
      </c>
      <c r="BP44" s="1" t="str">
        <f t="shared" si="36"/>
        <v>Style</v>
      </c>
      <c r="BQ44" s="2">
        <f t="shared" si="37"/>
        <v>3.3</v>
      </c>
      <c r="BR44" s="2">
        <f t="shared" si="38"/>
        <v>0.75</v>
      </c>
      <c r="BS44" s="2">
        <f t="shared" si="39"/>
        <v>0.4</v>
      </c>
      <c r="BT44" s="2">
        <f t="shared" si="40"/>
        <v>0.2</v>
      </c>
      <c r="BU44" s="2">
        <f t="shared" si="41"/>
        <v>0.5</v>
      </c>
      <c r="BV44" s="51">
        <f t="shared" si="23"/>
        <v>5.65</v>
      </c>
      <c r="BW44" t="s">
        <v>155</v>
      </c>
      <c r="BY44" s="182">
        <f>+Conceptos!M49</f>
        <v>0.5</v>
      </c>
      <c r="CL44" s="1" t="str">
        <f t="shared" si="42"/>
        <v>Style</v>
      </c>
      <c r="CM44" s="2">
        <f t="shared" si="43"/>
        <v>3.3</v>
      </c>
      <c r="CN44" s="2">
        <f t="shared" si="44"/>
        <v>0.75</v>
      </c>
      <c r="CO44" s="2">
        <f t="shared" si="45"/>
        <v>0.4</v>
      </c>
      <c r="CP44" s="2">
        <f t="shared" si="46"/>
        <v>0.2</v>
      </c>
      <c r="CQ44" s="2">
        <f t="shared" si="47"/>
        <v>0.5</v>
      </c>
      <c r="CR44" s="51">
        <f t="shared" si="48"/>
        <v>5.65</v>
      </c>
      <c r="CS44" t="s">
        <v>152</v>
      </c>
      <c r="CT44" t="s">
        <v>153</v>
      </c>
      <c r="CU44" s="182">
        <f>+Conceptos!N49</f>
        <v>0.5</v>
      </c>
      <c r="DH44" s="1" t="str">
        <f t="shared" si="49"/>
        <v>Style</v>
      </c>
      <c r="DI44" s="2">
        <f t="shared" si="50"/>
        <v>3.3</v>
      </c>
      <c r="DJ44" s="2">
        <f t="shared" si="51"/>
        <v>0.75</v>
      </c>
      <c r="DK44" s="2">
        <f t="shared" si="52"/>
        <v>0.4</v>
      </c>
      <c r="DL44" s="2">
        <f t="shared" si="53"/>
        <v>0.2</v>
      </c>
      <c r="DM44" s="2">
        <f t="shared" si="54"/>
        <v>0.5</v>
      </c>
      <c r="DN44" s="51">
        <f t="shared" si="55"/>
        <v>5.75</v>
      </c>
      <c r="DO44" t="s">
        <v>152</v>
      </c>
      <c r="DP44" t="s">
        <v>153</v>
      </c>
      <c r="DQ44" s="182">
        <f>+Conceptos!O49</f>
        <v>0.6</v>
      </c>
      <c r="ED44" s="1" t="str">
        <f t="shared" si="56"/>
        <v>Style</v>
      </c>
      <c r="EE44" s="2">
        <f t="shared" si="57"/>
        <v>3.3</v>
      </c>
      <c r="EF44" s="2">
        <f t="shared" si="58"/>
        <v>0.75</v>
      </c>
      <c r="EG44" s="2">
        <f t="shared" si="59"/>
        <v>0.4</v>
      </c>
      <c r="EH44" s="2">
        <f t="shared" si="60"/>
        <v>0.2</v>
      </c>
      <c r="EI44" s="2">
        <f t="shared" si="61"/>
        <v>0.5</v>
      </c>
      <c r="EJ44" s="51">
        <f t="shared" si="62"/>
        <v>5.95</v>
      </c>
      <c r="EK44" t="s">
        <v>152</v>
      </c>
      <c r="EL44" t="s">
        <v>153</v>
      </c>
      <c r="EM44" s="181">
        <f>+Conceptos!P49</f>
        <v>0.8</v>
      </c>
      <c r="EZ44" s="1" t="str">
        <f t="shared" si="63"/>
        <v>Style</v>
      </c>
      <c r="FA44" s="2">
        <f t="shared" si="64"/>
        <v>3.3</v>
      </c>
      <c r="FB44" s="2">
        <f t="shared" si="65"/>
        <v>0.75</v>
      </c>
      <c r="FC44" s="2">
        <f t="shared" si="66"/>
        <v>0.4</v>
      </c>
      <c r="FD44" s="2">
        <f t="shared" si="67"/>
        <v>0.2</v>
      </c>
      <c r="FE44" s="2">
        <f t="shared" si="68"/>
        <v>0.5</v>
      </c>
      <c r="FF44" s="51">
        <f t="shared" si="69"/>
        <v>5.75</v>
      </c>
      <c r="FG44" t="s">
        <v>152</v>
      </c>
      <c r="FH44" t="s">
        <v>153</v>
      </c>
      <c r="FI44">
        <f>+Conceptos!Q49</f>
        <v>0.6</v>
      </c>
      <c r="FV44" s="1" t="str">
        <f t="shared" si="70"/>
        <v>Style</v>
      </c>
      <c r="FW44" s="2">
        <f t="shared" si="71"/>
        <v>3.3</v>
      </c>
      <c r="FX44" s="2">
        <f t="shared" si="72"/>
        <v>0.75</v>
      </c>
      <c r="FY44" s="2">
        <f t="shared" si="73"/>
        <v>0.4</v>
      </c>
      <c r="FZ44" s="2">
        <f t="shared" si="74"/>
        <v>0.2</v>
      </c>
      <c r="GA44" s="2">
        <f t="shared" si="75"/>
        <v>0.5</v>
      </c>
      <c r="GB44" s="51">
        <f t="shared" si="76"/>
        <v>5.75</v>
      </c>
      <c r="GC44" t="s">
        <v>155</v>
      </c>
      <c r="GE44">
        <f>+Conceptos!R49</f>
        <v>0.6</v>
      </c>
      <c r="GR44" s="1" t="str">
        <f t="shared" si="77"/>
        <v>Style</v>
      </c>
      <c r="GS44" s="2">
        <f t="shared" si="78"/>
        <v>3.3</v>
      </c>
      <c r="GT44" s="2">
        <f t="shared" si="79"/>
        <v>0.75</v>
      </c>
      <c r="GU44" s="2">
        <f t="shared" si="80"/>
        <v>0.4</v>
      </c>
      <c r="GV44" s="2">
        <f t="shared" si="81"/>
        <v>0.2</v>
      </c>
      <c r="GW44" s="2">
        <f t="shared" si="82"/>
        <v>0.5</v>
      </c>
      <c r="GX44" s="51">
        <f t="shared" si="83"/>
        <v>6.15</v>
      </c>
      <c r="GY44" t="s">
        <v>155</v>
      </c>
      <c r="HA44">
        <f>+Conceptos!L91</f>
        <v>1</v>
      </c>
      <c r="HN44" s="1" t="str">
        <f t="shared" si="84"/>
        <v>Style</v>
      </c>
      <c r="HO44" s="2">
        <f t="shared" si="85"/>
        <v>3.3</v>
      </c>
      <c r="HP44" s="2">
        <f t="shared" si="86"/>
        <v>0.75</v>
      </c>
      <c r="HQ44" s="2">
        <f t="shared" si="87"/>
        <v>0.4</v>
      </c>
      <c r="HR44" s="2">
        <f t="shared" si="88"/>
        <v>0.2</v>
      </c>
      <c r="HS44" s="2">
        <f t="shared" si="89"/>
        <v>0.5</v>
      </c>
      <c r="HT44" s="51">
        <f t="shared" si="90"/>
        <v>5.75</v>
      </c>
      <c r="HU44" t="s">
        <v>155</v>
      </c>
      <c r="HW44">
        <f>+Conceptos!T49</f>
        <v>0.6</v>
      </c>
    </row>
    <row r="45" spans="1:231" ht="13.5" thickBot="1">
      <c r="A45" s="105"/>
      <c r="B45" s="48" t="str">
        <f t="shared" si="91"/>
        <v>Designers</v>
      </c>
      <c r="C45" s="32">
        <f>+Conceptos!C50</f>
        <v>3.3</v>
      </c>
      <c r="D45" s="32">
        <f>+Conceptos!D50</f>
        <v>0.75</v>
      </c>
      <c r="E45" s="32">
        <f>+Conceptos!E50</f>
        <v>0.4</v>
      </c>
      <c r="F45" s="32">
        <f>+Conceptos!F50</f>
        <v>0.2</v>
      </c>
      <c r="G45" s="32">
        <f>+Conceptos!G50</f>
        <v>0.5</v>
      </c>
      <c r="H45" s="51">
        <f t="shared" si="92"/>
        <v>5.15</v>
      </c>
      <c r="X45" s="1" t="str">
        <f t="shared" ref="X45:X51" si="93">+Y27</f>
        <v>Designers</v>
      </c>
      <c r="Y45" s="2">
        <f t="shared" ref="Y45:Y51" si="94">+C45</f>
        <v>3.3</v>
      </c>
      <c r="Z45" s="2">
        <f t="shared" ref="Z45:Z51" si="95">+D45</f>
        <v>0.75</v>
      </c>
      <c r="AA45" s="2">
        <f t="shared" ref="AA45:AA51" si="96">+E45</f>
        <v>0.4</v>
      </c>
      <c r="AB45" s="2">
        <f t="shared" ref="AB45:AB51" si="97">+F45</f>
        <v>0.2</v>
      </c>
      <c r="AC45" s="2">
        <f t="shared" ref="AC45:AC51" si="98">+G45</f>
        <v>0.5</v>
      </c>
      <c r="AD45" s="51">
        <f t="shared" ref="AD45:AD50" si="99">+(Y45+Z45+AA45+AB45+AC45+AG45)*AC27</f>
        <v>5.65</v>
      </c>
      <c r="AE45" t="s">
        <v>155</v>
      </c>
      <c r="AG45" s="181">
        <f>+Conceptos!K50</f>
        <v>0.5</v>
      </c>
      <c r="AT45" s="1" t="str">
        <f t="shared" ref="AT45:AT51" si="100">+AU27</f>
        <v>Designers</v>
      </c>
      <c r="AU45" s="2">
        <f t="shared" ref="AU45:AU51" si="101">+Y45</f>
        <v>3.3</v>
      </c>
      <c r="AV45" s="2">
        <f t="shared" ref="AV45:AV51" si="102">+Z45</f>
        <v>0.75</v>
      </c>
      <c r="AW45" s="2">
        <f t="shared" ref="AW45:AW51" si="103">+AA45</f>
        <v>0.4</v>
      </c>
      <c r="AX45" s="2">
        <f t="shared" ref="AX45:AX51" si="104">+AB45</f>
        <v>0.2</v>
      </c>
      <c r="AY45" s="2">
        <f t="shared" ref="AY45:AY51" si="105">+AC45</f>
        <v>0.5</v>
      </c>
      <c r="AZ45" s="51">
        <f t="shared" ref="AZ45:AZ51" si="106">+(AU45+AV45+AW45+AX45+AY45+BC45)*AY27</f>
        <v>5.3500000000000005</v>
      </c>
      <c r="BA45" t="s">
        <v>155</v>
      </c>
      <c r="BC45" s="182">
        <f>+Conceptos!L50</f>
        <v>0.2</v>
      </c>
      <c r="BP45" s="1" t="str">
        <f t="shared" ref="BP45:BP51" si="107">+BQ27</f>
        <v>Designers</v>
      </c>
      <c r="BQ45" s="2">
        <f t="shared" ref="BQ45:BQ51" si="108">+AU45</f>
        <v>3.3</v>
      </c>
      <c r="BR45" s="2">
        <f t="shared" ref="BR45:BR51" si="109">+AV45</f>
        <v>0.75</v>
      </c>
      <c r="BS45" s="2">
        <f t="shared" ref="BS45:BS51" si="110">+AW45</f>
        <v>0.4</v>
      </c>
      <c r="BT45" s="2">
        <f t="shared" ref="BT45:BT51" si="111">+AX45</f>
        <v>0.2</v>
      </c>
      <c r="BU45" s="2">
        <f t="shared" ref="BU45:BU51" si="112">+AY45</f>
        <v>0.5</v>
      </c>
      <c r="BV45" s="51">
        <f t="shared" ref="BV45:BV51" si="113">+(BQ45+BR45+BS45+BT45+BU45+BY45)*BU27</f>
        <v>5.65</v>
      </c>
      <c r="BW45" t="s">
        <v>155</v>
      </c>
      <c r="BY45" s="182">
        <f>+Conceptos!M50</f>
        <v>0.5</v>
      </c>
      <c r="CL45" s="1" t="str">
        <f t="shared" ref="CL45:CL51" si="114">+CM27</f>
        <v>Designers</v>
      </c>
      <c r="CM45" s="2">
        <f t="shared" si="43"/>
        <v>3.3</v>
      </c>
      <c r="CN45" s="2">
        <f t="shared" si="44"/>
        <v>0.75</v>
      </c>
      <c r="CO45" s="2">
        <f t="shared" si="45"/>
        <v>0.4</v>
      </c>
      <c r="CP45" s="2">
        <f t="shared" si="46"/>
        <v>0.2</v>
      </c>
      <c r="CQ45" s="2">
        <f t="shared" si="47"/>
        <v>0.5</v>
      </c>
      <c r="CR45" s="51">
        <f t="shared" si="48"/>
        <v>5.65</v>
      </c>
      <c r="CS45" t="s">
        <v>152</v>
      </c>
      <c r="CT45" t="s">
        <v>153</v>
      </c>
      <c r="CU45" s="182">
        <f>+Conceptos!N50</f>
        <v>0.5</v>
      </c>
      <c r="DH45" s="1" t="str">
        <f t="shared" ref="DH45:DH51" si="115">+DI27</f>
        <v>Designers</v>
      </c>
      <c r="DI45" s="2">
        <f t="shared" si="50"/>
        <v>3.3</v>
      </c>
      <c r="DJ45" s="2">
        <f t="shared" si="51"/>
        <v>0.75</v>
      </c>
      <c r="DK45" s="2">
        <f t="shared" si="52"/>
        <v>0.4</v>
      </c>
      <c r="DL45" s="2">
        <f t="shared" si="53"/>
        <v>0.2</v>
      </c>
      <c r="DM45" s="2">
        <f t="shared" si="54"/>
        <v>0.5</v>
      </c>
      <c r="DN45" s="51">
        <f t="shared" si="55"/>
        <v>5.75</v>
      </c>
      <c r="DO45" t="s">
        <v>152</v>
      </c>
      <c r="DP45" t="s">
        <v>153</v>
      </c>
      <c r="DQ45" s="182">
        <f>+Conceptos!O50</f>
        <v>0.6</v>
      </c>
      <c r="ED45" s="1" t="str">
        <f t="shared" ref="ED45:ED51" si="116">+EE27</f>
        <v>Designers</v>
      </c>
      <c r="EE45" s="2">
        <f t="shared" si="57"/>
        <v>3.3</v>
      </c>
      <c r="EF45" s="2">
        <f t="shared" si="58"/>
        <v>0.75</v>
      </c>
      <c r="EG45" s="2">
        <f t="shared" si="59"/>
        <v>0.4</v>
      </c>
      <c r="EH45" s="2">
        <f t="shared" si="60"/>
        <v>0.2</v>
      </c>
      <c r="EI45" s="2">
        <f t="shared" si="61"/>
        <v>0.5</v>
      </c>
      <c r="EJ45" s="51">
        <f t="shared" si="62"/>
        <v>5.95</v>
      </c>
      <c r="EK45" t="s">
        <v>152</v>
      </c>
      <c r="EL45" t="s">
        <v>153</v>
      </c>
      <c r="EM45" s="181">
        <f>+Conceptos!P50</f>
        <v>0.8</v>
      </c>
      <c r="EZ45" s="1" t="str">
        <f t="shared" ref="EZ45:EZ51" si="117">+FA27</f>
        <v>Designers</v>
      </c>
      <c r="FA45" s="2">
        <f t="shared" si="64"/>
        <v>3.3</v>
      </c>
      <c r="FB45" s="2">
        <f t="shared" si="65"/>
        <v>0.75</v>
      </c>
      <c r="FC45" s="2">
        <f t="shared" si="66"/>
        <v>0.4</v>
      </c>
      <c r="FD45" s="2">
        <f t="shared" si="67"/>
        <v>0.2</v>
      </c>
      <c r="FE45" s="2">
        <f t="shared" si="68"/>
        <v>0.5</v>
      </c>
      <c r="FF45" s="51">
        <f t="shared" si="69"/>
        <v>5.75</v>
      </c>
      <c r="FG45" t="s">
        <v>152</v>
      </c>
      <c r="FH45" t="s">
        <v>153</v>
      </c>
      <c r="FI45">
        <f>+Conceptos!Q50</f>
        <v>0.6</v>
      </c>
      <c r="FV45" s="1" t="str">
        <f t="shared" ref="FV45:FV51" si="118">+FW27</f>
        <v>Designers</v>
      </c>
      <c r="FW45" s="2">
        <f t="shared" si="71"/>
        <v>3.3</v>
      </c>
      <c r="FX45" s="2">
        <f t="shared" si="72"/>
        <v>0.75</v>
      </c>
      <c r="FY45" s="2">
        <f t="shared" si="73"/>
        <v>0.4</v>
      </c>
      <c r="FZ45" s="2">
        <f t="shared" si="74"/>
        <v>0.2</v>
      </c>
      <c r="GA45" s="2">
        <f t="shared" si="75"/>
        <v>0.5</v>
      </c>
      <c r="GB45" s="51">
        <f t="shared" si="76"/>
        <v>5.75</v>
      </c>
      <c r="GE45">
        <f>+Conceptos!R50</f>
        <v>0.6</v>
      </c>
      <c r="GR45" s="1" t="str">
        <f t="shared" ref="GR45:GR51" si="119">+GS27</f>
        <v>Designers</v>
      </c>
      <c r="GS45" s="2">
        <f t="shared" si="78"/>
        <v>3.3</v>
      </c>
      <c r="GT45" s="2">
        <f t="shared" si="79"/>
        <v>0.75</v>
      </c>
      <c r="GU45" s="2">
        <f t="shared" si="80"/>
        <v>0.4</v>
      </c>
      <c r="GV45" s="2">
        <f t="shared" si="81"/>
        <v>0.2</v>
      </c>
      <c r="GW45" s="2">
        <f t="shared" si="82"/>
        <v>0.5</v>
      </c>
      <c r="GX45" s="51">
        <f t="shared" si="83"/>
        <v>6.15</v>
      </c>
      <c r="HA45">
        <f>+Conceptos!L92</f>
        <v>1</v>
      </c>
      <c r="HN45" s="1" t="str">
        <f t="shared" ref="HN45:HN51" si="120">+HO27</f>
        <v>Designers</v>
      </c>
      <c r="HO45" s="2">
        <f t="shared" si="85"/>
        <v>3.3</v>
      </c>
      <c r="HP45" s="2">
        <f t="shared" si="86"/>
        <v>0.75</v>
      </c>
      <c r="HQ45" s="2">
        <f t="shared" si="87"/>
        <v>0.4</v>
      </c>
      <c r="HR45" s="2">
        <f t="shared" si="88"/>
        <v>0.2</v>
      </c>
      <c r="HS45" s="2">
        <f t="shared" si="89"/>
        <v>0.5</v>
      </c>
      <c r="HT45" s="51">
        <f t="shared" si="90"/>
        <v>5.75</v>
      </c>
      <c r="HU45" t="s">
        <v>155</v>
      </c>
      <c r="HW45">
        <f>+Conceptos!T50</f>
        <v>0.6</v>
      </c>
    </row>
    <row r="46" spans="1:231" ht="13.5" thickBot="1">
      <c r="A46" s="105"/>
      <c r="B46" s="48" t="str">
        <f t="shared" si="91"/>
        <v>Supra</v>
      </c>
      <c r="C46" s="32">
        <f>+Conceptos!C51</f>
        <v>12</v>
      </c>
      <c r="D46" s="32">
        <f>+Conceptos!D51</f>
        <v>1.5</v>
      </c>
      <c r="E46" s="32">
        <f>+Conceptos!E51</f>
        <v>1.5</v>
      </c>
      <c r="F46" s="32">
        <f>+Conceptos!F51</f>
        <v>0.2</v>
      </c>
      <c r="G46" s="32">
        <f>+Conceptos!G51</f>
        <v>0.5</v>
      </c>
      <c r="H46" s="51">
        <f t="shared" si="92"/>
        <v>15.7</v>
      </c>
      <c r="X46" s="1" t="str">
        <f t="shared" si="93"/>
        <v>Supra</v>
      </c>
      <c r="Y46" s="2">
        <f t="shared" si="94"/>
        <v>12</v>
      </c>
      <c r="Z46" s="2">
        <f t="shared" si="95"/>
        <v>1.5</v>
      </c>
      <c r="AA46" s="2">
        <f t="shared" si="96"/>
        <v>1.5</v>
      </c>
      <c r="AB46" s="2">
        <f t="shared" si="97"/>
        <v>0.2</v>
      </c>
      <c r="AC46" s="2">
        <f t="shared" si="98"/>
        <v>0.5</v>
      </c>
      <c r="AD46" s="51">
        <f t="shared" si="99"/>
        <v>16.2</v>
      </c>
      <c r="AE46" t="s">
        <v>155</v>
      </c>
      <c r="AG46" s="181">
        <f>+Conceptos!K51</f>
        <v>0.5</v>
      </c>
      <c r="AT46" s="1" t="str">
        <f t="shared" si="100"/>
        <v>Supra</v>
      </c>
      <c r="AU46" s="2">
        <f t="shared" si="101"/>
        <v>12</v>
      </c>
      <c r="AV46" s="2">
        <f t="shared" si="102"/>
        <v>1.5</v>
      </c>
      <c r="AW46" s="2">
        <f t="shared" si="103"/>
        <v>1.5</v>
      </c>
      <c r="AX46" s="2">
        <f t="shared" si="104"/>
        <v>0.2</v>
      </c>
      <c r="AY46" s="2">
        <f t="shared" si="105"/>
        <v>0.5</v>
      </c>
      <c r="AZ46" s="51">
        <f t="shared" si="106"/>
        <v>15.899999999999999</v>
      </c>
      <c r="BA46" t="s">
        <v>155</v>
      </c>
      <c r="BC46" s="182">
        <f>+Conceptos!L51</f>
        <v>0.2</v>
      </c>
      <c r="BP46" s="1" t="str">
        <f t="shared" si="107"/>
        <v>Supra</v>
      </c>
      <c r="BQ46" s="2">
        <f t="shared" si="108"/>
        <v>12</v>
      </c>
      <c r="BR46" s="2">
        <f t="shared" si="109"/>
        <v>1.5</v>
      </c>
      <c r="BS46" s="2">
        <f t="shared" si="110"/>
        <v>1.5</v>
      </c>
      <c r="BT46" s="2">
        <f t="shared" si="111"/>
        <v>0.2</v>
      </c>
      <c r="BU46" s="2">
        <f t="shared" si="112"/>
        <v>0.5</v>
      </c>
      <c r="BV46" s="51">
        <f t="shared" si="113"/>
        <v>16.2</v>
      </c>
      <c r="BW46" t="s">
        <v>155</v>
      </c>
      <c r="BY46" s="182">
        <f>+Conceptos!M51</f>
        <v>0.5</v>
      </c>
      <c r="CL46" s="1" t="str">
        <f t="shared" si="114"/>
        <v>Supra</v>
      </c>
      <c r="CM46" s="2">
        <f t="shared" si="43"/>
        <v>12</v>
      </c>
      <c r="CN46" s="2">
        <f t="shared" si="44"/>
        <v>1.5</v>
      </c>
      <c r="CO46" s="2">
        <f t="shared" si="45"/>
        <v>1.5</v>
      </c>
      <c r="CP46" s="2">
        <f t="shared" si="46"/>
        <v>0.2</v>
      </c>
      <c r="CQ46" s="2">
        <f t="shared" si="47"/>
        <v>0.5</v>
      </c>
      <c r="CR46" s="51">
        <f t="shared" si="48"/>
        <v>16.2</v>
      </c>
      <c r="CS46" t="s">
        <v>152</v>
      </c>
      <c r="CT46" t="s">
        <v>153</v>
      </c>
      <c r="CU46" s="182">
        <f>+Conceptos!N51</f>
        <v>0.5</v>
      </c>
      <c r="DH46" s="1" t="str">
        <f t="shared" si="115"/>
        <v>Supra</v>
      </c>
      <c r="DI46" s="2">
        <f t="shared" si="50"/>
        <v>12</v>
      </c>
      <c r="DJ46" s="2">
        <f t="shared" si="51"/>
        <v>1.5</v>
      </c>
      <c r="DK46" s="2">
        <f t="shared" si="52"/>
        <v>1.5</v>
      </c>
      <c r="DL46" s="2">
        <f t="shared" si="53"/>
        <v>0.2</v>
      </c>
      <c r="DM46" s="2">
        <f t="shared" si="54"/>
        <v>0.5</v>
      </c>
      <c r="DN46" s="51">
        <f t="shared" si="55"/>
        <v>16.3</v>
      </c>
      <c r="DO46" t="s">
        <v>152</v>
      </c>
      <c r="DP46" t="s">
        <v>153</v>
      </c>
      <c r="DQ46" s="182">
        <f>+Conceptos!O51</f>
        <v>0.6</v>
      </c>
      <c r="ED46" s="1" t="str">
        <f t="shared" si="116"/>
        <v>Supra</v>
      </c>
      <c r="EE46" s="2">
        <f t="shared" si="57"/>
        <v>12</v>
      </c>
      <c r="EF46" s="2">
        <f t="shared" si="58"/>
        <v>1.5</v>
      </c>
      <c r="EG46" s="2">
        <f t="shared" si="59"/>
        <v>1.5</v>
      </c>
      <c r="EH46" s="2">
        <f t="shared" si="60"/>
        <v>0.2</v>
      </c>
      <c r="EI46" s="2">
        <f t="shared" si="61"/>
        <v>0.5</v>
      </c>
      <c r="EJ46" s="51">
        <f t="shared" si="62"/>
        <v>16.5</v>
      </c>
      <c r="EK46" t="s">
        <v>152</v>
      </c>
      <c r="EL46" t="s">
        <v>153</v>
      </c>
      <c r="EM46" s="181">
        <f>+Conceptos!P51</f>
        <v>0.8</v>
      </c>
      <c r="EZ46" s="1" t="str">
        <f t="shared" si="117"/>
        <v>Supra</v>
      </c>
      <c r="FA46" s="2">
        <f t="shared" si="64"/>
        <v>12</v>
      </c>
      <c r="FB46" s="2">
        <f t="shared" si="65"/>
        <v>1.5</v>
      </c>
      <c r="FC46" s="2">
        <f t="shared" si="66"/>
        <v>1.5</v>
      </c>
      <c r="FD46" s="2">
        <f t="shared" si="67"/>
        <v>0.2</v>
      </c>
      <c r="FE46" s="2">
        <f t="shared" si="68"/>
        <v>0.5</v>
      </c>
      <c r="FF46" s="51">
        <f t="shared" si="69"/>
        <v>16.3</v>
      </c>
      <c r="FG46" t="s">
        <v>152</v>
      </c>
      <c r="FH46" t="s">
        <v>153</v>
      </c>
      <c r="FI46">
        <f>+Conceptos!Q51</f>
        <v>0.6</v>
      </c>
      <c r="FV46" s="1" t="str">
        <f t="shared" si="118"/>
        <v>Supra</v>
      </c>
      <c r="FW46" s="2">
        <f t="shared" si="71"/>
        <v>12</v>
      </c>
      <c r="FX46" s="2">
        <f t="shared" si="72"/>
        <v>1.5</v>
      </c>
      <c r="FY46" s="2">
        <f t="shared" si="73"/>
        <v>1.5</v>
      </c>
      <c r="FZ46" s="2">
        <f t="shared" si="74"/>
        <v>0.2</v>
      </c>
      <c r="GA46" s="2">
        <f t="shared" si="75"/>
        <v>0.5</v>
      </c>
      <c r="GB46" s="51">
        <f t="shared" si="76"/>
        <v>16.3</v>
      </c>
      <c r="GE46">
        <f>+Conceptos!R51</f>
        <v>0.6</v>
      </c>
      <c r="GR46" s="1" t="str">
        <f t="shared" si="119"/>
        <v>Supra</v>
      </c>
      <c r="GS46" s="2">
        <f t="shared" si="78"/>
        <v>12</v>
      </c>
      <c r="GT46" s="2">
        <f t="shared" si="79"/>
        <v>1.5</v>
      </c>
      <c r="GU46" s="2">
        <f t="shared" si="80"/>
        <v>1.5</v>
      </c>
      <c r="GV46" s="2">
        <f t="shared" si="81"/>
        <v>0.2</v>
      </c>
      <c r="GW46" s="2">
        <f t="shared" si="82"/>
        <v>0.5</v>
      </c>
      <c r="GX46" s="51">
        <f t="shared" si="83"/>
        <v>16.7</v>
      </c>
      <c r="HA46">
        <f>+Conceptos!L93</f>
        <v>1</v>
      </c>
      <c r="HN46" s="1" t="str">
        <f t="shared" si="120"/>
        <v>Supra</v>
      </c>
      <c r="HO46" s="2">
        <f t="shared" si="85"/>
        <v>12</v>
      </c>
      <c r="HP46" s="2">
        <f t="shared" si="86"/>
        <v>1.5</v>
      </c>
      <c r="HQ46" s="2">
        <f t="shared" si="87"/>
        <v>1.5</v>
      </c>
      <c r="HR46" s="2">
        <f t="shared" si="88"/>
        <v>0.2</v>
      </c>
      <c r="HS46" s="2">
        <f t="shared" si="89"/>
        <v>0.5</v>
      </c>
      <c r="HT46" s="51">
        <f t="shared" si="90"/>
        <v>16.3</v>
      </c>
      <c r="HU46" t="s">
        <v>155</v>
      </c>
      <c r="HW46">
        <f>+Conceptos!T51</f>
        <v>0.6</v>
      </c>
    </row>
    <row r="47" spans="1:231" ht="13.5" thickBot="1">
      <c r="A47" s="105"/>
      <c r="B47" s="48"/>
      <c r="C47" s="32"/>
      <c r="D47" s="32"/>
      <c r="E47" s="32"/>
      <c r="F47" s="32"/>
      <c r="G47" s="32"/>
      <c r="H47" s="51"/>
      <c r="X47" s="1"/>
      <c r="Y47" s="2"/>
      <c r="Z47" s="2"/>
      <c r="AA47" s="2"/>
      <c r="AB47" s="2"/>
      <c r="AC47" s="2"/>
      <c r="AD47" s="51"/>
      <c r="AE47" t="s">
        <v>155</v>
      </c>
      <c r="AG47" s="181"/>
      <c r="AT47" s="1"/>
      <c r="AU47" s="2"/>
      <c r="AV47" s="2"/>
      <c r="AW47" s="2"/>
      <c r="AX47" s="2"/>
      <c r="AY47" s="2"/>
      <c r="AZ47" s="51"/>
      <c r="BC47" s="182"/>
      <c r="BP47" s="1"/>
      <c r="BQ47" s="2"/>
      <c r="BR47" s="2"/>
      <c r="BS47" s="2"/>
      <c r="BT47" s="2"/>
      <c r="BU47" s="2"/>
      <c r="BV47" s="51"/>
      <c r="BY47" s="182"/>
      <c r="CL47" s="1"/>
      <c r="CM47" s="2"/>
      <c r="CN47" s="2"/>
      <c r="CO47" s="2"/>
      <c r="CP47" s="2"/>
      <c r="CQ47" s="2"/>
      <c r="CR47" s="51"/>
      <c r="CU47" s="182"/>
      <c r="DH47" s="1"/>
      <c r="DI47" s="2"/>
      <c r="DJ47" s="2"/>
      <c r="DK47" s="2"/>
      <c r="DL47" s="2"/>
      <c r="DM47" s="2"/>
      <c r="DN47" s="51"/>
      <c r="DQ47" s="182"/>
      <c r="ED47" s="1"/>
      <c r="EE47" s="2"/>
      <c r="EF47" s="2"/>
      <c r="EG47" s="2"/>
      <c r="EH47" s="2"/>
      <c r="EI47" s="2"/>
      <c r="EJ47" s="51"/>
      <c r="EM47" s="181"/>
      <c r="EZ47" s="1"/>
      <c r="FA47" s="2"/>
      <c r="FB47" s="2"/>
      <c r="FC47" s="2"/>
      <c r="FD47" s="2"/>
      <c r="FE47" s="2"/>
      <c r="FF47" s="51"/>
      <c r="FV47" s="1"/>
      <c r="FW47" s="2"/>
      <c r="FX47" s="2"/>
      <c r="FY47" s="2"/>
      <c r="FZ47" s="2"/>
      <c r="GA47" s="2"/>
      <c r="GB47" s="51"/>
      <c r="GR47" s="1"/>
      <c r="GS47" s="2"/>
      <c r="GT47" s="2"/>
      <c r="GU47" s="2"/>
      <c r="GV47" s="2"/>
      <c r="GW47" s="2"/>
      <c r="GX47" s="51"/>
      <c r="HN47" s="1"/>
      <c r="HO47" s="2"/>
      <c r="HP47" s="2"/>
      <c r="HQ47" s="2"/>
      <c r="HR47" s="2"/>
      <c r="HS47" s="2"/>
      <c r="HT47" s="51"/>
      <c r="HU47" t="s">
        <v>155</v>
      </c>
    </row>
    <row r="48" spans="1:231" ht="13.5" thickBot="1">
      <c r="A48" s="105"/>
      <c r="B48" s="48" t="str">
        <f t="shared" si="91"/>
        <v>Niños</v>
      </c>
      <c r="C48" s="32">
        <f>+Conceptos!C53</f>
        <v>1.6</v>
      </c>
      <c r="D48" s="32">
        <f>+Conceptos!D53</f>
        <v>0.35</v>
      </c>
      <c r="E48" s="32">
        <f>+Conceptos!E53</f>
        <v>0.4</v>
      </c>
      <c r="F48" s="32">
        <f>+Conceptos!F53</f>
        <v>0.2</v>
      </c>
      <c r="G48" s="32">
        <f>+Conceptos!G53</f>
        <v>0.1</v>
      </c>
      <c r="H48" s="51">
        <f>+(C48+D48+E48+F48+G48)*G30</f>
        <v>2.6500000000000004</v>
      </c>
      <c r="X48" s="1" t="str">
        <f t="shared" si="93"/>
        <v>Niños</v>
      </c>
      <c r="Y48" s="2">
        <f t="shared" si="94"/>
        <v>1.6</v>
      </c>
      <c r="Z48" s="2">
        <f t="shared" si="95"/>
        <v>0.35</v>
      </c>
      <c r="AA48" s="2">
        <f t="shared" si="96"/>
        <v>0.4</v>
      </c>
      <c r="AB48" s="2">
        <f t="shared" si="97"/>
        <v>0.2</v>
      </c>
      <c r="AC48" s="2">
        <f t="shared" si="98"/>
        <v>0.1</v>
      </c>
      <c r="AD48" s="51">
        <f t="shared" si="99"/>
        <v>3.1500000000000004</v>
      </c>
      <c r="AE48" t="s">
        <v>155</v>
      </c>
      <c r="AG48" s="181">
        <f>+Conceptos!K53</f>
        <v>0.5</v>
      </c>
      <c r="AT48" s="1" t="str">
        <f t="shared" si="100"/>
        <v>Niños</v>
      </c>
      <c r="AU48" s="2">
        <f t="shared" si="101"/>
        <v>1.6</v>
      </c>
      <c r="AV48" s="2">
        <f t="shared" si="102"/>
        <v>0.35</v>
      </c>
      <c r="AW48" s="2">
        <f t="shared" si="103"/>
        <v>0.4</v>
      </c>
      <c r="AX48" s="2">
        <f t="shared" si="104"/>
        <v>0.2</v>
      </c>
      <c r="AY48" s="2">
        <f t="shared" si="105"/>
        <v>0.1</v>
      </c>
      <c r="AZ48" s="51">
        <f t="shared" si="106"/>
        <v>2.8500000000000005</v>
      </c>
      <c r="BA48" t="s">
        <v>155</v>
      </c>
      <c r="BC48" s="182">
        <f>+Conceptos!L53</f>
        <v>0.2</v>
      </c>
      <c r="BP48" s="1" t="str">
        <f t="shared" si="107"/>
        <v>Niños</v>
      </c>
      <c r="BQ48" s="2">
        <f t="shared" si="108"/>
        <v>1.6</v>
      </c>
      <c r="BR48" s="2">
        <f t="shared" si="109"/>
        <v>0.35</v>
      </c>
      <c r="BS48" s="2">
        <f t="shared" si="110"/>
        <v>0.4</v>
      </c>
      <c r="BT48" s="2">
        <f t="shared" si="111"/>
        <v>0.2</v>
      </c>
      <c r="BU48" s="2">
        <f t="shared" si="112"/>
        <v>0.1</v>
      </c>
      <c r="BV48" s="51">
        <f t="shared" si="113"/>
        <v>3.1500000000000004</v>
      </c>
      <c r="BW48" t="s">
        <v>155</v>
      </c>
      <c r="BY48" s="182">
        <f>+Conceptos!M53</f>
        <v>0.5</v>
      </c>
      <c r="CL48" s="1" t="str">
        <f t="shared" si="114"/>
        <v>Niños</v>
      </c>
      <c r="CM48" s="2">
        <f t="shared" si="43"/>
        <v>1.6</v>
      </c>
      <c r="CN48" s="2">
        <f t="shared" si="44"/>
        <v>0.35</v>
      </c>
      <c r="CO48" s="2">
        <f t="shared" si="45"/>
        <v>0.4</v>
      </c>
      <c r="CP48" s="2">
        <f t="shared" si="46"/>
        <v>0.2</v>
      </c>
      <c r="CQ48" s="2">
        <f t="shared" si="47"/>
        <v>0.1</v>
      </c>
      <c r="CR48" s="51">
        <f t="shared" si="48"/>
        <v>3.1500000000000004</v>
      </c>
      <c r="CS48" t="s">
        <v>152</v>
      </c>
      <c r="CT48" t="s">
        <v>153</v>
      </c>
      <c r="CU48" s="182">
        <f>+Conceptos!N53</f>
        <v>0.5</v>
      </c>
      <c r="DH48" s="1" t="str">
        <f t="shared" si="115"/>
        <v>Niños</v>
      </c>
      <c r="DI48" s="2">
        <f t="shared" si="50"/>
        <v>1.6</v>
      </c>
      <c r="DJ48" s="2">
        <f t="shared" si="51"/>
        <v>0.35</v>
      </c>
      <c r="DK48" s="2">
        <f t="shared" si="52"/>
        <v>0.4</v>
      </c>
      <c r="DL48" s="2">
        <f t="shared" si="53"/>
        <v>0.2</v>
      </c>
      <c r="DM48" s="2">
        <f t="shared" si="54"/>
        <v>0.1</v>
      </c>
      <c r="DN48" s="51">
        <f t="shared" si="55"/>
        <v>3.2500000000000004</v>
      </c>
      <c r="DO48" t="s">
        <v>152</v>
      </c>
      <c r="DP48" t="s">
        <v>153</v>
      </c>
      <c r="DQ48" s="182">
        <f>+Conceptos!O53</f>
        <v>0.6</v>
      </c>
      <c r="ED48" s="1" t="str">
        <f t="shared" si="116"/>
        <v>Niños</v>
      </c>
      <c r="EE48" s="2">
        <f t="shared" si="57"/>
        <v>1.6</v>
      </c>
      <c r="EF48" s="2">
        <f t="shared" si="58"/>
        <v>0.35</v>
      </c>
      <c r="EG48" s="2">
        <f t="shared" si="59"/>
        <v>0.4</v>
      </c>
      <c r="EH48" s="2">
        <f t="shared" si="60"/>
        <v>0.2</v>
      </c>
      <c r="EI48" s="2">
        <f t="shared" si="61"/>
        <v>0.1</v>
      </c>
      <c r="EJ48" s="51">
        <f t="shared" si="62"/>
        <v>3.45</v>
      </c>
      <c r="EK48" t="s">
        <v>152</v>
      </c>
      <c r="EL48" t="s">
        <v>153</v>
      </c>
      <c r="EM48" s="181">
        <f>+Conceptos!P53</f>
        <v>0.8</v>
      </c>
      <c r="EZ48" s="1" t="str">
        <f t="shared" si="117"/>
        <v>Niños</v>
      </c>
      <c r="FA48" s="2">
        <f t="shared" si="64"/>
        <v>1.6</v>
      </c>
      <c r="FB48" s="2">
        <f t="shared" si="65"/>
        <v>0.35</v>
      </c>
      <c r="FC48" s="2">
        <f t="shared" si="66"/>
        <v>0.4</v>
      </c>
      <c r="FD48" s="2">
        <f t="shared" si="67"/>
        <v>0.2</v>
      </c>
      <c r="FE48" s="2">
        <f t="shared" si="68"/>
        <v>0.1</v>
      </c>
      <c r="FF48" s="51">
        <f t="shared" si="69"/>
        <v>3.2500000000000004</v>
      </c>
      <c r="FG48" t="s">
        <v>152</v>
      </c>
      <c r="FH48" t="s">
        <v>153</v>
      </c>
      <c r="FI48">
        <f>+Conceptos!Q53</f>
        <v>0.6</v>
      </c>
      <c r="FV48" s="1" t="str">
        <f t="shared" si="118"/>
        <v>Niños</v>
      </c>
      <c r="FW48" s="2">
        <f t="shared" si="71"/>
        <v>1.6</v>
      </c>
      <c r="FX48" s="2">
        <f t="shared" si="72"/>
        <v>0.35</v>
      </c>
      <c r="FY48" s="2">
        <f t="shared" si="73"/>
        <v>0.4</v>
      </c>
      <c r="FZ48" s="2">
        <f t="shared" si="74"/>
        <v>0.2</v>
      </c>
      <c r="GA48" s="2">
        <f t="shared" si="75"/>
        <v>0.1</v>
      </c>
      <c r="GB48" s="51">
        <f t="shared" si="76"/>
        <v>3.2500000000000004</v>
      </c>
      <c r="GE48">
        <f>+Conceptos!R53</f>
        <v>0.6</v>
      </c>
      <c r="GR48" s="1" t="str">
        <f t="shared" si="119"/>
        <v>Niños</v>
      </c>
      <c r="GS48" s="2">
        <f t="shared" si="78"/>
        <v>1.6</v>
      </c>
      <c r="GT48" s="2">
        <f t="shared" si="79"/>
        <v>0.35</v>
      </c>
      <c r="GU48" s="2">
        <f t="shared" si="80"/>
        <v>0.4</v>
      </c>
      <c r="GV48" s="2">
        <f t="shared" si="81"/>
        <v>0.2</v>
      </c>
      <c r="GW48" s="2">
        <f t="shared" si="82"/>
        <v>0.1</v>
      </c>
      <c r="GX48" s="51">
        <f t="shared" si="83"/>
        <v>3.6500000000000004</v>
      </c>
      <c r="HA48">
        <f>+Conceptos!L95</f>
        <v>1</v>
      </c>
      <c r="HN48" s="1" t="str">
        <f t="shared" si="120"/>
        <v>Niños</v>
      </c>
      <c r="HO48" s="2">
        <f t="shared" si="85"/>
        <v>1.6</v>
      </c>
      <c r="HP48" s="2">
        <f t="shared" si="86"/>
        <v>0.35</v>
      </c>
      <c r="HQ48" s="2">
        <f t="shared" si="87"/>
        <v>0.4</v>
      </c>
      <c r="HR48" s="2">
        <f t="shared" si="88"/>
        <v>0.2</v>
      </c>
      <c r="HS48" s="2">
        <f t="shared" si="89"/>
        <v>0.1</v>
      </c>
      <c r="HT48" s="51">
        <f t="shared" si="90"/>
        <v>3.2500000000000004</v>
      </c>
      <c r="HU48" t="s">
        <v>155</v>
      </c>
      <c r="HW48">
        <f>+Conceptos!T53</f>
        <v>0.6</v>
      </c>
    </row>
    <row r="49" spans="1:231" ht="13.5" thickBot="1">
      <c r="A49" s="105"/>
      <c r="B49" s="48" t="str">
        <f t="shared" si="91"/>
        <v>Señora</v>
      </c>
      <c r="C49" s="32">
        <f>+Conceptos!C54</f>
        <v>2</v>
      </c>
      <c r="D49" s="32">
        <f>+Conceptos!D54</f>
        <v>0.6</v>
      </c>
      <c r="E49" s="32">
        <f>+Conceptos!E54</f>
        <v>0.4</v>
      </c>
      <c r="F49" s="32">
        <f>+Conceptos!F54</f>
        <v>0.2</v>
      </c>
      <c r="G49" s="32">
        <f>+Conceptos!G54</f>
        <v>0.5</v>
      </c>
      <c r="H49" s="51">
        <f t="shared" si="92"/>
        <v>3.7</v>
      </c>
      <c r="X49" s="1" t="str">
        <f t="shared" si="93"/>
        <v>Señora</v>
      </c>
      <c r="Y49" s="2">
        <f t="shared" si="94"/>
        <v>2</v>
      </c>
      <c r="Z49" s="2">
        <f t="shared" si="95"/>
        <v>0.6</v>
      </c>
      <c r="AA49" s="2">
        <f t="shared" si="96"/>
        <v>0.4</v>
      </c>
      <c r="AB49" s="2">
        <f t="shared" si="97"/>
        <v>0.2</v>
      </c>
      <c r="AC49" s="2">
        <f t="shared" si="98"/>
        <v>0.5</v>
      </c>
      <c r="AD49" s="51">
        <f t="shared" si="99"/>
        <v>4.2</v>
      </c>
      <c r="AE49" t="s">
        <v>155</v>
      </c>
      <c r="AG49" s="181">
        <f>+Conceptos!K54</f>
        <v>0.5</v>
      </c>
      <c r="AT49" s="1" t="str">
        <f t="shared" si="100"/>
        <v>Señora</v>
      </c>
      <c r="AU49" s="2">
        <f t="shared" si="101"/>
        <v>2</v>
      </c>
      <c r="AV49" s="2">
        <f t="shared" si="102"/>
        <v>0.6</v>
      </c>
      <c r="AW49" s="2">
        <f t="shared" si="103"/>
        <v>0.4</v>
      </c>
      <c r="AX49" s="2">
        <f t="shared" si="104"/>
        <v>0.2</v>
      </c>
      <c r="AY49" s="2">
        <f t="shared" si="105"/>
        <v>0.5</v>
      </c>
      <c r="AZ49" s="51">
        <f t="shared" si="106"/>
        <v>3.9000000000000004</v>
      </c>
      <c r="BA49" t="s">
        <v>155</v>
      </c>
      <c r="BC49" s="182">
        <f>+Conceptos!L54</f>
        <v>0.2</v>
      </c>
      <c r="BP49" s="1" t="str">
        <f t="shared" si="107"/>
        <v>Señora</v>
      </c>
      <c r="BQ49" s="2">
        <f t="shared" si="108"/>
        <v>2</v>
      </c>
      <c r="BR49" s="2">
        <f t="shared" si="109"/>
        <v>0.6</v>
      </c>
      <c r="BS49" s="2">
        <f t="shared" si="110"/>
        <v>0.4</v>
      </c>
      <c r="BT49" s="2">
        <f t="shared" si="111"/>
        <v>0.2</v>
      </c>
      <c r="BU49" s="2">
        <f t="shared" si="112"/>
        <v>0.5</v>
      </c>
      <c r="BV49" s="51">
        <f t="shared" si="113"/>
        <v>4.2</v>
      </c>
      <c r="BW49" t="s">
        <v>155</v>
      </c>
      <c r="BY49" s="182">
        <f>+Conceptos!M54</f>
        <v>0.5</v>
      </c>
      <c r="CL49" s="1" t="str">
        <f t="shared" si="114"/>
        <v>Señora</v>
      </c>
      <c r="CM49" s="2">
        <f t="shared" si="43"/>
        <v>2</v>
      </c>
      <c r="CN49" s="2">
        <f t="shared" si="44"/>
        <v>0.6</v>
      </c>
      <c r="CO49" s="2">
        <f t="shared" si="45"/>
        <v>0.4</v>
      </c>
      <c r="CP49" s="2">
        <f t="shared" si="46"/>
        <v>0.2</v>
      </c>
      <c r="CQ49" s="2">
        <f t="shared" si="47"/>
        <v>0.5</v>
      </c>
      <c r="CR49" s="51">
        <f t="shared" si="48"/>
        <v>4.2</v>
      </c>
      <c r="CS49" t="s">
        <v>152</v>
      </c>
      <c r="CT49" t="s">
        <v>153</v>
      </c>
      <c r="CU49" s="182">
        <f>+Conceptos!N54</f>
        <v>0.5</v>
      </c>
      <c r="DH49" s="1" t="str">
        <f t="shared" si="115"/>
        <v>Señora</v>
      </c>
      <c r="DI49" s="2">
        <f t="shared" si="50"/>
        <v>2</v>
      </c>
      <c r="DJ49" s="2">
        <f t="shared" si="51"/>
        <v>0.6</v>
      </c>
      <c r="DK49" s="2">
        <f t="shared" si="52"/>
        <v>0.4</v>
      </c>
      <c r="DL49" s="2">
        <f t="shared" si="53"/>
        <v>0.2</v>
      </c>
      <c r="DM49" s="2">
        <f t="shared" si="54"/>
        <v>0.5</v>
      </c>
      <c r="DN49" s="51">
        <f t="shared" si="55"/>
        <v>4.3</v>
      </c>
      <c r="DO49" t="s">
        <v>152</v>
      </c>
      <c r="DP49" t="s">
        <v>153</v>
      </c>
      <c r="DQ49" s="182">
        <f>+Conceptos!O54</f>
        <v>0.6</v>
      </c>
      <c r="ED49" s="1" t="str">
        <f t="shared" si="116"/>
        <v>Señora</v>
      </c>
      <c r="EE49" s="2">
        <f t="shared" si="57"/>
        <v>2</v>
      </c>
      <c r="EF49" s="2">
        <f t="shared" si="58"/>
        <v>0.6</v>
      </c>
      <c r="EG49" s="2">
        <f t="shared" si="59"/>
        <v>0.4</v>
      </c>
      <c r="EH49" s="2">
        <f t="shared" si="60"/>
        <v>0.2</v>
      </c>
      <c r="EI49" s="2">
        <f t="shared" si="61"/>
        <v>0.5</v>
      </c>
      <c r="EJ49" s="51">
        <f t="shared" si="62"/>
        <v>4.5</v>
      </c>
      <c r="EK49" t="s">
        <v>152</v>
      </c>
      <c r="EL49" t="s">
        <v>153</v>
      </c>
      <c r="EM49" s="181">
        <f>+Conceptos!P54</f>
        <v>0.8</v>
      </c>
      <c r="EZ49" s="1" t="str">
        <f t="shared" si="117"/>
        <v>Señora</v>
      </c>
      <c r="FA49" s="2">
        <f t="shared" si="64"/>
        <v>2</v>
      </c>
      <c r="FB49" s="2">
        <f t="shared" si="65"/>
        <v>0.6</v>
      </c>
      <c r="FC49" s="2">
        <f t="shared" si="66"/>
        <v>0.4</v>
      </c>
      <c r="FD49" s="2">
        <f t="shared" si="67"/>
        <v>0.2</v>
      </c>
      <c r="FE49" s="2">
        <f t="shared" si="68"/>
        <v>0.5</v>
      </c>
      <c r="FF49" s="51">
        <f t="shared" si="69"/>
        <v>4.3</v>
      </c>
      <c r="FG49" t="s">
        <v>152</v>
      </c>
      <c r="FH49" t="s">
        <v>153</v>
      </c>
      <c r="FI49">
        <f>+Conceptos!Q54</f>
        <v>0.6</v>
      </c>
      <c r="FV49" s="1" t="str">
        <f t="shared" si="118"/>
        <v>Señora</v>
      </c>
      <c r="FW49" s="2">
        <f t="shared" si="71"/>
        <v>2</v>
      </c>
      <c r="FX49" s="2">
        <f t="shared" si="72"/>
        <v>0.6</v>
      </c>
      <c r="FY49" s="2">
        <f t="shared" si="73"/>
        <v>0.4</v>
      </c>
      <c r="FZ49" s="2">
        <f t="shared" si="74"/>
        <v>0.2</v>
      </c>
      <c r="GA49" s="2">
        <f t="shared" si="75"/>
        <v>0.5</v>
      </c>
      <c r="GB49" s="51">
        <f t="shared" si="76"/>
        <v>4.3</v>
      </c>
      <c r="GE49">
        <f>+Conceptos!R54</f>
        <v>0.6</v>
      </c>
      <c r="GR49" s="1" t="str">
        <f t="shared" si="119"/>
        <v>Señora</v>
      </c>
      <c r="GS49" s="2">
        <f t="shared" si="78"/>
        <v>2</v>
      </c>
      <c r="GT49" s="2">
        <f t="shared" si="79"/>
        <v>0.6</v>
      </c>
      <c r="GU49" s="2">
        <f t="shared" si="80"/>
        <v>0.4</v>
      </c>
      <c r="GV49" s="2">
        <f t="shared" si="81"/>
        <v>0.2</v>
      </c>
      <c r="GW49" s="2">
        <f t="shared" si="82"/>
        <v>0.5</v>
      </c>
      <c r="GX49" s="51">
        <f t="shared" si="83"/>
        <v>4.7</v>
      </c>
      <c r="HA49">
        <f>+Conceptos!L96</f>
        <v>1</v>
      </c>
      <c r="HN49" s="1" t="str">
        <f t="shared" si="120"/>
        <v>Señora</v>
      </c>
      <c r="HO49" s="2">
        <f t="shared" si="85"/>
        <v>2</v>
      </c>
      <c r="HP49" s="2">
        <f t="shared" si="86"/>
        <v>0.6</v>
      </c>
      <c r="HQ49" s="2">
        <f t="shared" si="87"/>
        <v>0.4</v>
      </c>
      <c r="HR49" s="2">
        <f t="shared" si="88"/>
        <v>0.2</v>
      </c>
      <c r="HS49" s="2">
        <f t="shared" si="89"/>
        <v>0.5</v>
      </c>
      <c r="HT49" s="51">
        <f t="shared" si="90"/>
        <v>4.3</v>
      </c>
      <c r="HU49" t="s">
        <v>155</v>
      </c>
      <c r="HW49">
        <f>+Conceptos!T54</f>
        <v>0.6</v>
      </c>
    </row>
    <row r="50" spans="1:231" ht="13.5" thickBot="1">
      <c r="A50" s="105"/>
      <c r="B50" s="48" t="str">
        <f t="shared" si="91"/>
        <v>Regalo</v>
      </c>
      <c r="C50" s="32">
        <f>+Conceptos!C55</f>
        <v>3</v>
      </c>
      <c r="D50" s="32">
        <f>+Conceptos!D55</f>
        <v>0.6</v>
      </c>
      <c r="E50" s="32">
        <f>+Conceptos!E55</f>
        <v>0.4</v>
      </c>
      <c r="F50" s="32">
        <f>+Conceptos!F55</f>
        <v>0.2</v>
      </c>
      <c r="G50" s="32">
        <f>+Conceptos!G55</f>
        <v>0.5</v>
      </c>
      <c r="H50" s="51">
        <f t="shared" si="92"/>
        <v>4.7</v>
      </c>
      <c r="X50" s="1" t="str">
        <f t="shared" si="93"/>
        <v>Regalo</v>
      </c>
      <c r="Y50" s="2">
        <f t="shared" si="94"/>
        <v>3</v>
      </c>
      <c r="Z50" s="2">
        <f t="shared" si="95"/>
        <v>0.6</v>
      </c>
      <c r="AA50" s="2">
        <f t="shared" si="96"/>
        <v>0.4</v>
      </c>
      <c r="AB50" s="2">
        <f t="shared" si="97"/>
        <v>0.2</v>
      </c>
      <c r="AC50" s="2">
        <f t="shared" si="98"/>
        <v>0.5</v>
      </c>
      <c r="AD50" s="51">
        <f t="shared" si="99"/>
        <v>5.2</v>
      </c>
      <c r="AE50" t="s">
        <v>155</v>
      </c>
      <c r="AG50" s="181">
        <f>+Conceptos!K55</f>
        <v>0.5</v>
      </c>
      <c r="AT50" s="1" t="str">
        <f t="shared" si="100"/>
        <v>Regalo</v>
      </c>
      <c r="AU50" s="2">
        <f t="shared" si="101"/>
        <v>3</v>
      </c>
      <c r="AV50" s="2">
        <f t="shared" si="102"/>
        <v>0.6</v>
      </c>
      <c r="AW50" s="2">
        <f t="shared" si="103"/>
        <v>0.4</v>
      </c>
      <c r="AX50" s="2">
        <f t="shared" si="104"/>
        <v>0.2</v>
      </c>
      <c r="AY50" s="2">
        <f t="shared" si="105"/>
        <v>0.5</v>
      </c>
      <c r="AZ50" s="51">
        <f t="shared" si="106"/>
        <v>4.9000000000000004</v>
      </c>
      <c r="BA50" t="s">
        <v>155</v>
      </c>
      <c r="BC50" s="182">
        <f>+Conceptos!L55</f>
        <v>0.2</v>
      </c>
      <c r="BP50" s="1" t="str">
        <f t="shared" si="107"/>
        <v>Regalo</v>
      </c>
      <c r="BQ50" s="2">
        <f t="shared" si="108"/>
        <v>3</v>
      </c>
      <c r="BR50" s="2">
        <f t="shared" si="109"/>
        <v>0.6</v>
      </c>
      <c r="BS50" s="2">
        <f t="shared" si="110"/>
        <v>0.4</v>
      </c>
      <c r="BT50" s="2">
        <f t="shared" si="111"/>
        <v>0.2</v>
      </c>
      <c r="BU50" s="2">
        <f t="shared" si="112"/>
        <v>0.5</v>
      </c>
      <c r="BV50" s="51">
        <f t="shared" si="113"/>
        <v>5.2</v>
      </c>
      <c r="BW50" t="s">
        <v>155</v>
      </c>
      <c r="BY50" s="182">
        <f>+Conceptos!M55</f>
        <v>0.5</v>
      </c>
      <c r="CL50" s="1" t="str">
        <f t="shared" si="114"/>
        <v>Regalo</v>
      </c>
      <c r="CM50" s="2">
        <f t="shared" si="43"/>
        <v>3</v>
      </c>
      <c r="CN50" s="2">
        <f t="shared" si="44"/>
        <v>0.6</v>
      </c>
      <c r="CO50" s="2">
        <f t="shared" si="45"/>
        <v>0.4</v>
      </c>
      <c r="CP50" s="2">
        <f t="shared" si="46"/>
        <v>0.2</v>
      </c>
      <c r="CQ50" s="2">
        <f t="shared" si="47"/>
        <v>0.5</v>
      </c>
      <c r="CR50" s="51">
        <f t="shared" si="48"/>
        <v>5.2</v>
      </c>
      <c r="CS50" t="s">
        <v>152</v>
      </c>
      <c r="CT50" t="s">
        <v>153</v>
      </c>
      <c r="CU50" s="182">
        <f>+Conceptos!N55</f>
        <v>0.5</v>
      </c>
      <c r="DH50" s="1" t="str">
        <f t="shared" si="115"/>
        <v>Regalo</v>
      </c>
      <c r="DI50" s="2">
        <f t="shared" si="50"/>
        <v>3</v>
      </c>
      <c r="DJ50" s="2">
        <f t="shared" si="51"/>
        <v>0.6</v>
      </c>
      <c r="DK50" s="2">
        <f t="shared" si="52"/>
        <v>0.4</v>
      </c>
      <c r="DL50" s="2">
        <f t="shared" si="53"/>
        <v>0.2</v>
      </c>
      <c r="DM50" s="2">
        <f t="shared" si="54"/>
        <v>0.5</v>
      </c>
      <c r="DN50" s="51">
        <f t="shared" si="55"/>
        <v>5.3</v>
      </c>
      <c r="DO50" t="s">
        <v>152</v>
      </c>
      <c r="DP50" t="s">
        <v>153</v>
      </c>
      <c r="DQ50" s="182">
        <f>+Conceptos!O55</f>
        <v>0.6</v>
      </c>
      <c r="ED50" s="1" t="str">
        <f t="shared" si="116"/>
        <v>Regalo</v>
      </c>
      <c r="EE50" s="2">
        <f t="shared" si="57"/>
        <v>3</v>
      </c>
      <c r="EF50" s="2">
        <f t="shared" si="58"/>
        <v>0.6</v>
      </c>
      <c r="EG50" s="2">
        <f t="shared" si="59"/>
        <v>0.4</v>
      </c>
      <c r="EH50" s="2">
        <f t="shared" si="60"/>
        <v>0.2</v>
      </c>
      <c r="EI50" s="2">
        <f t="shared" si="61"/>
        <v>0.5</v>
      </c>
      <c r="EJ50" s="51">
        <f t="shared" si="62"/>
        <v>5.5</v>
      </c>
      <c r="EK50" t="s">
        <v>152</v>
      </c>
      <c r="EL50" t="s">
        <v>153</v>
      </c>
      <c r="EM50" s="181">
        <f>+Conceptos!P55</f>
        <v>0.8</v>
      </c>
      <c r="EZ50" s="1" t="str">
        <f t="shared" si="117"/>
        <v>Regalo</v>
      </c>
      <c r="FA50" s="2">
        <f t="shared" si="64"/>
        <v>3</v>
      </c>
      <c r="FB50" s="2">
        <f t="shared" si="65"/>
        <v>0.6</v>
      </c>
      <c r="FC50" s="2">
        <f t="shared" si="66"/>
        <v>0.4</v>
      </c>
      <c r="FD50" s="2">
        <f t="shared" si="67"/>
        <v>0.2</v>
      </c>
      <c r="FE50" s="2">
        <f t="shared" si="68"/>
        <v>0.5</v>
      </c>
      <c r="FF50" s="51">
        <f t="shared" si="69"/>
        <v>5.3</v>
      </c>
      <c r="FG50" t="s">
        <v>152</v>
      </c>
      <c r="FH50" t="s">
        <v>153</v>
      </c>
      <c r="FI50">
        <f>+Conceptos!Q55</f>
        <v>0.6</v>
      </c>
      <c r="FV50" s="1" t="str">
        <f t="shared" si="118"/>
        <v>Regalo</v>
      </c>
      <c r="FW50" s="2">
        <f t="shared" si="71"/>
        <v>3</v>
      </c>
      <c r="FX50" s="2">
        <f t="shared" si="72"/>
        <v>0.6</v>
      </c>
      <c r="FY50" s="2">
        <f t="shared" si="73"/>
        <v>0.4</v>
      </c>
      <c r="FZ50" s="2">
        <f t="shared" si="74"/>
        <v>0.2</v>
      </c>
      <c r="GA50" s="2">
        <f t="shared" si="75"/>
        <v>0.5</v>
      </c>
      <c r="GB50" s="51">
        <f t="shared" si="76"/>
        <v>5.3</v>
      </c>
      <c r="GE50">
        <f>+Conceptos!R55</f>
        <v>0.6</v>
      </c>
      <c r="GR50" s="1" t="str">
        <f t="shared" si="119"/>
        <v>Regalo</v>
      </c>
      <c r="GS50" s="2">
        <f t="shared" si="78"/>
        <v>3</v>
      </c>
      <c r="GT50" s="2">
        <f t="shared" si="79"/>
        <v>0.6</v>
      </c>
      <c r="GU50" s="2">
        <f t="shared" si="80"/>
        <v>0.4</v>
      </c>
      <c r="GV50" s="2">
        <f t="shared" si="81"/>
        <v>0.2</v>
      </c>
      <c r="GW50" s="2">
        <f t="shared" si="82"/>
        <v>0.5</v>
      </c>
      <c r="GX50" s="51">
        <f t="shared" si="83"/>
        <v>5.7</v>
      </c>
      <c r="HA50">
        <f>+Conceptos!L97</f>
        <v>1</v>
      </c>
      <c r="HN50" s="1" t="str">
        <f t="shared" si="120"/>
        <v>Regalo</v>
      </c>
      <c r="HO50" s="2">
        <f t="shared" si="85"/>
        <v>3</v>
      </c>
      <c r="HP50" s="2">
        <f t="shared" si="86"/>
        <v>0.6</v>
      </c>
      <c r="HQ50" s="2">
        <f t="shared" si="87"/>
        <v>0.4</v>
      </c>
      <c r="HR50" s="2">
        <f t="shared" si="88"/>
        <v>0.2</v>
      </c>
      <c r="HS50" s="2">
        <f t="shared" si="89"/>
        <v>0.5</v>
      </c>
      <c r="HT50" s="51">
        <f t="shared" si="90"/>
        <v>5.3</v>
      </c>
      <c r="HU50" t="s">
        <v>155</v>
      </c>
      <c r="HW50">
        <f>+Conceptos!T55</f>
        <v>0.6</v>
      </c>
    </row>
    <row r="51" spans="1:231" ht="13.5" thickBot="1">
      <c r="A51" s="106"/>
      <c r="B51" s="16" t="str">
        <f t="shared" si="91"/>
        <v>Merchandising</v>
      </c>
      <c r="C51" s="35">
        <f>+Conceptos!C56</f>
        <v>1.6</v>
      </c>
      <c r="D51" s="35">
        <f>+Conceptos!D56</f>
        <v>0.35</v>
      </c>
      <c r="E51" s="35">
        <f>+Conceptos!E56</f>
        <v>0.4</v>
      </c>
      <c r="F51" s="35">
        <f>+Conceptos!F56</f>
        <v>0.2</v>
      </c>
      <c r="G51" s="35">
        <f>+Conceptos!G56</f>
        <v>0.3</v>
      </c>
      <c r="H51" s="82">
        <f t="shared" si="92"/>
        <v>2.85</v>
      </c>
      <c r="X51" s="1" t="str">
        <f t="shared" si="93"/>
        <v>Merchandising</v>
      </c>
      <c r="Y51" s="2">
        <f t="shared" si="94"/>
        <v>1.6</v>
      </c>
      <c r="Z51" s="2">
        <f t="shared" si="95"/>
        <v>0.35</v>
      </c>
      <c r="AA51" s="2">
        <f t="shared" si="96"/>
        <v>0.4</v>
      </c>
      <c r="AB51" s="2">
        <f t="shared" si="97"/>
        <v>0.2</v>
      </c>
      <c r="AC51" s="2">
        <f t="shared" si="98"/>
        <v>0.3</v>
      </c>
      <c r="AD51" s="82">
        <f>+(Y51+Z51+AA51+AB51+AC51+AG51)*AC33</f>
        <v>3.35</v>
      </c>
      <c r="AE51" t="s">
        <v>155</v>
      </c>
      <c r="AG51" s="181">
        <f>+Conceptos!K56</f>
        <v>0.5</v>
      </c>
      <c r="AT51" s="1" t="str">
        <f t="shared" si="100"/>
        <v>Merchandising</v>
      </c>
      <c r="AU51" s="2">
        <f t="shared" si="101"/>
        <v>1.6</v>
      </c>
      <c r="AV51" s="2">
        <f t="shared" si="102"/>
        <v>0.35</v>
      </c>
      <c r="AW51" s="2">
        <f t="shared" si="103"/>
        <v>0.4</v>
      </c>
      <c r="AX51" s="2">
        <f t="shared" si="104"/>
        <v>0.2</v>
      </c>
      <c r="AY51" s="2">
        <f t="shared" si="105"/>
        <v>0.3</v>
      </c>
      <c r="AZ51" s="51">
        <f t="shared" si="106"/>
        <v>3.0500000000000003</v>
      </c>
      <c r="BA51" t="s">
        <v>155</v>
      </c>
      <c r="BC51" s="182">
        <f>+Conceptos!L56</f>
        <v>0.2</v>
      </c>
      <c r="BP51" s="1" t="str">
        <f t="shared" si="107"/>
        <v>Merchandising</v>
      </c>
      <c r="BQ51" s="2">
        <f t="shared" si="108"/>
        <v>1.6</v>
      </c>
      <c r="BR51" s="2">
        <f t="shared" si="109"/>
        <v>0.35</v>
      </c>
      <c r="BS51" s="2">
        <f t="shared" si="110"/>
        <v>0.4</v>
      </c>
      <c r="BT51" s="2">
        <f t="shared" si="111"/>
        <v>0.2</v>
      </c>
      <c r="BU51" s="2">
        <f t="shared" si="112"/>
        <v>0.3</v>
      </c>
      <c r="BV51" s="51">
        <f t="shared" si="113"/>
        <v>3.35</v>
      </c>
      <c r="BW51" t="s">
        <v>155</v>
      </c>
      <c r="BY51" s="182">
        <f>+Conceptos!M56</f>
        <v>0.5</v>
      </c>
      <c r="CL51" s="1" t="str">
        <f t="shared" si="114"/>
        <v>Merchandising</v>
      </c>
      <c r="CM51" s="2">
        <f t="shared" si="43"/>
        <v>1.6</v>
      </c>
      <c r="CN51" s="2">
        <f t="shared" si="44"/>
        <v>0.35</v>
      </c>
      <c r="CO51" s="2">
        <f t="shared" si="45"/>
        <v>0.4</v>
      </c>
      <c r="CP51" s="2">
        <f t="shared" si="46"/>
        <v>0.2</v>
      </c>
      <c r="CQ51" s="2">
        <f t="shared" si="47"/>
        <v>0.3</v>
      </c>
      <c r="CR51" s="51">
        <f t="shared" si="48"/>
        <v>3.35</v>
      </c>
      <c r="CS51" t="s">
        <v>152</v>
      </c>
      <c r="CT51" t="s">
        <v>153</v>
      </c>
      <c r="CU51" s="182">
        <f>+Conceptos!N56</f>
        <v>0.5</v>
      </c>
      <c r="DH51" s="1" t="str">
        <f t="shared" si="115"/>
        <v>Merchandising</v>
      </c>
      <c r="DI51" s="2">
        <f t="shared" si="50"/>
        <v>1.6</v>
      </c>
      <c r="DJ51" s="2">
        <f t="shared" si="51"/>
        <v>0.35</v>
      </c>
      <c r="DK51" s="2">
        <f t="shared" si="52"/>
        <v>0.4</v>
      </c>
      <c r="DL51" s="2">
        <f t="shared" si="53"/>
        <v>0.2</v>
      </c>
      <c r="DM51" s="2">
        <f t="shared" si="54"/>
        <v>0.3</v>
      </c>
      <c r="DN51" s="51">
        <f t="shared" si="55"/>
        <v>3.45</v>
      </c>
      <c r="DO51" t="s">
        <v>152</v>
      </c>
      <c r="DP51" t="s">
        <v>153</v>
      </c>
      <c r="DQ51" s="182">
        <f>+Conceptos!O56</f>
        <v>0.6</v>
      </c>
      <c r="ED51" s="1" t="str">
        <f t="shared" si="116"/>
        <v>Merchandising</v>
      </c>
      <c r="EE51" s="2">
        <f t="shared" si="57"/>
        <v>1.6</v>
      </c>
      <c r="EF51" s="2">
        <f t="shared" si="58"/>
        <v>0.35</v>
      </c>
      <c r="EG51" s="2">
        <f t="shared" si="59"/>
        <v>0.4</v>
      </c>
      <c r="EH51" s="2">
        <f t="shared" si="60"/>
        <v>0.2</v>
      </c>
      <c r="EI51" s="2">
        <f t="shared" si="61"/>
        <v>0.3</v>
      </c>
      <c r="EJ51" s="51">
        <f t="shared" si="62"/>
        <v>3.6500000000000004</v>
      </c>
      <c r="EK51" t="s">
        <v>152</v>
      </c>
      <c r="EL51" t="s">
        <v>153</v>
      </c>
      <c r="EM51" s="181">
        <f>+Conceptos!P56</f>
        <v>0.8</v>
      </c>
      <c r="EZ51" s="1" t="str">
        <f t="shared" si="117"/>
        <v>Merchandising</v>
      </c>
      <c r="FA51" s="2">
        <f t="shared" si="64"/>
        <v>1.6</v>
      </c>
      <c r="FB51" s="2">
        <f t="shared" si="65"/>
        <v>0.35</v>
      </c>
      <c r="FC51" s="2">
        <f t="shared" si="66"/>
        <v>0.4</v>
      </c>
      <c r="FD51" s="2">
        <f t="shared" si="67"/>
        <v>0.2</v>
      </c>
      <c r="FE51" s="2">
        <f t="shared" si="68"/>
        <v>0.3</v>
      </c>
      <c r="FF51" s="51">
        <f t="shared" si="69"/>
        <v>3.45</v>
      </c>
      <c r="FG51" t="s">
        <v>152</v>
      </c>
      <c r="FH51" t="s">
        <v>153</v>
      </c>
      <c r="FI51">
        <f>+Conceptos!Q56</f>
        <v>0.6</v>
      </c>
      <c r="FV51" s="1" t="str">
        <f t="shared" si="118"/>
        <v>Merchandising</v>
      </c>
      <c r="FW51" s="2">
        <f t="shared" si="71"/>
        <v>1.6</v>
      </c>
      <c r="FX51" s="2">
        <f t="shared" si="72"/>
        <v>0.35</v>
      </c>
      <c r="FY51" s="2">
        <f t="shared" si="73"/>
        <v>0.4</v>
      </c>
      <c r="FZ51" s="2">
        <f t="shared" si="74"/>
        <v>0.2</v>
      </c>
      <c r="GA51" s="2">
        <f t="shared" si="75"/>
        <v>0.3</v>
      </c>
      <c r="GB51" s="51">
        <f t="shared" si="76"/>
        <v>3.45</v>
      </c>
      <c r="GE51">
        <f>+Conceptos!R56</f>
        <v>0.6</v>
      </c>
      <c r="GR51" s="1" t="str">
        <f t="shared" si="119"/>
        <v>Merchandising</v>
      </c>
      <c r="GS51" s="2">
        <f t="shared" si="78"/>
        <v>1.6</v>
      </c>
      <c r="GT51" s="2">
        <f t="shared" si="79"/>
        <v>0.35</v>
      </c>
      <c r="GU51" s="2">
        <f t="shared" si="80"/>
        <v>0.4</v>
      </c>
      <c r="GV51" s="2">
        <f t="shared" si="81"/>
        <v>0.2</v>
      </c>
      <c r="GW51" s="2">
        <f t="shared" si="82"/>
        <v>0.3</v>
      </c>
      <c r="GX51" s="51">
        <f t="shared" si="83"/>
        <v>3.85</v>
      </c>
      <c r="HA51">
        <f>+Conceptos!L98</f>
        <v>1</v>
      </c>
      <c r="HN51" s="1" t="str">
        <f t="shared" si="120"/>
        <v>Merchandising</v>
      </c>
      <c r="HO51" s="2">
        <f t="shared" si="85"/>
        <v>1.6</v>
      </c>
      <c r="HP51" s="2">
        <f t="shared" si="86"/>
        <v>0.35</v>
      </c>
      <c r="HQ51" s="2">
        <f t="shared" si="87"/>
        <v>0.4</v>
      </c>
      <c r="HR51" s="2">
        <f t="shared" si="88"/>
        <v>0.2</v>
      </c>
      <c r="HS51" s="2">
        <f t="shared" si="89"/>
        <v>0.3</v>
      </c>
      <c r="HT51" s="51">
        <f t="shared" si="90"/>
        <v>3.45</v>
      </c>
      <c r="HU51" t="s">
        <v>155</v>
      </c>
      <c r="HW51">
        <f>+Conceptos!T56</f>
        <v>0.6</v>
      </c>
    </row>
    <row r="52" spans="1:231" ht="13.5" thickBot="1">
      <c r="A52" s="89"/>
      <c r="BP52" s="1"/>
      <c r="BQ52" s="2"/>
      <c r="BR52" s="2"/>
      <c r="BS52" s="2"/>
      <c r="BT52" s="2"/>
      <c r="BU52" s="2"/>
      <c r="BV52" s="51"/>
      <c r="BY52" s="183"/>
      <c r="CL52" s="1"/>
      <c r="CM52" s="2"/>
      <c r="CN52" s="2"/>
      <c r="CO52" s="2"/>
      <c r="CP52" s="2"/>
      <c r="CQ52" s="2"/>
      <c r="CR52" s="82"/>
      <c r="CU52" s="183"/>
      <c r="DH52" s="1"/>
      <c r="DI52" s="2"/>
      <c r="DJ52" s="2"/>
      <c r="DK52" s="2"/>
      <c r="DL52" s="2"/>
      <c r="DM52" s="2"/>
      <c r="DN52" s="82"/>
      <c r="DQ52" s="183"/>
      <c r="ED52" s="1"/>
      <c r="EE52" s="2"/>
      <c r="EF52" s="2"/>
      <c r="EG52" s="2"/>
      <c r="EH52" s="2"/>
      <c r="EI52" s="2"/>
      <c r="EJ52" s="51"/>
      <c r="EM52" s="183"/>
      <c r="EZ52" s="1"/>
      <c r="FA52" s="2"/>
      <c r="FB52" s="2"/>
      <c r="FC52" s="2"/>
      <c r="FD52" s="2"/>
      <c r="FE52" s="2"/>
      <c r="FF52" s="51"/>
      <c r="FV52" s="1"/>
      <c r="FW52" s="2"/>
      <c r="FX52" s="2"/>
      <c r="FY52" s="2"/>
      <c r="FZ52" s="2"/>
      <c r="GA52" s="2"/>
      <c r="GB52" s="51"/>
      <c r="GR52" s="1"/>
      <c r="GS52" s="2"/>
      <c r="GT52" s="2"/>
      <c r="GU52" s="2"/>
      <c r="GV52" s="2"/>
      <c r="GW52" s="2"/>
      <c r="GX52" s="51"/>
      <c r="HN52" s="1"/>
      <c r="HO52" s="2"/>
      <c r="HP52" s="2"/>
      <c r="HQ52" s="2"/>
      <c r="HR52" s="2"/>
      <c r="HS52" s="2"/>
      <c r="HT52" s="51"/>
    </row>
    <row r="53" spans="1:231" ht="13.5" thickBot="1">
      <c r="A53" s="89"/>
      <c r="B53" s="48"/>
      <c r="C53" s="32"/>
      <c r="D53" s="32"/>
      <c r="E53" s="32"/>
      <c r="F53" s="32"/>
      <c r="G53" s="32"/>
      <c r="H53" s="96"/>
      <c r="BP53" s="1"/>
      <c r="BQ53" s="2"/>
      <c r="BR53" s="2"/>
      <c r="BS53" s="2"/>
      <c r="BT53" s="2"/>
      <c r="BU53" s="2"/>
      <c r="BV53" s="51"/>
      <c r="BY53" s="183"/>
      <c r="CL53" s="1"/>
      <c r="CM53" s="2"/>
      <c r="CN53" s="2"/>
      <c r="CO53" s="2"/>
      <c r="CP53" s="2"/>
      <c r="CQ53" s="2"/>
      <c r="CR53" s="82"/>
      <c r="CU53" s="183"/>
      <c r="DH53" s="1"/>
      <c r="DI53" s="2"/>
      <c r="DJ53" s="2"/>
      <c r="DK53" s="2"/>
      <c r="DL53" s="2"/>
      <c r="DM53" s="2"/>
      <c r="DN53" s="96"/>
      <c r="DQ53" s="48"/>
      <c r="ED53" s="1"/>
      <c r="EE53" s="2"/>
      <c r="EF53" s="2"/>
      <c r="EG53" s="2"/>
      <c r="EH53" s="2"/>
      <c r="EI53" s="2"/>
      <c r="EJ53" s="51"/>
      <c r="EM53" s="183"/>
      <c r="EZ53" s="1"/>
      <c r="FA53" s="2"/>
      <c r="FB53" s="2"/>
      <c r="FC53" s="2"/>
      <c r="FD53" s="2"/>
      <c r="FE53" s="2"/>
      <c r="FF53" s="51"/>
      <c r="FV53" s="1"/>
      <c r="FW53" s="2"/>
      <c r="FX53" s="2"/>
      <c r="FY53" s="2"/>
      <c r="FZ53" s="2"/>
      <c r="GA53" s="2"/>
      <c r="GB53" s="51"/>
      <c r="GR53" s="1"/>
      <c r="GS53" s="2"/>
      <c r="GT53" s="2"/>
      <c r="GU53" s="2"/>
      <c r="GV53" s="2"/>
      <c r="GW53" s="2"/>
      <c r="GX53" s="51"/>
      <c r="HN53" s="1"/>
      <c r="HO53" s="2"/>
      <c r="HP53" s="2"/>
      <c r="HQ53" s="2"/>
      <c r="HR53" s="2"/>
      <c r="HS53" s="2"/>
      <c r="HT53" s="51"/>
    </row>
    <row r="54" spans="1:231" ht="13.5" thickBot="1">
      <c r="CL54" s="1"/>
      <c r="CM54" s="2"/>
      <c r="CN54" s="2"/>
      <c r="CO54" s="2"/>
      <c r="CP54" s="2"/>
      <c r="CQ54" s="2"/>
      <c r="CR54" s="82"/>
      <c r="CU54" s="183"/>
    </row>
    <row r="55" spans="1:231" ht="13.5" thickBot="1">
      <c r="A55" s="37" t="s">
        <v>238</v>
      </c>
      <c r="W55" s="37" t="s">
        <v>238</v>
      </c>
      <c r="AS55" s="37" t="s">
        <v>238</v>
      </c>
      <c r="BO55" s="37" t="s">
        <v>238</v>
      </c>
      <c r="CK55" s="37" t="s">
        <v>238</v>
      </c>
      <c r="DG55" s="37" t="s">
        <v>238</v>
      </c>
      <c r="EC55" s="37" t="s">
        <v>238</v>
      </c>
      <c r="EY55" s="37" t="s">
        <v>238</v>
      </c>
      <c r="FU55" s="37" t="s">
        <v>238</v>
      </c>
      <c r="GQ55" s="37" t="s">
        <v>238</v>
      </c>
      <c r="HM55" s="37" t="s">
        <v>238</v>
      </c>
    </row>
    <row r="56" spans="1:231" ht="13.5" thickBot="1">
      <c r="D56" s="12" t="s">
        <v>43</v>
      </c>
      <c r="E56" s="13"/>
      <c r="F56" s="13"/>
      <c r="G56" s="14"/>
      <c r="H56" s="454" t="s">
        <v>700</v>
      </c>
      <c r="I56" s="13"/>
      <c r="J56" s="13"/>
      <c r="K56" s="14"/>
      <c r="Z56" s="12" t="s">
        <v>43</v>
      </c>
      <c r="AA56" s="13"/>
      <c r="AB56" s="13"/>
      <c r="AC56" s="14"/>
      <c r="AD56" s="30" t="s">
        <v>16</v>
      </c>
      <c r="AE56" s="13"/>
      <c r="AF56" s="13"/>
      <c r="AG56" s="14"/>
      <c r="AV56" s="12" t="s">
        <v>43</v>
      </c>
      <c r="AW56" s="13"/>
      <c r="AX56" s="13"/>
      <c r="AY56" s="14"/>
      <c r="AZ56" s="30" t="s">
        <v>16</v>
      </c>
      <c r="BA56" s="13"/>
      <c r="BB56" s="13"/>
      <c r="BC56" s="14"/>
      <c r="BR56" s="12" t="s">
        <v>43</v>
      </c>
      <c r="BS56" s="13"/>
      <c r="BT56" s="13"/>
      <c r="BU56" s="14"/>
      <c r="BV56" s="30" t="s">
        <v>16</v>
      </c>
      <c r="BW56" s="13"/>
      <c r="BX56" s="13"/>
      <c r="BY56" s="14"/>
      <c r="CN56" s="12" t="s">
        <v>43</v>
      </c>
      <c r="CO56" s="13"/>
      <c r="CP56" s="13"/>
      <c r="CQ56" s="14"/>
      <c r="CR56" s="30" t="s">
        <v>16</v>
      </c>
      <c r="CS56" s="13"/>
      <c r="CT56" s="13"/>
      <c r="CU56" s="14"/>
      <c r="DJ56" s="12" t="s">
        <v>43</v>
      </c>
      <c r="DK56" s="13"/>
      <c r="DL56" s="13"/>
      <c r="DM56" s="14"/>
      <c r="DN56" s="30" t="s">
        <v>16</v>
      </c>
      <c r="DO56" s="13"/>
      <c r="DP56" s="13"/>
      <c r="DQ56" s="14"/>
      <c r="EF56" s="12" t="s">
        <v>43</v>
      </c>
      <c r="EG56" s="13"/>
      <c r="EH56" s="13"/>
      <c r="EI56" s="14"/>
      <c r="EJ56" s="30" t="s">
        <v>16</v>
      </c>
      <c r="EK56" s="13"/>
      <c r="EL56" s="13"/>
      <c r="EM56" s="14"/>
      <c r="FB56" s="12" t="s">
        <v>43</v>
      </c>
      <c r="FC56" s="13"/>
      <c r="FD56" s="13"/>
      <c r="FE56" s="14"/>
      <c r="FF56" s="30" t="s">
        <v>16</v>
      </c>
      <c r="FG56" s="13"/>
      <c r="FH56" s="13"/>
      <c r="FI56" s="14"/>
      <c r="FX56" s="12" t="s">
        <v>43</v>
      </c>
      <c r="FY56" s="13"/>
      <c r="FZ56" s="13"/>
      <c r="GA56" s="14"/>
      <c r="GB56" s="30" t="s">
        <v>16</v>
      </c>
      <c r="GC56" s="13"/>
      <c r="GD56" s="13"/>
      <c r="GE56" s="14"/>
      <c r="GT56" s="12" t="s">
        <v>43</v>
      </c>
      <c r="GU56" s="13"/>
      <c r="GV56" s="13"/>
      <c r="GW56" s="14"/>
      <c r="GX56" s="30" t="s">
        <v>16</v>
      </c>
      <c r="GY56" s="13"/>
      <c r="GZ56" s="13"/>
      <c r="HA56" s="14"/>
      <c r="HP56" s="12" t="s">
        <v>43</v>
      </c>
      <c r="HQ56" s="13"/>
      <c r="HR56" s="13"/>
      <c r="HS56" s="14"/>
      <c r="HT56" s="30" t="s">
        <v>16</v>
      </c>
      <c r="HU56" s="13"/>
      <c r="HV56" s="13"/>
      <c r="HW56" s="14"/>
    </row>
    <row r="57" spans="1:231" ht="13.5" thickBot="1">
      <c r="A57" s="12"/>
      <c r="B57" s="13"/>
      <c r="C57" s="29" t="s">
        <v>2</v>
      </c>
      <c r="D57" s="6" t="s">
        <v>13</v>
      </c>
      <c r="E57" s="7" t="s">
        <v>14</v>
      </c>
      <c r="F57" s="7" t="s">
        <v>15</v>
      </c>
      <c r="G57" s="8" t="s">
        <v>156</v>
      </c>
      <c r="H57" s="7" t="s">
        <v>13</v>
      </c>
      <c r="I57" s="7" t="s">
        <v>14</v>
      </c>
      <c r="J57" s="7" t="s">
        <v>15</v>
      </c>
      <c r="K57" s="8" t="str">
        <f>+G57</f>
        <v>Ptos agenos</v>
      </c>
      <c r="Y57" s="29" t="s">
        <v>2</v>
      </c>
      <c r="Z57" s="15" t="s">
        <v>13</v>
      </c>
      <c r="AA57" s="16" t="s">
        <v>14</v>
      </c>
      <c r="AB57" s="16" t="s">
        <v>15</v>
      </c>
      <c r="AC57" s="17" t="s">
        <v>156</v>
      </c>
      <c r="AD57" s="15" t="s">
        <v>13</v>
      </c>
      <c r="AE57" s="16" t="s">
        <v>14</v>
      </c>
      <c r="AF57" s="16" t="s">
        <v>15</v>
      </c>
      <c r="AG57" s="17" t="str">
        <f>+AC57</f>
        <v>Ptos agenos</v>
      </c>
      <c r="AU57" s="29" t="s">
        <v>2</v>
      </c>
      <c r="AV57" s="15" t="s">
        <v>13</v>
      </c>
      <c r="AW57" s="16" t="s">
        <v>14</v>
      </c>
      <c r="AX57" s="16" t="s">
        <v>15</v>
      </c>
      <c r="AY57" s="17" t="s">
        <v>156</v>
      </c>
      <c r="AZ57" s="15" t="s">
        <v>13</v>
      </c>
      <c r="BA57" s="16" t="s">
        <v>14</v>
      </c>
      <c r="BB57" s="16" t="s">
        <v>15</v>
      </c>
      <c r="BC57" s="17" t="str">
        <f>+AY57</f>
        <v>Ptos agenos</v>
      </c>
      <c r="BQ57" s="29" t="s">
        <v>2</v>
      </c>
      <c r="BR57" s="15" t="s">
        <v>13</v>
      </c>
      <c r="BS57" s="16" t="s">
        <v>14</v>
      </c>
      <c r="BT57" s="16" t="s">
        <v>15</v>
      </c>
      <c r="BU57" s="17" t="s">
        <v>156</v>
      </c>
      <c r="BV57" s="15" t="s">
        <v>13</v>
      </c>
      <c r="BW57" s="16" t="s">
        <v>14</v>
      </c>
      <c r="BX57" s="16" t="s">
        <v>15</v>
      </c>
      <c r="BY57" s="17" t="str">
        <f>+BU57</f>
        <v>Ptos agenos</v>
      </c>
      <c r="CM57" s="29" t="s">
        <v>2</v>
      </c>
      <c r="CN57" s="15" t="s">
        <v>13</v>
      </c>
      <c r="CO57" s="16" t="s">
        <v>14</v>
      </c>
      <c r="CP57" s="16" t="s">
        <v>15</v>
      </c>
      <c r="CQ57" s="17" t="s">
        <v>156</v>
      </c>
      <c r="CR57" s="15" t="s">
        <v>13</v>
      </c>
      <c r="CS57" s="16" t="s">
        <v>14</v>
      </c>
      <c r="CT57" s="16" t="s">
        <v>15</v>
      </c>
      <c r="CU57" s="17" t="str">
        <f>+CQ57</f>
        <v>Ptos agenos</v>
      </c>
      <c r="DI57" s="29" t="s">
        <v>2</v>
      </c>
      <c r="DJ57" s="15" t="s">
        <v>13</v>
      </c>
      <c r="DK57" s="16" t="s">
        <v>14</v>
      </c>
      <c r="DL57" s="16" t="s">
        <v>15</v>
      </c>
      <c r="DM57" s="17" t="s">
        <v>156</v>
      </c>
      <c r="DN57" s="15" t="s">
        <v>13</v>
      </c>
      <c r="DO57" s="16" t="s">
        <v>14</v>
      </c>
      <c r="DP57" s="16" t="s">
        <v>15</v>
      </c>
      <c r="DQ57" s="17" t="str">
        <f>+DM57</f>
        <v>Ptos agenos</v>
      </c>
      <c r="EE57" s="29" t="s">
        <v>2</v>
      </c>
      <c r="EF57" s="15" t="s">
        <v>13</v>
      </c>
      <c r="EG57" s="16" t="s">
        <v>14</v>
      </c>
      <c r="EH57" s="16" t="s">
        <v>15</v>
      </c>
      <c r="EI57" s="17" t="s">
        <v>156</v>
      </c>
      <c r="EJ57" s="15" t="s">
        <v>13</v>
      </c>
      <c r="EK57" s="16" t="s">
        <v>14</v>
      </c>
      <c r="EL57" s="16" t="s">
        <v>15</v>
      </c>
      <c r="EM57" s="17" t="str">
        <f>+EI57</f>
        <v>Ptos agenos</v>
      </c>
      <c r="FA57" s="29" t="s">
        <v>2</v>
      </c>
      <c r="FB57" s="15" t="s">
        <v>13</v>
      </c>
      <c r="FC57" s="16" t="s">
        <v>14</v>
      </c>
      <c r="FD57" s="16" t="s">
        <v>15</v>
      </c>
      <c r="FE57" s="17" t="s">
        <v>156</v>
      </c>
      <c r="FF57" s="15" t="s">
        <v>13</v>
      </c>
      <c r="FG57" s="16" t="s">
        <v>14</v>
      </c>
      <c r="FH57" s="16" t="s">
        <v>15</v>
      </c>
      <c r="FI57" s="17" t="str">
        <f>+FE57</f>
        <v>Ptos agenos</v>
      </c>
      <c r="FW57" s="29" t="s">
        <v>2</v>
      </c>
      <c r="FX57" s="15" t="s">
        <v>13</v>
      </c>
      <c r="FY57" s="16" t="s">
        <v>14</v>
      </c>
      <c r="FZ57" s="16" t="s">
        <v>15</v>
      </c>
      <c r="GA57" s="17" t="s">
        <v>156</v>
      </c>
      <c r="GB57" s="15" t="s">
        <v>13</v>
      </c>
      <c r="GC57" s="16" t="s">
        <v>14</v>
      </c>
      <c r="GD57" s="16" t="s">
        <v>15</v>
      </c>
      <c r="GE57" s="17" t="str">
        <f>+GA57</f>
        <v>Ptos agenos</v>
      </c>
      <c r="GS57" s="29" t="s">
        <v>2</v>
      </c>
      <c r="GT57" s="15" t="s">
        <v>13</v>
      </c>
      <c r="GU57" s="16" t="s">
        <v>14</v>
      </c>
      <c r="GV57" s="16" t="s">
        <v>15</v>
      </c>
      <c r="GW57" s="17" t="s">
        <v>156</v>
      </c>
      <c r="GX57" s="15" t="s">
        <v>13</v>
      </c>
      <c r="GY57" s="16" t="s">
        <v>14</v>
      </c>
      <c r="GZ57" s="16" t="s">
        <v>15</v>
      </c>
      <c r="HA57" s="17" t="str">
        <f>+GW57</f>
        <v>Ptos agenos</v>
      </c>
      <c r="HO57" s="29" t="s">
        <v>2</v>
      </c>
      <c r="HP57" s="15" t="s">
        <v>13</v>
      </c>
      <c r="HQ57" s="16" t="s">
        <v>14</v>
      </c>
      <c r="HR57" s="16" t="s">
        <v>15</v>
      </c>
      <c r="HS57" s="17" t="s">
        <v>156</v>
      </c>
      <c r="HT57" s="15" t="s">
        <v>13</v>
      </c>
      <c r="HU57" s="16" t="s">
        <v>14</v>
      </c>
      <c r="HV57" s="16" t="s">
        <v>15</v>
      </c>
      <c r="HW57" s="17" t="str">
        <f>+HS57</f>
        <v>Ptos agenos</v>
      </c>
    </row>
    <row r="58" spans="1:231" ht="13.5" thickBot="1">
      <c r="A58" s="105" t="s">
        <v>44</v>
      </c>
      <c r="B58" s="48" t="str">
        <f>+B37</f>
        <v>Black market solo pts vta ajenos</v>
      </c>
      <c r="C58" s="196">
        <f t="shared" ref="C58:C65" si="121">+H37</f>
        <v>2.6500000000000004</v>
      </c>
      <c r="D58" s="20">
        <f>+Conceptos!C61</f>
        <v>0.5</v>
      </c>
      <c r="E58" s="21">
        <f>+Conceptos!D61</f>
        <v>0.5</v>
      </c>
      <c r="F58" s="21">
        <f>+Conceptos!E61</f>
        <v>0.5</v>
      </c>
      <c r="G58" s="22">
        <f>+Conceptos!F61</f>
        <v>0.5</v>
      </c>
      <c r="H58" s="32">
        <f>+$C58+($C58*D58)</f>
        <v>3.9750000000000005</v>
      </c>
      <c r="I58" s="32">
        <f>+$C58+($C58*E58)</f>
        <v>3.9750000000000005</v>
      </c>
      <c r="J58" s="32">
        <f>+$C58+($C58*F58)</f>
        <v>3.9750000000000005</v>
      </c>
      <c r="K58" s="33">
        <f>+$C58+($C58*G58)</f>
        <v>3.9750000000000005</v>
      </c>
      <c r="W58" t="s">
        <v>44</v>
      </c>
      <c r="X58" s="1" t="str">
        <f>+X37</f>
        <v>Black market solo pts vta ajenos</v>
      </c>
      <c r="Y58" s="2">
        <f t="shared" ref="Y58:Y65" si="122">+AD37</f>
        <v>3.1500000000000004</v>
      </c>
      <c r="Z58" s="20">
        <f>+D58</f>
        <v>0.5</v>
      </c>
      <c r="AA58" s="21">
        <f>+E58</f>
        <v>0.5</v>
      </c>
      <c r="AB58" s="21">
        <f>+F58</f>
        <v>0.5</v>
      </c>
      <c r="AC58" s="22">
        <f>+G58</f>
        <v>0.5</v>
      </c>
      <c r="AD58" s="31">
        <f>+$Y58+($Y58*Z58)</f>
        <v>4.7250000000000005</v>
      </c>
      <c r="AE58" s="32">
        <f>+$Y58+($Y58*AA58)</f>
        <v>4.7250000000000005</v>
      </c>
      <c r="AF58" s="32">
        <f>+$Y58+($Y58*AB58)</f>
        <v>4.7250000000000005</v>
      </c>
      <c r="AG58" s="33">
        <f>+$Y58+($Y58*AC58)</f>
        <v>4.7250000000000005</v>
      </c>
      <c r="AS58" t="s">
        <v>44</v>
      </c>
      <c r="AT58" s="1" t="str">
        <f>+AT37</f>
        <v>Black market</v>
      </c>
      <c r="AU58" s="2">
        <f t="shared" ref="AU58:AU65" si="123">+AZ37</f>
        <v>2.8500000000000005</v>
      </c>
      <c r="AV58" s="20">
        <f>+Z58</f>
        <v>0.5</v>
      </c>
      <c r="AW58" s="21">
        <f>+AA58</f>
        <v>0.5</v>
      </c>
      <c r="AX58" s="21">
        <f>+AB58</f>
        <v>0.5</v>
      </c>
      <c r="AY58" s="22">
        <f>+AC58</f>
        <v>0.5</v>
      </c>
      <c r="AZ58" s="31">
        <f t="shared" ref="AZ58:BC65" si="124">+$AU58+($AU58*AV58)</f>
        <v>4.2750000000000004</v>
      </c>
      <c r="BA58" s="32">
        <f t="shared" si="124"/>
        <v>4.2750000000000004</v>
      </c>
      <c r="BB58" s="32">
        <f t="shared" si="124"/>
        <v>4.2750000000000004</v>
      </c>
      <c r="BC58" s="33">
        <f t="shared" si="124"/>
        <v>4.2750000000000004</v>
      </c>
      <c r="BO58" t="s">
        <v>44</v>
      </c>
      <c r="BP58" s="1" t="str">
        <f>+BP37</f>
        <v>Black market</v>
      </c>
      <c r="BQ58" s="2">
        <f t="shared" ref="BQ58:BQ65" si="125">+BV37</f>
        <v>3.1500000000000004</v>
      </c>
      <c r="BR58" s="20">
        <f>+AV58</f>
        <v>0.5</v>
      </c>
      <c r="BS58" s="21">
        <f>+AW58</f>
        <v>0.5</v>
      </c>
      <c r="BT58" s="21">
        <f>+AX58</f>
        <v>0.5</v>
      </c>
      <c r="BU58" s="22">
        <f>+AY58</f>
        <v>0.5</v>
      </c>
      <c r="BV58" s="31">
        <f t="shared" ref="BV58:BY65" si="126">+$BQ58+($BQ58*BR58)</f>
        <v>4.7250000000000005</v>
      </c>
      <c r="BW58" s="32">
        <f t="shared" si="126"/>
        <v>4.7250000000000005</v>
      </c>
      <c r="BX58" s="32">
        <f t="shared" si="126"/>
        <v>4.7250000000000005</v>
      </c>
      <c r="BY58" s="33">
        <f t="shared" si="126"/>
        <v>4.7250000000000005</v>
      </c>
      <c r="CK58" t="s">
        <v>44</v>
      </c>
      <c r="CL58" s="1" t="str">
        <f>+CL37</f>
        <v>Black market</v>
      </c>
      <c r="CM58" s="2">
        <f>+CR37</f>
        <v>3.1500000000000004</v>
      </c>
      <c r="CN58" s="20">
        <f>+BR58</f>
        <v>0.5</v>
      </c>
      <c r="CO58" s="21">
        <f>+BS58</f>
        <v>0.5</v>
      </c>
      <c r="CP58" s="21">
        <f>+BT58</f>
        <v>0.5</v>
      </c>
      <c r="CQ58" s="22">
        <f>+BU58</f>
        <v>0.5</v>
      </c>
      <c r="CR58" s="31">
        <f>+$CM58+($CM58*CN58)</f>
        <v>4.7250000000000005</v>
      </c>
      <c r="CS58" s="32">
        <f>+$CM58+($CM58*CO58)</f>
        <v>4.7250000000000005</v>
      </c>
      <c r="CT58" s="32">
        <f>+$CM58+($CM58*CP58)</f>
        <v>4.7250000000000005</v>
      </c>
      <c r="CU58" s="33">
        <f>+$CM58+($CM58*CQ58)</f>
        <v>4.7250000000000005</v>
      </c>
      <c r="DG58" t="s">
        <v>44</v>
      </c>
      <c r="DH58" s="1" t="str">
        <f>+DH37</f>
        <v>Black market</v>
      </c>
      <c r="DI58" s="2">
        <f>+DN37</f>
        <v>3.2500000000000004</v>
      </c>
      <c r="DJ58" s="20">
        <f>+CN58</f>
        <v>0.5</v>
      </c>
      <c r="DK58" s="21">
        <f>+CO58</f>
        <v>0.5</v>
      </c>
      <c r="DL58" s="21">
        <f>+CP58</f>
        <v>0.5</v>
      </c>
      <c r="DM58" s="22">
        <f>+CQ58</f>
        <v>0.5</v>
      </c>
      <c r="DN58" s="31">
        <f>+$DI58+($DI58*DJ58)</f>
        <v>4.8750000000000009</v>
      </c>
      <c r="DO58" s="32">
        <f>+$DI58+($DI58*DK58)</f>
        <v>4.8750000000000009</v>
      </c>
      <c r="DP58" s="32">
        <f>+$DI58+($DI58*DL58)</f>
        <v>4.8750000000000009</v>
      </c>
      <c r="DQ58" s="33">
        <f>+$DI58+($DI58*DM58)</f>
        <v>4.8750000000000009</v>
      </c>
      <c r="EC58" t="s">
        <v>44</v>
      </c>
      <c r="ED58" s="1" t="str">
        <f>+ED37</f>
        <v>Black market</v>
      </c>
      <c r="EE58" s="2">
        <f>+EJ37</f>
        <v>3.45</v>
      </c>
      <c r="EF58" s="20">
        <f>+DJ58</f>
        <v>0.5</v>
      </c>
      <c r="EG58" s="21">
        <f>+DK58</f>
        <v>0.5</v>
      </c>
      <c r="EH58" s="21">
        <f>+DL58</f>
        <v>0.5</v>
      </c>
      <c r="EI58" s="22">
        <f>+DM58</f>
        <v>0.5</v>
      </c>
      <c r="EJ58" s="31">
        <f>+$EE58+($EE58*EF58)</f>
        <v>5.1750000000000007</v>
      </c>
      <c r="EK58" s="32">
        <f>+$EE58+($EE58*EG58)</f>
        <v>5.1750000000000007</v>
      </c>
      <c r="EL58" s="32">
        <f>+$EE58+($EE58*EH58)</f>
        <v>5.1750000000000007</v>
      </c>
      <c r="EM58" s="33">
        <f>+$EE58+($EE58*EI58)</f>
        <v>5.1750000000000007</v>
      </c>
      <c r="EY58" t="s">
        <v>44</v>
      </c>
      <c r="EZ58" s="1" t="str">
        <f>+EZ37</f>
        <v>Black market</v>
      </c>
      <c r="FA58" s="2">
        <f>+FF37</f>
        <v>3.2500000000000004</v>
      </c>
      <c r="FB58" s="20">
        <f>+EF58</f>
        <v>0.5</v>
      </c>
      <c r="FC58" s="21">
        <f>+EG58</f>
        <v>0.5</v>
      </c>
      <c r="FD58" s="21">
        <f>+EH58</f>
        <v>0.5</v>
      </c>
      <c r="FE58" s="22">
        <f>+EI58</f>
        <v>0.5</v>
      </c>
      <c r="FF58" s="31">
        <f>+$FA58+($FA58*FB58)</f>
        <v>4.8750000000000009</v>
      </c>
      <c r="FG58" s="32">
        <f>+$FA58+($FA58*FC58)</f>
        <v>4.8750000000000009</v>
      </c>
      <c r="FH58" s="32">
        <f>+$FA58+($FA58*FD58)</f>
        <v>4.8750000000000009</v>
      </c>
      <c r="FI58" s="33">
        <f>+$FA58+($FA58*FE58)</f>
        <v>4.8750000000000009</v>
      </c>
      <c r="FU58" t="s">
        <v>44</v>
      </c>
      <c r="FV58" s="1" t="str">
        <f>+FV37</f>
        <v>Black market</v>
      </c>
      <c r="FW58" s="2">
        <f t="shared" ref="FW58:FW65" si="127">+GB37</f>
        <v>3.2500000000000004</v>
      </c>
      <c r="FX58" s="20">
        <f>+FB58</f>
        <v>0.5</v>
      </c>
      <c r="FY58" s="21">
        <f>+FC58</f>
        <v>0.5</v>
      </c>
      <c r="FZ58" s="21">
        <f>+FD58</f>
        <v>0.5</v>
      </c>
      <c r="GA58" s="22">
        <f>+FE58</f>
        <v>0.5</v>
      </c>
      <c r="GB58" s="31">
        <f>+$FA58+($FA58*FX58)</f>
        <v>4.8750000000000009</v>
      </c>
      <c r="GC58" s="32">
        <f>+$FA58+($FA58*FY58)</f>
        <v>4.8750000000000009</v>
      </c>
      <c r="GD58" s="32">
        <f>+$FA58+($FA58*FZ58)</f>
        <v>4.8750000000000009</v>
      </c>
      <c r="GE58" s="33">
        <f>+$FA58+($FA58*GA58)</f>
        <v>4.8750000000000009</v>
      </c>
      <c r="GQ58" t="s">
        <v>44</v>
      </c>
      <c r="GR58" s="1" t="str">
        <f>+GR37</f>
        <v>Black market</v>
      </c>
      <c r="GS58" s="2">
        <f>+GX37</f>
        <v>3.6500000000000004</v>
      </c>
      <c r="GT58" s="20">
        <f>+FX58</f>
        <v>0.5</v>
      </c>
      <c r="GU58" s="21">
        <f>+FY58</f>
        <v>0.5</v>
      </c>
      <c r="GV58" s="21">
        <f>+FZ58</f>
        <v>0.5</v>
      </c>
      <c r="GW58" s="22">
        <f>+GA58</f>
        <v>0.5</v>
      </c>
      <c r="GX58" s="31">
        <f>+$FA58+($FA58*GT58)</f>
        <v>4.8750000000000009</v>
      </c>
      <c r="GY58" s="32">
        <f>+$FA58+($FA58*GU58)</f>
        <v>4.8750000000000009</v>
      </c>
      <c r="GZ58" s="32">
        <f>+$FA58+($FA58*GV58)</f>
        <v>4.8750000000000009</v>
      </c>
      <c r="HA58" s="33">
        <f>+$FA58+($FA58*GW58)</f>
        <v>4.8750000000000009</v>
      </c>
      <c r="HM58" t="s">
        <v>44</v>
      </c>
      <c r="HN58" s="1" t="str">
        <f>+HN37</f>
        <v>Black market</v>
      </c>
      <c r="HO58" s="2">
        <f>+HT37</f>
        <v>3.2500000000000004</v>
      </c>
      <c r="HP58" s="20">
        <f>+GT58</f>
        <v>0.5</v>
      </c>
      <c r="HQ58" s="21">
        <f>+GU58</f>
        <v>0.5</v>
      </c>
      <c r="HR58" s="21">
        <f>+GV58</f>
        <v>0.5</v>
      </c>
      <c r="HS58" s="22">
        <f>+GW58</f>
        <v>0.5</v>
      </c>
      <c r="HT58" s="31">
        <f>+$FA58+($FA58*HP58)</f>
        <v>4.8750000000000009</v>
      </c>
      <c r="HU58" s="32">
        <f>+$FA58+($FA58*HQ58)</f>
        <v>4.8750000000000009</v>
      </c>
      <c r="HV58" s="32">
        <f>+$FA58+($FA58*HR58)</f>
        <v>4.8750000000000009</v>
      </c>
      <c r="HW58" s="33">
        <f>+$FA58+($FA58*HS58)</f>
        <v>4.8750000000000009</v>
      </c>
    </row>
    <row r="59" spans="1:231" ht="13.5" thickBot="1">
      <c r="A59" s="105"/>
      <c r="B59" s="48" t="str">
        <f t="shared" ref="B59:B72" si="128">+B38</f>
        <v>Street</v>
      </c>
      <c r="C59" s="196">
        <f t="shared" si="121"/>
        <v>2.85</v>
      </c>
      <c r="D59" s="20">
        <f>+Conceptos!C62</f>
        <v>2.5</v>
      </c>
      <c r="E59" s="21">
        <f>+Conceptos!D62</f>
        <v>1</v>
      </c>
      <c r="F59" s="21">
        <f>+Conceptos!E62</f>
        <v>3</v>
      </c>
      <c r="G59" s="22">
        <f>+Conceptos!F62</f>
        <v>1.5</v>
      </c>
      <c r="H59" s="32">
        <f t="shared" ref="H59:H72" si="129">+$C59+($C59*D59)</f>
        <v>9.9749999999999996</v>
      </c>
      <c r="I59" s="32">
        <f t="shared" ref="I59:I72" si="130">+$C59+($C59*E59)</f>
        <v>5.7</v>
      </c>
      <c r="J59" s="32">
        <f t="shared" ref="J59:J72" si="131">+$C59+($C59*F59)</f>
        <v>11.4</v>
      </c>
      <c r="K59" s="33">
        <f t="shared" ref="K59:K72" si="132">+$C59+($C59*G59)</f>
        <v>7.125</v>
      </c>
      <c r="X59" s="1" t="str">
        <f t="shared" ref="X59:X72" si="133">+X38</f>
        <v>Street</v>
      </c>
      <c r="Y59" s="2">
        <f t="shared" si="122"/>
        <v>3.35</v>
      </c>
      <c r="Z59" s="23">
        <f t="shared" ref="Z59:Z65" si="134">+D59</f>
        <v>2.5</v>
      </c>
      <c r="AA59" s="24">
        <f t="shared" ref="AA59:AA65" si="135">+E59</f>
        <v>1</v>
      </c>
      <c r="AB59" s="24">
        <f t="shared" ref="AB59:AB65" si="136">+F59</f>
        <v>3</v>
      </c>
      <c r="AC59" s="25">
        <f t="shared" ref="AC59:AC65" si="137">+G59</f>
        <v>1.5</v>
      </c>
      <c r="AD59" s="31">
        <f t="shared" ref="AD59:AF65" si="138">+$Y59+($Y59*Z59)</f>
        <v>11.725</v>
      </c>
      <c r="AE59" s="32">
        <f t="shared" si="138"/>
        <v>6.7</v>
      </c>
      <c r="AF59" s="32">
        <f t="shared" si="138"/>
        <v>13.4</v>
      </c>
      <c r="AG59" s="33">
        <f t="shared" ref="AG59:AG65" si="139">+$Y59+($Y59*AC59)</f>
        <v>8.375</v>
      </c>
      <c r="AT59" s="1" t="str">
        <f t="shared" ref="AT59:AT72" si="140">+AT38</f>
        <v>Street</v>
      </c>
      <c r="AU59" s="2">
        <f t="shared" si="123"/>
        <v>3.0500000000000003</v>
      </c>
      <c r="AV59" s="23">
        <f t="shared" ref="AV59:AV65" si="141">+Z59</f>
        <v>2.5</v>
      </c>
      <c r="AW59" s="24">
        <f t="shared" ref="AW59:AW65" si="142">+AA59</f>
        <v>1</v>
      </c>
      <c r="AX59" s="24">
        <f t="shared" ref="AX59:AX65" si="143">+AB59</f>
        <v>3</v>
      </c>
      <c r="AY59" s="25">
        <f t="shared" ref="AY59:AY65" si="144">+AC59</f>
        <v>1.5</v>
      </c>
      <c r="AZ59" s="31">
        <f t="shared" si="124"/>
        <v>10.675000000000001</v>
      </c>
      <c r="BA59" s="32">
        <f t="shared" si="124"/>
        <v>6.1000000000000005</v>
      </c>
      <c r="BB59" s="32">
        <f t="shared" si="124"/>
        <v>12.200000000000001</v>
      </c>
      <c r="BC59" s="33">
        <f t="shared" si="124"/>
        <v>7.625</v>
      </c>
      <c r="BP59" s="1" t="str">
        <f t="shared" ref="BP59:BP72" si="145">+BP38</f>
        <v>Street</v>
      </c>
      <c r="BQ59" s="2">
        <f t="shared" si="125"/>
        <v>3.35</v>
      </c>
      <c r="BR59" s="23">
        <f t="shared" ref="BR59:BR65" si="146">+AV59</f>
        <v>2.5</v>
      </c>
      <c r="BS59" s="24">
        <f t="shared" ref="BS59:BS65" si="147">+AW59</f>
        <v>1</v>
      </c>
      <c r="BT59" s="24">
        <f t="shared" ref="BT59:BT65" si="148">+AX59</f>
        <v>3</v>
      </c>
      <c r="BU59" s="25">
        <f t="shared" ref="BU59:BU65" si="149">+AY59</f>
        <v>1.5</v>
      </c>
      <c r="BV59" s="31">
        <f t="shared" si="126"/>
        <v>11.725</v>
      </c>
      <c r="BW59" s="32">
        <f t="shared" si="126"/>
        <v>6.7</v>
      </c>
      <c r="BX59" s="32">
        <f t="shared" si="126"/>
        <v>13.4</v>
      </c>
      <c r="BY59" s="33">
        <f t="shared" si="126"/>
        <v>8.375</v>
      </c>
      <c r="CL59" s="1" t="str">
        <f t="shared" ref="CL59:CL72" si="150">+CL38</f>
        <v>Street</v>
      </c>
      <c r="CM59" s="2">
        <f t="shared" ref="CM59:CM72" si="151">+CR38</f>
        <v>3.35</v>
      </c>
      <c r="CN59" s="20">
        <f t="shared" ref="CN59:CN72" si="152">+BR59</f>
        <v>2.5</v>
      </c>
      <c r="CO59" s="21">
        <f t="shared" ref="CO59:CO72" si="153">+BS59</f>
        <v>1</v>
      </c>
      <c r="CP59" s="21">
        <f t="shared" ref="CP59:CP72" si="154">+BT59</f>
        <v>3</v>
      </c>
      <c r="CQ59" s="22">
        <f t="shared" ref="CQ59:CQ72" si="155">+BU59</f>
        <v>1.5</v>
      </c>
      <c r="CR59" s="31">
        <f t="shared" ref="CR59:CR72" si="156">+$CM59+($CM59*CN59)</f>
        <v>11.725</v>
      </c>
      <c r="CS59" s="32">
        <f t="shared" ref="CS59:CS72" si="157">+$CM59+($CM59*CO59)</f>
        <v>6.7</v>
      </c>
      <c r="CT59" s="32">
        <f t="shared" ref="CT59:CT72" si="158">+$CM59+($CM59*CP59)</f>
        <v>13.4</v>
      </c>
      <c r="CU59" s="33">
        <f t="shared" ref="CU59:CU72" si="159">+$CM59+($CM59*CQ59)</f>
        <v>8.375</v>
      </c>
      <c r="DH59" s="1" t="str">
        <f t="shared" ref="DH59:DH72" si="160">+DH38</f>
        <v>Street</v>
      </c>
      <c r="DI59" s="2">
        <f t="shared" ref="DI59:DI72" si="161">+DN38</f>
        <v>3.45</v>
      </c>
      <c r="DJ59" s="20">
        <f t="shared" ref="DJ59:DJ72" si="162">+CN59</f>
        <v>2.5</v>
      </c>
      <c r="DK59" s="21">
        <f t="shared" ref="DK59:DK72" si="163">+CO59</f>
        <v>1</v>
      </c>
      <c r="DL59" s="21">
        <f t="shared" ref="DL59:DL72" si="164">+CP59</f>
        <v>3</v>
      </c>
      <c r="DM59" s="22">
        <f t="shared" ref="DM59:DM72" si="165">+CQ59</f>
        <v>1.5</v>
      </c>
      <c r="DN59" s="31">
        <f t="shared" ref="DN59:DN72" si="166">+$DI59+($DI59*DJ59)</f>
        <v>12.074999999999999</v>
      </c>
      <c r="DO59" s="32">
        <f t="shared" ref="DO59:DO72" si="167">+$DI59+($DI59*DK59)</f>
        <v>6.9</v>
      </c>
      <c r="DP59" s="32">
        <f t="shared" ref="DP59:DP72" si="168">+$DI59+($DI59*DL59)</f>
        <v>13.8</v>
      </c>
      <c r="DQ59" s="33">
        <f t="shared" ref="DQ59:DQ72" si="169">+$DI59+($DI59*DM59)</f>
        <v>8.625</v>
      </c>
      <c r="ED59" s="1" t="str">
        <f t="shared" ref="ED59:ED72" si="170">+ED38</f>
        <v>Street</v>
      </c>
      <c r="EE59" s="2">
        <f t="shared" ref="EE59:EE72" si="171">+EJ38</f>
        <v>3.6500000000000004</v>
      </c>
      <c r="EF59" s="20">
        <f t="shared" ref="EF59:EF72" si="172">+DJ59</f>
        <v>2.5</v>
      </c>
      <c r="EG59" s="21">
        <f t="shared" ref="EG59:EG72" si="173">+DK59</f>
        <v>1</v>
      </c>
      <c r="EH59" s="21">
        <f t="shared" ref="EH59:EH72" si="174">+DL59</f>
        <v>3</v>
      </c>
      <c r="EI59" s="22">
        <f t="shared" ref="EI59:EI72" si="175">+DM59</f>
        <v>1.5</v>
      </c>
      <c r="EJ59" s="31">
        <f t="shared" ref="EJ59:EJ72" si="176">+$EE59+($EE59*EF59)</f>
        <v>12.775</v>
      </c>
      <c r="EK59" s="32">
        <f t="shared" ref="EK59:EK72" si="177">+$EE59+($EE59*EG59)</f>
        <v>7.3000000000000007</v>
      </c>
      <c r="EL59" s="32">
        <f t="shared" ref="EL59:EL72" si="178">+$EE59+($EE59*EH59)</f>
        <v>14.600000000000001</v>
      </c>
      <c r="EM59" s="33">
        <f t="shared" ref="EM59:EM72" si="179">+$EE59+($EE59*EI59)</f>
        <v>9.125</v>
      </c>
      <c r="EZ59" s="1" t="str">
        <f t="shared" ref="EZ59:EZ72" si="180">+EZ38</f>
        <v>Street</v>
      </c>
      <c r="FA59" s="2">
        <f t="shared" ref="FA59:FA72" si="181">+FF38</f>
        <v>3.45</v>
      </c>
      <c r="FB59" s="20">
        <f t="shared" ref="FB59:FB72" si="182">+EF59</f>
        <v>2.5</v>
      </c>
      <c r="FC59" s="21">
        <f t="shared" ref="FC59:FC72" si="183">+EG59</f>
        <v>1</v>
      </c>
      <c r="FD59" s="21">
        <f t="shared" ref="FD59:FD72" si="184">+EH59</f>
        <v>3</v>
      </c>
      <c r="FE59" s="22">
        <f t="shared" ref="FE59:FE72" si="185">+EI59</f>
        <v>1.5</v>
      </c>
      <c r="FF59" s="31">
        <f t="shared" ref="FF59:FF72" si="186">+$FA59+($FA59*FB59)</f>
        <v>12.074999999999999</v>
      </c>
      <c r="FG59" s="32">
        <f t="shared" ref="FG59:FG72" si="187">+$FA59+($FA59*FC59)</f>
        <v>6.9</v>
      </c>
      <c r="FH59" s="32">
        <f t="shared" ref="FH59:FH72" si="188">+$FA59+($FA59*FD59)</f>
        <v>13.8</v>
      </c>
      <c r="FI59" s="33">
        <f t="shared" ref="FI59:FI72" si="189">+$FA59+($FA59*FE59)</f>
        <v>8.625</v>
      </c>
      <c r="FV59" s="1" t="str">
        <f t="shared" ref="FV59:FV72" si="190">+FV38</f>
        <v>Street</v>
      </c>
      <c r="FW59" s="2">
        <f t="shared" si="127"/>
        <v>3.45</v>
      </c>
      <c r="FX59" s="23">
        <f t="shared" ref="FX59:FX65" si="191">+FB59</f>
        <v>2.5</v>
      </c>
      <c r="FY59" s="24">
        <f t="shared" ref="FY59:FY65" si="192">+FC59</f>
        <v>1</v>
      </c>
      <c r="FZ59" s="24">
        <f t="shared" ref="FZ59:FZ65" si="193">+FD59</f>
        <v>3</v>
      </c>
      <c r="GA59" s="25">
        <f t="shared" ref="GA59:GA65" si="194">+FE59</f>
        <v>1.5</v>
      </c>
      <c r="GB59" s="31">
        <f t="shared" ref="GB59:GB65" si="195">+$FA59+($FA59*FX59)</f>
        <v>12.074999999999999</v>
      </c>
      <c r="GC59" s="32">
        <f t="shared" ref="GC59:GC65" si="196">+$FA59+($FA59*FY59)</f>
        <v>6.9</v>
      </c>
      <c r="GD59" s="32">
        <f t="shared" ref="GD59:GD65" si="197">+$FA59+($FA59*FZ59)</f>
        <v>13.8</v>
      </c>
      <c r="GE59" s="33">
        <f t="shared" ref="GE59:GE65" si="198">+$FA59+($FA59*GA59)</f>
        <v>8.625</v>
      </c>
      <c r="GR59" s="1" t="str">
        <f t="shared" ref="GR59:GR72" si="199">+GR38</f>
        <v>Street</v>
      </c>
      <c r="GS59" s="2">
        <f t="shared" ref="GS59:GS72" si="200">+GX38</f>
        <v>3.85</v>
      </c>
      <c r="GT59" s="20">
        <f t="shared" ref="GT59:GT72" si="201">+FX59</f>
        <v>2.5</v>
      </c>
      <c r="GU59" s="21">
        <f t="shared" ref="GU59:GU72" si="202">+FY59</f>
        <v>1</v>
      </c>
      <c r="GV59" s="21">
        <f t="shared" ref="GV59:GV72" si="203">+FZ59</f>
        <v>3</v>
      </c>
      <c r="GW59" s="22">
        <f t="shared" ref="GW59:GW72" si="204">+GA59</f>
        <v>1.5</v>
      </c>
      <c r="GX59" s="31">
        <f t="shared" ref="GX59:GX72" si="205">+$FA59+($FA59*GT59)</f>
        <v>12.074999999999999</v>
      </c>
      <c r="GY59" s="32">
        <f t="shared" ref="GY59:GY72" si="206">+$FA59+($FA59*GU59)</f>
        <v>6.9</v>
      </c>
      <c r="GZ59" s="32">
        <f t="shared" ref="GZ59:GZ72" si="207">+$FA59+($FA59*GV59)</f>
        <v>13.8</v>
      </c>
      <c r="HA59" s="33">
        <f t="shared" ref="HA59:HA72" si="208">+$FA59+($FA59*GW59)</f>
        <v>8.625</v>
      </c>
      <c r="HN59" s="1" t="str">
        <f t="shared" ref="HN59:HN72" si="209">+HN38</f>
        <v>Street</v>
      </c>
      <c r="HO59" s="2">
        <f t="shared" ref="HO59:HO72" si="210">+HT38</f>
        <v>3.45</v>
      </c>
      <c r="HP59" s="20">
        <f t="shared" ref="HP59:HP72" si="211">+GT59</f>
        <v>2.5</v>
      </c>
      <c r="HQ59" s="21">
        <f t="shared" ref="HQ59:HQ72" si="212">+GU59</f>
        <v>1</v>
      </c>
      <c r="HR59" s="21">
        <f t="shared" ref="HR59:HR72" si="213">+GV59</f>
        <v>3</v>
      </c>
      <c r="HS59" s="22">
        <f t="shared" ref="HS59:HS72" si="214">+GW59</f>
        <v>1.5</v>
      </c>
      <c r="HT59" s="31">
        <f t="shared" ref="HT59:HT72" si="215">+$FA59+($FA59*HP59)</f>
        <v>12.074999999999999</v>
      </c>
      <c r="HU59" s="32">
        <f t="shared" ref="HU59:HU72" si="216">+$FA59+($FA59*HQ59)</f>
        <v>6.9</v>
      </c>
      <c r="HV59" s="32">
        <f t="shared" ref="HV59:HV72" si="217">+$FA59+($FA59*HR59)</f>
        <v>13.8</v>
      </c>
      <c r="HW59" s="33">
        <f t="shared" ref="HW59:HW72" si="218">+$FA59+($FA59*HS59)</f>
        <v>8.625</v>
      </c>
    </row>
    <row r="60" spans="1:231" ht="13.5" thickBot="1">
      <c r="A60" s="105"/>
      <c r="B60" s="48" t="str">
        <f t="shared" si="128"/>
        <v>Extreme Bike</v>
      </c>
      <c r="C60" s="196">
        <f t="shared" si="121"/>
        <v>3.6</v>
      </c>
      <c r="D60" s="20">
        <f>+Conceptos!C63</f>
        <v>3.4</v>
      </c>
      <c r="E60" s="21">
        <f>+Conceptos!D63</f>
        <v>1</v>
      </c>
      <c r="F60" s="21">
        <f>+Conceptos!E63</f>
        <v>3.9</v>
      </c>
      <c r="G60" s="22">
        <f>+Conceptos!F63</f>
        <v>1.5</v>
      </c>
      <c r="H60" s="32">
        <f t="shared" si="129"/>
        <v>15.84</v>
      </c>
      <c r="I60" s="32">
        <f t="shared" si="130"/>
        <v>7.2</v>
      </c>
      <c r="J60" s="32">
        <f t="shared" si="131"/>
        <v>17.64</v>
      </c>
      <c r="K60" s="33">
        <f t="shared" si="132"/>
        <v>9</v>
      </c>
      <c r="X60" s="1" t="str">
        <f t="shared" si="133"/>
        <v>Extreme Bike</v>
      </c>
      <c r="Y60" s="2">
        <f t="shared" si="122"/>
        <v>4.0999999999999996</v>
      </c>
      <c r="Z60" s="23">
        <f t="shared" si="134"/>
        <v>3.4</v>
      </c>
      <c r="AA60" s="24">
        <f t="shared" si="135"/>
        <v>1</v>
      </c>
      <c r="AB60" s="24">
        <f t="shared" si="136"/>
        <v>3.9</v>
      </c>
      <c r="AC60" s="25">
        <f t="shared" si="137"/>
        <v>1.5</v>
      </c>
      <c r="AD60" s="31">
        <f t="shared" si="138"/>
        <v>18.04</v>
      </c>
      <c r="AE60" s="32">
        <f t="shared" si="138"/>
        <v>8.1999999999999993</v>
      </c>
      <c r="AF60" s="32">
        <f t="shared" si="138"/>
        <v>20.089999999999996</v>
      </c>
      <c r="AG60" s="33">
        <f t="shared" si="139"/>
        <v>10.25</v>
      </c>
      <c r="AT60" s="1" t="str">
        <f t="shared" si="140"/>
        <v>Extreme Bike</v>
      </c>
      <c r="AU60" s="2">
        <f t="shared" si="123"/>
        <v>3.8000000000000003</v>
      </c>
      <c r="AV60" s="23">
        <f t="shared" si="141"/>
        <v>3.4</v>
      </c>
      <c r="AW60" s="24">
        <f t="shared" si="142"/>
        <v>1</v>
      </c>
      <c r="AX60" s="24">
        <f t="shared" si="143"/>
        <v>3.9</v>
      </c>
      <c r="AY60" s="25">
        <f t="shared" si="144"/>
        <v>1.5</v>
      </c>
      <c r="AZ60" s="31">
        <f t="shared" si="124"/>
        <v>16.72</v>
      </c>
      <c r="BA60" s="32">
        <f t="shared" si="124"/>
        <v>7.6000000000000005</v>
      </c>
      <c r="BB60" s="32">
        <f t="shared" si="124"/>
        <v>18.62</v>
      </c>
      <c r="BC60" s="33">
        <f t="shared" si="124"/>
        <v>9.5</v>
      </c>
      <c r="BP60" s="1" t="str">
        <f t="shared" si="145"/>
        <v>Extreme Bike</v>
      </c>
      <c r="BQ60" s="2">
        <f t="shared" si="125"/>
        <v>4.0999999999999996</v>
      </c>
      <c r="BR60" s="23">
        <f t="shared" si="146"/>
        <v>3.4</v>
      </c>
      <c r="BS60" s="24">
        <f t="shared" si="147"/>
        <v>1</v>
      </c>
      <c r="BT60" s="24">
        <f t="shared" si="148"/>
        <v>3.9</v>
      </c>
      <c r="BU60" s="25">
        <f t="shared" si="149"/>
        <v>1.5</v>
      </c>
      <c r="BV60" s="31">
        <f t="shared" si="126"/>
        <v>18.04</v>
      </c>
      <c r="BW60" s="32">
        <f t="shared" si="126"/>
        <v>8.1999999999999993</v>
      </c>
      <c r="BX60" s="32">
        <f t="shared" si="126"/>
        <v>20.089999999999996</v>
      </c>
      <c r="BY60" s="33">
        <f t="shared" si="126"/>
        <v>10.25</v>
      </c>
      <c r="CL60" s="1" t="str">
        <f t="shared" si="150"/>
        <v>Extreme Bike</v>
      </c>
      <c r="CM60" s="2">
        <f t="shared" si="151"/>
        <v>4.0999999999999996</v>
      </c>
      <c r="CN60" s="20">
        <f t="shared" si="152"/>
        <v>3.4</v>
      </c>
      <c r="CO60" s="21">
        <f t="shared" si="153"/>
        <v>1</v>
      </c>
      <c r="CP60" s="21">
        <f t="shared" si="154"/>
        <v>3.9</v>
      </c>
      <c r="CQ60" s="22">
        <f t="shared" si="155"/>
        <v>1.5</v>
      </c>
      <c r="CR60" s="31">
        <f t="shared" si="156"/>
        <v>18.04</v>
      </c>
      <c r="CS60" s="32">
        <f t="shared" si="157"/>
        <v>8.1999999999999993</v>
      </c>
      <c r="CT60" s="32">
        <f t="shared" si="158"/>
        <v>20.089999999999996</v>
      </c>
      <c r="CU60" s="33">
        <f t="shared" si="159"/>
        <v>10.25</v>
      </c>
      <c r="DH60" s="1" t="str">
        <f t="shared" si="160"/>
        <v>Extreme Bike</v>
      </c>
      <c r="DI60" s="2">
        <f t="shared" si="161"/>
        <v>4.2</v>
      </c>
      <c r="DJ60" s="20">
        <f t="shared" si="162"/>
        <v>3.4</v>
      </c>
      <c r="DK60" s="21">
        <f t="shared" si="163"/>
        <v>1</v>
      </c>
      <c r="DL60" s="21">
        <f t="shared" si="164"/>
        <v>3.9</v>
      </c>
      <c r="DM60" s="22">
        <f t="shared" si="165"/>
        <v>1.5</v>
      </c>
      <c r="DN60" s="31">
        <f t="shared" si="166"/>
        <v>18.48</v>
      </c>
      <c r="DO60" s="32">
        <f t="shared" si="167"/>
        <v>8.4</v>
      </c>
      <c r="DP60" s="32">
        <f t="shared" si="168"/>
        <v>20.58</v>
      </c>
      <c r="DQ60" s="33">
        <f t="shared" si="169"/>
        <v>10.5</v>
      </c>
      <c r="ED60" s="1" t="str">
        <f t="shared" si="170"/>
        <v>Extreme Bike</v>
      </c>
      <c r="EE60" s="2">
        <f t="shared" si="171"/>
        <v>4.4000000000000004</v>
      </c>
      <c r="EF60" s="20">
        <f t="shared" si="172"/>
        <v>3.4</v>
      </c>
      <c r="EG60" s="21">
        <f t="shared" si="173"/>
        <v>1</v>
      </c>
      <c r="EH60" s="21">
        <f t="shared" si="174"/>
        <v>3.9</v>
      </c>
      <c r="EI60" s="22">
        <f t="shared" si="175"/>
        <v>1.5</v>
      </c>
      <c r="EJ60" s="31">
        <f t="shared" si="176"/>
        <v>19.36</v>
      </c>
      <c r="EK60" s="32">
        <f t="shared" si="177"/>
        <v>8.8000000000000007</v>
      </c>
      <c r="EL60" s="32">
        <f t="shared" si="178"/>
        <v>21.560000000000002</v>
      </c>
      <c r="EM60" s="33">
        <f t="shared" si="179"/>
        <v>11</v>
      </c>
      <c r="EZ60" s="1" t="str">
        <f t="shared" si="180"/>
        <v>Extreme Bike</v>
      </c>
      <c r="FA60" s="2">
        <f t="shared" si="181"/>
        <v>4.2</v>
      </c>
      <c r="FB60" s="20">
        <f t="shared" si="182"/>
        <v>3.4</v>
      </c>
      <c r="FC60" s="21">
        <f t="shared" si="183"/>
        <v>1</v>
      </c>
      <c r="FD60" s="21">
        <f t="shared" si="184"/>
        <v>3.9</v>
      </c>
      <c r="FE60" s="22">
        <f t="shared" si="185"/>
        <v>1.5</v>
      </c>
      <c r="FF60" s="31">
        <f t="shared" si="186"/>
        <v>18.48</v>
      </c>
      <c r="FG60" s="32">
        <f t="shared" si="187"/>
        <v>8.4</v>
      </c>
      <c r="FH60" s="32">
        <f t="shared" si="188"/>
        <v>20.58</v>
      </c>
      <c r="FI60" s="33">
        <f t="shared" si="189"/>
        <v>10.5</v>
      </c>
      <c r="FV60" s="1" t="str">
        <f t="shared" si="190"/>
        <v>Extreme Bike</v>
      </c>
      <c r="FW60" s="2">
        <f t="shared" si="127"/>
        <v>4.2</v>
      </c>
      <c r="FX60" s="23">
        <f t="shared" si="191"/>
        <v>3.4</v>
      </c>
      <c r="FY60" s="24">
        <f t="shared" si="192"/>
        <v>1</v>
      </c>
      <c r="FZ60" s="24">
        <f t="shared" si="193"/>
        <v>3.9</v>
      </c>
      <c r="GA60" s="25">
        <f t="shared" si="194"/>
        <v>1.5</v>
      </c>
      <c r="GB60" s="31">
        <f t="shared" si="195"/>
        <v>18.48</v>
      </c>
      <c r="GC60" s="32">
        <f t="shared" si="196"/>
        <v>8.4</v>
      </c>
      <c r="GD60" s="32">
        <f t="shared" si="197"/>
        <v>20.58</v>
      </c>
      <c r="GE60" s="33">
        <f t="shared" si="198"/>
        <v>10.5</v>
      </c>
      <c r="GR60" s="1" t="str">
        <f t="shared" si="199"/>
        <v>Extreme Bike</v>
      </c>
      <c r="GS60" s="2">
        <f t="shared" si="200"/>
        <v>4.5999999999999996</v>
      </c>
      <c r="GT60" s="20">
        <f t="shared" si="201"/>
        <v>3.4</v>
      </c>
      <c r="GU60" s="21">
        <f t="shared" si="202"/>
        <v>1</v>
      </c>
      <c r="GV60" s="21">
        <f t="shared" si="203"/>
        <v>3.9</v>
      </c>
      <c r="GW60" s="22">
        <f t="shared" si="204"/>
        <v>1.5</v>
      </c>
      <c r="GX60" s="31">
        <f t="shared" si="205"/>
        <v>18.48</v>
      </c>
      <c r="GY60" s="32">
        <f t="shared" si="206"/>
        <v>8.4</v>
      </c>
      <c r="GZ60" s="32">
        <f t="shared" si="207"/>
        <v>20.58</v>
      </c>
      <c r="HA60" s="33">
        <f t="shared" si="208"/>
        <v>10.5</v>
      </c>
      <c r="HN60" s="1" t="str">
        <f t="shared" si="209"/>
        <v>Extreme Bike</v>
      </c>
      <c r="HO60" s="2">
        <f t="shared" si="210"/>
        <v>4.2</v>
      </c>
      <c r="HP60" s="20">
        <f t="shared" si="211"/>
        <v>3.4</v>
      </c>
      <c r="HQ60" s="21">
        <f t="shared" si="212"/>
        <v>1</v>
      </c>
      <c r="HR60" s="21">
        <f t="shared" si="213"/>
        <v>3.9</v>
      </c>
      <c r="HS60" s="22">
        <f t="shared" si="214"/>
        <v>1.5</v>
      </c>
      <c r="HT60" s="31">
        <f t="shared" si="215"/>
        <v>18.48</v>
      </c>
      <c r="HU60" s="32">
        <f t="shared" si="216"/>
        <v>8.4</v>
      </c>
      <c r="HV60" s="32">
        <f t="shared" si="217"/>
        <v>20.58</v>
      </c>
      <c r="HW60" s="33">
        <f t="shared" si="218"/>
        <v>10.5</v>
      </c>
    </row>
    <row r="61" spans="1:231" ht="13.5" thickBot="1">
      <c r="A61" s="105"/>
      <c r="B61" s="48" t="str">
        <f t="shared" si="128"/>
        <v>Basic</v>
      </c>
      <c r="C61" s="196">
        <f t="shared" si="121"/>
        <v>3.7</v>
      </c>
      <c r="D61" s="20">
        <f>+Conceptos!C64</f>
        <v>4.4000000000000004</v>
      </c>
      <c r="E61" s="21">
        <f>+Conceptos!D64</f>
        <v>1</v>
      </c>
      <c r="F61" s="21">
        <f>+Conceptos!E64</f>
        <v>4.5</v>
      </c>
      <c r="G61" s="22">
        <f>+Conceptos!F64</f>
        <v>1.5</v>
      </c>
      <c r="H61" s="32">
        <f t="shared" si="129"/>
        <v>19.98</v>
      </c>
      <c r="I61" s="32">
        <f t="shared" si="130"/>
        <v>7.4</v>
      </c>
      <c r="J61" s="32">
        <f t="shared" si="131"/>
        <v>20.350000000000001</v>
      </c>
      <c r="K61" s="33">
        <f t="shared" si="132"/>
        <v>9.25</v>
      </c>
      <c r="X61" s="1" t="str">
        <f t="shared" si="133"/>
        <v>Basic</v>
      </c>
      <c r="Y61" s="2">
        <f t="shared" si="122"/>
        <v>4.2</v>
      </c>
      <c r="Z61" s="23">
        <f t="shared" si="134"/>
        <v>4.4000000000000004</v>
      </c>
      <c r="AA61" s="24">
        <f t="shared" si="135"/>
        <v>1</v>
      </c>
      <c r="AB61" s="24">
        <f t="shared" si="136"/>
        <v>4.5</v>
      </c>
      <c r="AC61" s="25">
        <f t="shared" si="137"/>
        <v>1.5</v>
      </c>
      <c r="AD61" s="31">
        <f t="shared" si="138"/>
        <v>22.680000000000003</v>
      </c>
      <c r="AE61" s="32">
        <f t="shared" si="138"/>
        <v>8.4</v>
      </c>
      <c r="AF61" s="32">
        <f t="shared" si="138"/>
        <v>23.1</v>
      </c>
      <c r="AG61" s="33">
        <f t="shared" si="139"/>
        <v>10.5</v>
      </c>
      <c r="AT61" s="1" t="str">
        <f t="shared" si="140"/>
        <v>Basic, Sport</v>
      </c>
      <c r="AU61" s="2">
        <f t="shared" si="123"/>
        <v>3.9000000000000004</v>
      </c>
      <c r="AV61" s="23">
        <f t="shared" si="141"/>
        <v>4.4000000000000004</v>
      </c>
      <c r="AW61" s="24">
        <f t="shared" si="142"/>
        <v>1</v>
      </c>
      <c r="AX61" s="24">
        <f t="shared" si="143"/>
        <v>4.5</v>
      </c>
      <c r="AY61" s="25">
        <f t="shared" si="144"/>
        <v>1.5</v>
      </c>
      <c r="AZ61" s="31">
        <f t="shared" si="124"/>
        <v>21.060000000000002</v>
      </c>
      <c r="BA61" s="32">
        <f t="shared" si="124"/>
        <v>7.8000000000000007</v>
      </c>
      <c r="BB61" s="32">
        <f t="shared" si="124"/>
        <v>21.450000000000003</v>
      </c>
      <c r="BC61" s="33">
        <f t="shared" si="124"/>
        <v>9.75</v>
      </c>
      <c r="BP61" s="1" t="str">
        <f t="shared" si="145"/>
        <v>Basic, Sport</v>
      </c>
      <c r="BQ61" s="2">
        <f t="shared" si="125"/>
        <v>4.2</v>
      </c>
      <c r="BR61" s="23">
        <f t="shared" si="146"/>
        <v>4.4000000000000004</v>
      </c>
      <c r="BS61" s="24">
        <f t="shared" si="147"/>
        <v>1</v>
      </c>
      <c r="BT61" s="24">
        <f t="shared" si="148"/>
        <v>4.5</v>
      </c>
      <c r="BU61" s="25">
        <f t="shared" si="149"/>
        <v>1.5</v>
      </c>
      <c r="BV61" s="31">
        <f t="shared" si="126"/>
        <v>22.680000000000003</v>
      </c>
      <c r="BW61" s="32">
        <f t="shared" si="126"/>
        <v>8.4</v>
      </c>
      <c r="BX61" s="32">
        <f t="shared" si="126"/>
        <v>23.1</v>
      </c>
      <c r="BY61" s="33">
        <f t="shared" si="126"/>
        <v>10.5</v>
      </c>
      <c r="CL61" s="1" t="str">
        <f t="shared" si="150"/>
        <v>Basic, Sport</v>
      </c>
      <c r="CM61" s="2">
        <f t="shared" si="151"/>
        <v>4.2</v>
      </c>
      <c r="CN61" s="20">
        <f t="shared" si="152"/>
        <v>4.4000000000000004</v>
      </c>
      <c r="CO61" s="21">
        <f t="shared" si="153"/>
        <v>1</v>
      </c>
      <c r="CP61" s="21">
        <f t="shared" si="154"/>
        <v>4.5</v>
      </c>
      <c r="CQ61" s="22">
        <f t="shared" si="155"/>
        <v>1.5</v>
      </c>
      <c r="CR61" s="31">
        <f t="shared" si="156"/>
        <v>22.680000000000003</v>
      </c>
      <c r="CS61" s="32">
        <f t="shared" si="157"/>
        <v>8.4</v>
      </c>
      <c r="CT61" s="32">
        <f t="shared" si="158"/>
        <v>23.1</v>
      </c>
      <c r="CU61" s="33">
        <f t="shared" si="159"/>
        <v>10.5</v>
      </c>
      <c r="DH61" s="1" t="str">
        <f t="shared" si="160"/>
        <v>Basic, Sport</v>
      </c>
      <c r="DI61" s="2">
        <f t="shared" si="161"/>
        <v>4.3</v>
      </c>
      <c r="DJ61" s="20">
        <f t="shared" si="162"/>
        <v>4.4000000000000004</v>
      </c>
      <c r="DK61" s="21">
        <f t="shared" si="163"/>
        <v>1</v>
      </c>
      <c r="DL61" s="21">
        <f t="shared" si="164"/>
        <v>4.5</v>
      </c>
      <c r="DM61" s="22">
        <f t="shared" si="165"/>
        <v>1.5</v>
      </c>
      <c r="DN61" s="31">
        <f t="shared" si="166"/>
        <v>23.220000000000002</v>
      </c>
      <c r="DO61" s="32">
        <f t="shared" si="167"/>
        <v>8.6</v>
      </c>
      <c r="DP61" s="32">
        <f t="shared" si="168"/>
        <v>23.65</v>
      </c>
      <c r="DQ61" s="33">
        <f t="shared" si="169"/>
        <v>10.75</v>
      </c>
      <c r="ED61" s="1" t="str">
        <f t="shared" si="170"/>
        <v>Basic, Sport</v>
      </c>
      <c r="EE61" s="2">
        <f t="shared" si="171"/>
        <v>4.5</v>
      </c>
      <c r="EF61" s="20">
        <f t="shared" si="172"/>
        <v>4.4000000000000004</v>
      </c>
      <c r="EG61" s="21">
        <f t="shared" si="173"/>
        <v>1</v>
      </c>
      <c r="EH61" s="21">
        <f t="shared" si="174"/>
        <v>4.5</v>
      </c>
      <c r="EI61" s="22">
        <f t="shared" si="175"/>
        <v>1.5</v>
      </c>
      <c r="EJ61" s="31">
        <f t="shared" si="176"/>
        <v>24.3</v>
      </c>
      <c r="EK61" s="32">
        <f t="shared" si="177"/>
        <v>9</v>
      </c>
      <c r="EL61" s="32">
        <f t="shared" si="178"/>
        <v>24.75</v>
      </c>
      <c r="EM61" s="33">
        <f t="shared" si="179"/>
        <v>11.25</v>
      </c>
      <c r="EZ61" s="1" t="str">
        <f t="shared" si="180"/>
        <v>Basic, Sport</v>
      </c>
      <c r="FA61" s="2">
        <f t="shared" si="181"/>
        <v>4.3</v>
      </c>
      <c r="FB61" s="20">
        <f t="shared" si="182"/>
        <v>4.4000000000000004</v>
      </c>
      <c r="FC61" s="21">
        <f t="shared" si="183"/>
        <v>1</v>
      </c>
      <c r="FD61" s="21">
        <f t="shared" si="184"/>
        <v>4.5</v>
      </c>
      <c r="FE61" s="22">
        <f t="shared" si="185"/>
        <v>1.5</v>
      </c>
      <c r="FF61" s="31">
        <f t="shared" si="186"/>
        <v>23.220000000000002</v>
      </c>
      <c r="FG61" s="32">
        <f t="shared" si="187"/>
        <v>8.6</v>
      </c>
      <c r="FH61" s="32">
        <f t="shared" si="188"/>
        <v>23.65</v>
      </c>
      <c r="FI61" s="33">
        <f t="shared" si="189"/>
        <v>10.75</v>
      </c>
      <c r="FV61" s="1" t="str">
        <f t="shared" si="190"/>
        <v>Basic, Sport</v>
      </c>
      <c r="FW61" s="2">
        <f t="shared" si="127"/>
        <v>4.3</v>
      </c>
      <c r="FX61" s="23">
        <f t="shared" si="191"/>
        <v>4.4000000000000004</v>
      </c>
      <c r="FY61" s="24">
        <f t="shared" si="192"/>
        <v>1</v>
      </c>
      <c r="FZ61" s="24">
        <f t="shared" si="193"/>
        <v>4.5</v>
      </c>
      <c r="GA61" s="25">
        <f t="shared" si="194"/>
        <v>1.5</v>
      </c>
      <c r="GB61" s="31">
        <f t="shared" si="195"/>
        <v>23.220000000000002</v>
      </c>
      <c r="GC61" s="32">
        <f t="shared" si="196"/>
        <v>8.6</v>
      </c>
      <c r="GD61" s="32">
        <f t="shared" si="197"/>
        <v>23.65</v>
      </c>
      <c r="GE61" s="33">
        <f t="shared" si="198"/>
        <v>10.75</v>
      </c>
      <c r="GR61" s="1" t="str">
        <f t="shared" si="199"/>
        <v>Basic, Sport</v>
      </c>
      <c r="GS61" s="2">
        <f t="shared" si="200"/>
        <v>4.7</v>
      </c>
      <c r="GT61" s="20">
        <f t="shared" si="201"/>
        <v>4.4000000000000004</v>
      </c>
      <c r="GU61" s="21">
        <f t="shared" si="202"/>
        <v>1</v>
      </c>
      <c r="GV61" s="21">
        <f t="shared" si="203"/>
        <v>4.5</v>
      </c>
      <c r="GW61" s="22">
        <f t="shared" si="204"/>
        <v>1.5</v>
      </c>
      <c r="GX61" s="31">
        <f t="shared" si="205"/>
        <v>23.220000000000002</v>
      </c>
      <c r="GY61" s="32">
        <f t="shared" si="206"/>
        <v>8.6</v>
      </c>
      <c r="GZ61" s="32">
        <f t="shared" si="207"/>
        <v>23.65</v>
      </c>
      <c r="HA61" s="33">
        <f t="shared" si="208"/>
        <v>10.75</v>
      </c>
      <c r="HN61" s="1" t="str">
        <f t="shared" si="209"/>
        <v>Basic, Sport</v>
      </c>
      <c r="HO61" s="2">
        <f t="shared" si="210"/>
        <v>4.3</v>
      </c>
      <c r="HP61" s="20">
        <f t="shared" si="211"/>
        <v>4.4000000000000004</v>
      </c>
      <c r="HQ61" s="21">
        <f t="shared" si="212"/>
        <v>1</v>
      </c>
      <c r="HR61" s="21">
        <f t="shared" si="213"/>
        <v>4.5</v>
      </c>
      <c r="HS61" s="22">
        <f t="shared" si="214"/>
        <v>1.5</v>
      </c>
      <c r="HT61" s="31">
        <f t="shared" si="215"/>
        <v>23.220000000000002</v>
      </c>
      <c r="HU61" s="32">
        <f t="shared" si="216"/>
        <v>8.6</v>
      </c>
      <c r="HV61" s="32">
        <f t="shared" si="217"/>
        <v>23.65</v>
      </c>
      <c r="HW61" s="33">
        <f t="shared" si="218"/>
        <v>10.75</v>
      </c>
    </row>
    <row r="62" spans="1:231" ht="13.5" thickBot="1">
      <c r="A62" s="105"/>
      <c r="B62" s="48" t="str">
        <f t="shared" si="128"/>
        <v>Sport</v>
      </c>
      <c r="C62" s="196">
        <f t="shared" si="121"/>
        <v>3.7</v>
      </c>
      <c r="D62" s="20">
        <f>+Conceptos!C65</f>
        <v>4.4000000000000004</v>
      </c>
      <c r="E62" s="21">
        <f>+Conceptos!D65</f>
        <v>1</v>
      </c>
      <c r="F62" s="21">
        <f>+Conceptos!E65</f>
        <v>4.5</v>
      </c>
      <c r="G62" s="22">
        <f>+Conceptos!F65</f>
        <v>1.5</v>
      </c>
      <c r="H62" s="32">
        <f t="shared" si="129"/>
        <v>19.98</v>
      </c>
      <c r="I62" s="32">
        <f t="shared" si="130"/>
        <v>7.4</v>
      </c>
      <c r="J62" s="32">
        <f t="shared" si="131"/>
        <v>20.350000000000001</v>
      </c>
      <c r="K62" s="33">
        <f t="shared" si="132"/>
        <v>9.25</v>
      </c>
      <c r="X62" s="1" t="str">
        <f t="shared" si="133"/>
        <v>Sport</v>
      </c>
      <c r="Y62" s="2">
        <f t="shared" si="122"/>
        <v>4.2</v>
      </c>
      <c r="Z62" s="23">
        <f t="shared" si="134"/>
        <v>4.4000000000000004</v>
      </c>
      <c r="AA62" s="24">
        <f t="shared" si="135"/>
        <v>1</v>
      </c>
      <c r="AB62" s="24">
        <f t="shared" si="136"/>
        <v>4.5</v>
      </c>
      <c r="AC62" s="25">
        <f t="shared" si="137"/>
        <v>1.5</v>
      </c>
      <c r="AD62" s="31">
        <f t="shared" si="138"/>
        <v>22.680000000000003</v>
      </c>
      <c r="AE62" s="32">
        <f t="shared" si="138"/>
        <v>8.4</v>
      </c>
      <c r="AF62" s="32">
        <f t="shared" si="138"/>
        <v>23.1</v>
      </c>
      <c r="AG62" s="33">
        <f>+$Y62+($Y62*AC62)</f>
        <v>10.5</v>
      </c>
      <c r="AT62" s="1" t="str">
        <f t="shared" si="140"/>
        <v>Underground</v>
      </c>
      <c r="AU62" s="2">
        <f t="shared" si="123"/>
        <v>3.9000000000000004</v>
      </c>
      <c r="AV62" s="23">
        <f t="shared" si="141"/>
        <v>4.4000000000000004</v>
      </c>
      <c r="AW62" s="24">
        <f t="shared" si="142"/>
        <v>1</v>
      </c>
      <c r="AX62" s="24">
        <f t="shared" si="143"/>
        <v>4.5</v>
      </c>
      <c r="AY62" s="25">
        <f t="shared" si="144"/>
        <v>1.5</v>
      </c>
      <c r="AZ62" s="31">
        <f t="shared" si="124"/>
        <v>21.060000000000002</v>
      </c>
      <c r="BA62" s="32">
        <f t="shared" si="124"/>
        <v>7.8000000000000007</v>
      </c>
      <c r="BB62" s="32">
        <f t="shared" si="124"/>
        <v>21.450000000000003</v>
      </c>
      <c r="BC62" s="33">
        <f t="shared" si="124"/>
        <v>9.75</v>
      </c>
      <c r="BP62" s="1" t="str">
        <f t="shared" si="145"/>
        <v>Underground</v>
      </c>
      <c r="BQ62" s="2">
        <f t="shared" si="125"/>
        <v>4.2</v>
      </c>
      <c r="BR62" s="23">
        <f t="shared" si="146"/>
        <v>4.4000000000000004</v>
      </c>
      <c r="BS62" s="24">
        <f t="shared" si="147"/>
        <v>1</v>
      </c>
      <c r="BT62" s="24">
        <f t="shared" si="148"/>
        <v>4.5</v>
      </c>
      <c r="BU62" s="25">
        <f t="shared" si="149"/>
        <v>1.5</v>
      </c>
      <c r="BV62" s="31">
        <f t="shared" si="126"/>
        <v>22.680000000000003</v>
      </c>
      <c r="BW62" s="32">
        <f t="shared" si="126"/>
        <v>8.4</v>
      </c>
      <c r="BX62" s="32">
        <f t="shared" si="126"/>
        <v>23.1</v>
      </c>
      <c r="BY62" s="33">
        <f t="shared" si="126"/>
        <v>10.5</v>
      </c>
      <c r="CL62" s="1" t="str">
        <f t="shared" si="150"/>
        <v>Underground</v>
      </c>
      <c r="CM62" s="2">
        <f t="shared" si="151"/>
        <v>4.2</v>
      </c>
      <c r="CN62" s="20">
        <f t="shared" si="152"/>
        <v>4.4000000000000004</v>
      </c>
      <c r="CO62" s="21">
        <f t="shared" si="153"/>
        <v>1</v>
      </c>
      <c r="CP62" s="21">
        <f t="shared" si="154"/>
        <v>4.5</v>
      </c>
      <c r="CQ62" s="22">
        <f t="shared" si="155"/>
        <v>1.5</v>
      </c>
      <c r="CR62" s="31">
        <f t="shared" si="156"/>
        <v>22.680000000000003</v>
      </c>
      <c r="CS62" s="32">
        <f t="shared" si="157"/>
        <v>8.4</v>
      </c>
      <c r="CT62" s="32">
        <f t="shared" si="158"/>
        <v>23.1</v>
      </c>
      <c r="CU62" s="33">
        <f t="shared" si="159"/>
        <v>10.5</v>
      </c>
      <c r="DH62" s="1" t="str">
        <f t="shared" si="160"/>
        <v>Underground</v>
      </c>
      <c r="DI62" s="2">
        <f t="shared" si="161"/>
        <v>4.3</v>
      </c>
      <c r="DJ62" s="20">
        <f t="shared" si="162"/>
        <v>4.4000000000000004</v>
      </c>
      <c r="DK62" s="21">
        <f t="shared" si="163"/>
        <v>1</v>
      </c>
      <c r="DL62" s="21">
        <f t="shared" si="164"/>
        <v>4.5</v>
      </c>
      <c r="DM62" s="22">
        <f t="shared" si="165"/>
        <v>1.5</v>
      </c>
      <c r="DN62" s="31">
        <f t="shared" si="166"/>
        <v>23.220000000000002</v>
      </c>
      <c r="DO62" s="32">
        <f t="shared" si="167"/>
        <v>8.6</v>
      </c>
      <c r="DP62" s="32">
        <f t="shared" si="168"/>
        <v>23.65</v>
      </c>
      <c r="DQ62" s="33">
        <f t="shared" si="169"/>
        <v>10.75</v>
      </c>
      <c r="ED62" s="1" t="str">
        <f t="shared" si="170"/>
        <v>Underground</v>
      </c>
      <c r="EE62" s="2">
        <f t="shared" si="171"/>
        <v>4.5</v>
      </c>
      <c r="EF62" s="20">
        <f t="shared" si="172"/>
        <v>4.4000000000000004</v>
      </c>
      <c r="EG62" s="21">
        <f t="shared" si="173"/>
        <v>1</v>
      </c>
      <c r="EH62" s="21">
        <f t="shared" si="174"/>
        <v>4.5</v>
      </c>
      <c r="EI62" s="22">
        <f t="shared" si="175"/>
        <v>1.5</v>
      </c>
      <c r="EJ62" s="31">
        <f t="shared" si="176"/>
        <v>24.3</v>
      </c>
      <c r="EK62" s="32">
        <f t="shared" si="177"/>
        <v>9</v>
      </c>
      <c r="EL62" s="32">
        <f t="shared" si="178"/>
        <v>24.75</v>
      </c>
      <c r="EM62" s="33">
        <f t="shared" si="179"/>
        <v>11.25</v>
      </c>
      <c r="EZ62" s="1" t="str">
        <f t="shared" si="180"/>
        <v>Underground</v>
      </c>
      <c r="FA62" s="2">
        <f t="shared" si="181"/>
        <v>4.3</v>
      </c>
      <c r="FB62" s="20">
        <f t="shared" si="182"/>
        <v>4.4000000000000004</v>
      </c>
      <c r="FC62" s="21">
        <f t="shared" si="183"/>
        <v>1</v>
      </c>
      <c r="FD62" s="21">
        <f t="shared" si="184"/>
        <v>4.5</v>
      </c>
      <c r="FE62" s="22">
        <f t="shared" si="185"/>
        <v>1.5</v>
      </c>
      <c r="FF62" s="31">
        <f t="shared" si="186"/>
        <v>23.220000000000002</v>
      </c>
      <c r="FG62" s="32">
        <f t="shared" si="187"/>
        <v>8.6</v>
      </c>
      <c r="FH62" s="32">
        <f t="shared" si="188"/>
        <v>23.65</v>
      </c>
      <c r="FI62" s="33">
        <f t="shared" si="189"/>
        <v>10.75</v>
      </c>
      <c r="FV62" s="1" t="str">
        <f t="shared" si="190"/>
        <v>Underground</v>
      </c>
      <c r="FW62" s="2">
        <f t="shared" si="127"/>
        <v>4.3</v>
      </c>
      <c r="FX62" s="23">
        <f t="shared" si="191"/>
        <v>4.4000000000000004</v>
      </c>
      <c r="FY62" s="24">
        <f t="shared" si="192"/>
        <v>1</v>
      </c>
      <c r="FZ62" s="24">
        <f t="shared" si="193"/>
        <v>4.5</v>
      </c>
      <c r="GA62" s="25">
        <f t="shared" si="194"/>
        <v>1.5</v>
      </c>
      <c r="GB62" s="31">
        <f t="shared" si="195"/>
        <v>23.220000000000002</v>
      </c>
      <c r="GC62" s="32">
        <f t="shared" si="196"/>
        <v>8.6</v>
      </c>
      <c r="GD62" s="32">
        <f t="shared" si="197"/>
        <v>23.65</v>
      </c>
      <c r="GE62" s="33">
        <f t="shared" si="198"/>
        <v>10.75</v>
      </c>
      <c r="GR62" s="1" t="str">
        <f t="shared" si="199"/>
        <v>Underground</v>
      </c>
      <c r="GS62" s="2">
        <f t="shared" si="200"/>
        <v>4.7</v>
      </c>
      <c r="GT62" s="20">
        <f t="shared" si="201"/>
        <v>4.4000000000000004</v>
      </c>
      <c r="GU62" s="21">
        <f t="shared" si="202"/>
        <v>1</v>
      </c>
      <c r="GV62" s="21">
        <f t="shared" si="203"/>
        <v>4.5</v>
      </c>
      <c r="GW62" s="22">
        <f t="shared" si="204"/>
        <v>1.5</v>
      </c>
      <c r="GX62" s="31">
        <f t="shared" si="205"/>
        <v>23.220000000000002</v>
      </c>
      <c r="GY62" s="32">
        <f t="shared" si="206"/>
        <v>8.6</v>
      </c>
      <c r="GZ62" s="32">
        <f t="shared" si="207"/>
        <v>23.65</v>
      </c>
      <c r="HA62" s="33">
        <f t="shared" si="208"/>
        <v>10.75</v>
      </c>
      <c r="HN62" s="1" t="str">
        <f t="shared" si="209"/>
        <v>Underground</v>
      </c>
      <c r="HO62" s="2">
        <f t="shared" si="210"/>
        <v>4.3</v>
      </c>
      <c r="HP62" s="20">
        <f t="shared" si="211"/>
        <v>4.4000000000000004</v>
      </c>
      <c r="HQ62" s="21">
        <f t="shared" si="212"/>
        <v>1</v>
      </c>
      <c r="HR62" s="21">
        <f t="shared" si="213"/>
        <v>4.5</v>
      </c>
      <c r="HS62" s="22">
        <f t="shared" si="214"/>
        <v>1.5</v>
      </c>
      <c r="HT62" s="31">
        <f t="shared" si="215"/>
        <v>23.220000000000002</v>
      </c>
      <c r="HU62" s="32">
        <f t="shared" si="216"/>
        <v>8.6</v>
      </c>
      <c r="HV62" s="32">
        <f t="shared" si="217"/>
        <v>23.65</v>
      </c>
      <c r="HW62" s="33">
        <f t="shared" si="218"/>
        <v>10.75</v>
      </c>
    </row>
    <row r="63" spans="1:231" ht="13.5" thickBot="1">
      <c r="A63" s="105"/>
      <c r="B63" s="48" t="str">
        <f t="shared" si="128"/>
        <v>Underground</v>
      </c>
      <c r="C63" s="196">
        <f t="shared" si="121"/>
        <v>4.7</v>
      </c>
      <c r="D63" s="20">
        <f>+Conceptos!C66</f>
        <v>4.3</v>
      </c>
      <c r="E63" s="21">
        <f>+Conceptos!D66</f>
        <v>1</v>
      </c>
      <c r="F63" s="21">
        <f>+Conceptos!E66</f>
        <v>4.5</v>
      </c>
      <c r="G63" s="22">
        <f>+Conceptos!F66</f>
        <v>1.5</v>
      </c>
      <c r="H63" s="32">
        <f t="shared" si="129"/>
        <v>24.91</v>
      </c>
      <c r="I63" s="32">
        <f t="shared" si="130"/>
        <v>9.4</v>
      </c>
      <c r="J63" s="32">
        <f t="shared" si="131"/>
        <v>25.85</v>
      </c>
      <c r="K63" s="33">
        <f t="shared" si="132"/>
        <v>11.75</v>
      </c>
      <c r="X63" s="1" t="str">
        <f t="shared" si="133"/>
        <v>Underground</v>
      </c>
      <c r="Y63" s="2">
        <f t="shared" si="122"/>
        <v>5.2</v>
      </c>
      <c r="Z63" s="23">
        <f t="shared" si="134"/>
        <v>4.3</v>
      </c>
      <c r="AA63" s="24">
        <f t="shared" si="135"/>
        <v>1</v>
      </c>
      <c r="AB63" s="24">
        <f t="shared" si="136"/>
        <v>4.5</v>
      </c>
      <c r="AC63" s="25">
        <f t="shared" si="137"/>
        <v>1.5</v>
      </c>
      <c r="AD63" s="31">
        <f t="shared" si="138"/>
        <v>27.56</v>
      </c>
      <c r="AE63" s="32">
        <f t="shared" si="138"/>
        <v>10.4</v>
      </c>
      <c r="AF63" s="32">
        <f t="shared" si="138"/>
        <v>28.6</v>
      </c>
      <c r="AG63" s="33">
        <f t="shared" si="139"/>
        <v>13</v>
      </c>
      <c r="AT63" s="1" t="str">
        <f t="shared" si="140"/>
        <v>Fantasy</v>
      </c>
      <c r="AU63" s="2">
        <f t="shared" si="123"/>
        <v>4.9000000000000004</v>
      </c>
      <c r="AV63" s="23">
        <f t="shared" si="141"/>
        <v>4.3</v>
      </c>
      <c r="AW63" s="24">
        <f t="shared" si="142"/>
        <v>1</v>
      </c>
      <c r="AX63" s="24">
        <f t="shared" si="143"/>
        <v>4.5</v>
      </c>
      <c r="AY63" s="25">
        <f t="shared" si="144"/>
        <v>1.5</v>
      </c>
      <c r="AZ63" s="31">
        <f t="shared" si="124"/>
        <v>25.97</v>
      </c>
      <c r="BA63" s="32">
        <f t="shared" si="124"/>
        <v>9.8000000000000007</v>
      </c>
      <c r="BB63" s="32">
        <f t="shared" si="124"/>
        <v>26.950000000000003</v>
      </c>
      <c r="BC63" s="33">
        <f t="shared" si="124"/>
        <v>12.25</v>
      </c>
      <c r="BP63" s="1" t="str">
        <f t="shared" si="145"/>
        <v>Fantasy</v>
      </c>
      <c r="BQ63" s="2">
        <f t="shared" si="125"/>
        <v>5.2</v>
      </c>
      <c r="BR63" s="23">
        <f t="shared" si="146"/>
        <v>4.3</v>
      </c>
      <c r="BS63" s="24">
        <f t="shared" si="147"/>
        <v>1</v>
      </c>
      <c r="BT63" s="24">
        <f t="shared" si="148"/>
        <v>4.5</v>
      </c>
      <c r="BU63" s="25">
        <f t="shared" si="149"/>
        <v>1.5</v>
      </c>
      <c r="BV63" s="31">
        <f t="shared" si="126"/>
        <v>27.56</v>
      </c>
      <c r="BW63" s="32">
        <f t="shared" si="126"/>
        <v>10.4</v>
      </c>
      <c r="BX63" s="32">
        <f t="shared" si="126"/>
        <v>28.6</v>
      </c>
      <c r="BY63" s="33">
        <f t="shared" si="126"/>
        <v>13</v>
      </c>
      <c r="CL63" s="1" t="str">
        <f t="shared" si="150"/>
        <v>Fantasy</v>
      </c>
      <c r="CM63" s="2">
        <f t="shared" si="151"/>
        <v>5.2</v>
      </c>
      <c r="CN63" s="20">
        <f t="shared" si="152"/>
        <v>4.3</v>
      </c>
      <c r="CO63" s="21">
        <f t="shared" si="153"/>
        <v>1</v>
      </c>
      <c r="CP63" s="21">
        <f t="shared" si="154"/>
        <v>4.5</v>
      </c>
      <c r="CQ63" s="22">
        <f t="shared" si="155"/>
        <v>1.5</v>
      </c>
      <c r="CR63" s="31">
        <f t="shared" si="156"/>
        <v>27.56</v>
      </c>
      <c r="CS63" s="32">
        <f t="shared" si="157"/>
        <v>10.4</v>
      </c>
      <c r="CT63" s="32">
        <f t="shared" si="158"/>
        <v>28.6</v>
      </c>
      <c r="CU63" s="33">
        <f t="shared" si="159"/>
        <v>13</v>
      </c>
      <c r="DH63" s="1" t="str">
        <f t="shared" si="160"/>
        <v>Fantasy</v>
      </c>
      <c r="DI63" s="2">
        <f t="shared" si="161"/>
        <v>5.3</v>
      </c>
      <c r="DJ63" s="20">
        <f t="shared" si="162"/>
        <v>4.3</v>
      </c>
      <c r="DK63" s="21">
        <f t="shared" si="163"/>
        <v>1</v>
      </c>
      <c r="DL63" s="21">
        <f t="shared" si="164"/>
        <v>4.5</v>
      </c>
      <c r="DM63" s="22">
        <f t="shared" si="165"/>
        <v>1.5</v>
      </c>
      <c r="DN63" s="31">
        <f t="shared" si="166"/>
        <v>28.09</v>
      </c>
      <c r="DO63" s="32">
        <f t="shared" si="167"/>
        <v>10.6</v>
      </c>
      <c r="DP63" s="32">
        <f t="shared" si="168"/>
        <v>29.15</v>
      </c>
      <c r="DQ63" s="33">
        <f t="shared" si="169"/>
        <v>13.25</v>
      </c>
      <c r="ED63" s="1" t="str">
        <f t="shared" si="170"/>
        <v>Fantasy</v>
      </c>
      <c r="EE63" s="2">
        <f t="shared" si="171"/>
        <v>5.5</v>
      </c>
      <c r="EF63" s="20">
        <f t="shared" si="172"/>
        <v>4.3</v>
      </c>
      <c r="EG63" s="21">
        <f t="shared" si="173"/>
        <v>1</v>
      </c>
      <c r="EH63" s="21">
        <f t="shared" si="174"/>
        <v>4.5</v>
      </c>
      <c r="EI63" s="22">
        <f t="shared" si="175"/>
        <v>1.5</v>
      </c>
      <c r="EJ63" s="31">
        <f t="shared" si="176"/>
        <v>29.15</v>
      </c>
      <c r="EK63" s="32">
        <f t="shared" si="177"/>
        <v>11</v>
      </c>
      <c r="EL63" s="32">
        <f t="shared" si="178"/>
        <v>30.25</v>
      </c>
      <c r="EM63" s="33">
        <f t="shared" si="179"/>
        <v>13.75</v>
      </c>
      <c r="EZ63" s="1" t="str">
        <f t="shared" si="180"/>
        <v>Fantasy</v>
      </c>
      <c r="FA63" s="2">
        <f t="shared" si="181"/>
        <v>5.3</v>
      </c>
      <c r="FB63" s="20">
        <f t="shared" si="182"/>
        <v>4.3</v>
      </c>
      <c r="FC63" s="21">
        <f t="shared" si="183"/>
        <v>1</v>
      </c>
      <c r="FD63" s="21">
        <f t="shared" si="184"/>
        <v>4.5</v>
      </c>
      <c r="FE63" s="22">
        <f t="shared" si="185"/>
        <v>1.5</v>
      </c>
      <c r="FF63" s="31">
        <f t="shared" si="186"/>
        <v>28.09</v>
      </c>
      <c r="FG63" s="32">
        <f t="shared" si="187"/>
        <v>10.6</v>
      </c>
      <c r="FH63" s="32">
        <f t="shared" si="188"/>
        <v>29.15</v>
      </c>
      <c r="FI63" s="33">
        <f t="shared" si="189"/>
        <v>13.25</v>
      </c>
      <c r="FV63" s="1" t="str">
        <f t="shared" si="190"/>
        <v>Fantasy</v>
      </c>
      <c r="FW63" s="2">
        <f t="shared" si="127"/>
        <v>5.3</v>
      </c>
      <c r="FX63" s="23">
        <f t="shared" si="191"/>
        <v>4.3</v>
      </c>
      <c r="FY63" s="24">
        <f t="shared" si="192"/>
        <v>1</v>
      </c>
      <c r="FZ63" s="24">
        <f t="shared" si="193"/>
        <v>4.5</v>
      </c>
      <c r="GA63" s="25">
        <f t="shared" si="194"/>
        <v>1.5</v>
      </c>
      <c r="GB63" s="31">
        <f t="shared" si="195"/>
        <v>28.09</v>
      </c>
      <c r="GC63" s="32">
        <f t="shared" si="196"/>
        <v>10.6</v>
      </c>
      <c r="GD63" s="32">
        <f t="shared" si="197"/>
        <v>29.15</v>
      </c>
      <c r="GE63" s="33">
        <f t="shared" si="198"/>
        <v>13.25</v>
      </c>
      <c r="GR63" s="1" t="str">
        <f t="shared" si="199"/>
        <v>Fantasy</v>
      </c>
      <c r="GS63" s="2">
        <f t="shared" si="200"/>
        <v>5.7</v>
      </c>
      <c r="GT63" s="20">
        <f t="shared" si="201"/>
        <v>4.3</v>
      </c>
      <c r="GU63" s="21">
        <f t="shared" si="202"/>
        <v>1</v>
      </c>
      <c r="GV63" s="21">
        <f t="shared" si="203"/>
        <v>4.5</v>
      </c>
      <c r="GW63" s="22">
        <f t="shared" si="204"/>
        <v>1.5</v>
      </c>
      <c r="GX63" s="31">
        <f t="shared" si="205"/>
        <v>28.09</v>
      </c>
      <c r="GY63" s="32">
        <f t="shared" si="206"/>
        <v>10.6</v>
      </c>
      <c r="GZ63" s="32">
        <f t="shared" si="207"/>
        <v>29.15</v>
      </c>
      <c r="HA63" s="33">
        <f t="shared" si="208"/>
        <v>13.25</v>
      </c>
      <c r="HN63" s="1" t="str">
        <f t="shared" si="209"/>
        <v>Fantasy</v>
      </c>
      <c r="HO63" s="2">
        <f t="shared" si="210"/>
        <v>5.3</v>
      </c>
      <c r="HP63" s="20">
        <f t="shared" si="211"/>
        <v>4.3</v>
      </c>
      <c r="HQ63" s="21">
        <f t="shared" si="212"/>
        <v>1</v>
      </c>
      <c r="HR63" s="21">
        <f t="shared" si="213"/>
        <v>4.5</v>
      </c>
      <c r="HS63" s="22">
        <f t="shared" si="214"/>
        <v>1.5</v>
      </c>
      <c r="HT63" s="31">
        <f t="shared" si="215"/>
        <v>28.09</v>
      </c>
      <c r="HU63" s="32">
        <f t="shared" si="216"/>
        <v>10.6</v>
      </c>
      <c r="HV63" s="32">
        <f t="shared" si="217"/>
        <v>29.15</v>
      </c>
      <c r="HW63" s="33">
        <f t="shared" si="218"/>
        <v>13.25</v>
      </c>
    </row>
    <row r="64" spans="1:231" ht="13.5" thickBot="1">
      <c r="A64" s="105"/>
      <c r="B64" s="48" t="str">
        <f t="shared" si="128"/>
        <v>Fantasy</v>
      </c>
      <c r="C64" s="196">
        <f t="shared" si="121"/>
        <v>4.7</v>
      </c>
      <c r="D64" s="20">
        <f>+Conceptos!C67</f>
        <v>5.2</v>
      </c>
      <c r="E64" s="21">
        <f>+Conceptos!D67</f>
        <v>1</v>
      </c>
      <c r="F64" s="21">
        <f>+Conceptos!E67</f>
        <v>6</v>
      </c>
      <c r="G64" s="22">
        <f>+Conceptos!F67</f>
        <v>1.5</v>
      </c>
      <c r="H64" s="32">
        <f t="shared" si="129"/>
        <v>29.14</v>
      </c>
      <c r="I64" s="32">
        <f t="shared" si="130"/>
        <v>9.4</v>
      </c>
      <c r="J64" s="32">
        <f t="shared" si="131"/>
        <v>32.900000000000006</v>
      </c>
      <c r="K64" s="33">
        <f t="shared" si="132"/>
        <v>11.75</v>
      </c>
      <c r="X64" s="1" t="str">
        <f t="shared" si="133"/>
        <v>Fantasy</v>
      </c>
      <c r="Y64" s="2">
        <f t="shared" si="122"/>
        <v>5.2</v>
      </c>
      <c r="Z64" s="23">
        <f t="shared" si="134"/>
        <v>5.2</v>
      </c>
      <c r="AA64" s="24">
        <f t="shared" si="135"/>
        <v>1</v>
      </c>
      <c r="AB64" s="24">
        <f t="shared" si="136"/>
        <v>6</v>
      </c>
      <c r="AC64" s="25">
        <f t="shared" si="137"/>
        <v>1.5</v>
      </c>
      <c r="AD64" s="31">
        <f t="shared" si="138"/>
        <v>32.24</v>
      </c>
      <c r="AE64" s="32">
        <f t="shared" si="138"/>
        <v>10.4</v>
      </c>
      <c r="AF64" s="32">
        <f t="shared" si="138"/>
        <v>36.400000000000006</v>
      </c>
      <c r="AG64" s="33">
        <f t="shared" si="139"/>
        <v>13</v>
      </c>
      <c r="AT64" s="1" t="str">
        <f t="shared" si="140"/>
        <v>Style, Designers</v>
      </c>
      <c r="AU64" s="2">
        <f t="shared" si="123"/>
        <v>4.9000000000000004</v>
      </c>
      <c r="AV64" s="23">
        <f t="shared" si="141"/>
        <v>5.2</v>
      </c>
      <c r="AW64" s="24">
        <f t="shared" si="142"/>
        <v>1</v>
      </c>
      <c r="AX64" s="24">
        <f t="shared" si="143"/>
        <v>6</v>
      </c>
      <c r="AY64" s="25">
        <f t="shared" si="144"/>
        <v>1.5</v>
      </c>
      <c r="AZ64" s="31">
        <f t="shared" si="124"/>
        <v>30.380000000000003</v>
      </c>
      <c r="BA64" s="32">
        <f t="shared" si="124"/>
        <v>9.8000000000000007</v>
      </c>
      <c r="BB64" s="32">
        <f t="shared" si="124"/>
        <v>34.300000000000004</v>
      </c>
      <c r="BC64" s="33">
        <f t="shared" si="124"/>
        <v>12.25</v>
      </c>
      <c r="BP64" s="1" t="str">
        <f t="shared" si="145"/>
        <v>Style, Designers</v>
      </c>
      <c r="BQ64" s="2">
        <f t="shared" si="125"/>
        <v>5.2</v>
      </c>
      <c r="BR64" s="23">
        <f t="shared" si="146"/>
        <v>5.2</v>
      </c>
      <c r="BS64" s="24">
        <f t="shared" si="147"/>
        <v>1</v>
      </c>
      <c r="BT64" s="24">
        <f t="shared" si="148"/>
        <v>6</v>
      </c>
      <c r="BU64" s="25">
        <f t="shared" si="149"/>
        <v>1.5</v>
      </c>
      <c r="BV64" s="31">
        <f t="shared" si="126"/>
        <v>32.24</v>
      </c>
      <c r="BW64" s="32">
        <f t="shared" si="126"/>
        <v>10.4</v>
      </c>
      <c r="BX64" s="32">
        <f t="shared" si="126"/>
        <v>36.400000000000006</v>
      </c>
      <c r="BY64" s="33">
        <f t="shared" si="126"/>
        <v>13</v>
      </c>
      <c r="CL64" s="1" t="str">
        <f t="shared" si="150"/>
        <v>Style, Designers</v>
      </c>
      <c r="CM64" s="2">
        <f t="shared" si="151"/>
        <v>5.2</v>
      </c>
      <c r="CN64" s="20">
        <f t="shared" si="152"/>
        <v>5.2</v>
      </c>
      <c r="CO64" s="21">
        <f t="shared" si="153"/>
        <v>1</v>
      </c>
      <c r="CP64" s="21">
        <f t="shared" si="154"/>
        <v>6</v>
      </c>
      <c r="CQ64" s="22">
        <f t="shared" si="155"/>
        <v>1.5</v>
      </c>
      <c r="CR64" s="31">
        <f t="shared" si="156"/>
        <v>32.24</v>
      </c>
      <c r="CS64" s="32">
        <f t="shared" si="157"/>
        <v>10.4</v>
      </c>
      <c r="CT64" s="32">
        <f t="shared" si="158"/>
        <v>36.400000000000006</v>
      </c>
      <c r="CU64" s="33">
        <f t="shared" si="159"/>
        <v>13</v>
      </c>
      <c r="DH64" s="1" t="str">
        <f t="shared" si="160"/>
        <v>Style, Designers</v>
      </c>
      <c r="DI64" s="2">
        <f t="shared" si="161"/>
        <v>5.3</v>
      </c>
      <c r="DJ64" s="20">
        <f t="shared" si="162"/>
        <v>5.2</v>
      </c>
      <c r="DK64" s="21">
        <f t="shared" si="163"/>
        <v>1</v>
      </c>
      <c r="DL64" s="21">
        <f t="shared" si="164"/>
        <v>6</v>
      </c>
      <c r="DM64" s="22">
        <f t="shared" si="165"/>
        <v>1.5</v>
      </c>
      <c r="DN64" s="31">
        <f t="shared" si="166"/>
        <v>32.86</v>
      </c>
      <c r="DO64" s="32">
        <f t="shared" si="167"/>
        <v>10.6</v>
      </c>
      <c r="DP64" s="32">
        <f t="shared" si="168"/>
        <v>37.099999999999994</v>
      </c>
      <c r="DQ64" s="33">
        <f t="shared" si="169"/>
        <v>13.25</v>
      </c>
      <c r="ED64" s="1" t="str">
        <f t="shared" si="170"/>
        <v>Style, Designers</v>
      </c>
      <c r="EE64" s="2">
        <f t="shared" si="171"/>
        <v>5.5</v>
      </c>
      <c r="EF64" s="20">
        <f t="shared" si="172"/>
        <v>5.2</v>
      </c>
      <c r="EG64" s="21">
        <f t="shared" si="173"/>
        <v>1</v>
      </c>
      <c r="EH64" s="21">
        <f t="shared" si="174"/>
        <v>6</v>
      </c>
      <c r="EI64" s="22">
        <f t="shared" si="175"/>
        <v>1.5</v>
      </c>
      <c r="EJ64" s="31">
        <f t="shared" si="176"/>
        <v>34.1</v>
      </c>
      <c r="EK64" s="32">
        <f t="shared" si="177"/>
        <v>11</v>
      </c>
      <c r="EL64" s="32">
        <f t="shared" si="178"/>
        <v>38.5</v>
      </c>
      <c r="EM64" s="33">
        <f t="shared" si="179"/>
        <v>13.75</v>
      </c>
      <c r="EZ64" s="1" t="str">
        <f t="shared" si="180"/>
        <v>Style, Designers</v>
      </c>
      <c r="FA64" s="2">
        <f t="shared" si="181"/>
        <v>5.3</v>
      </c>
      <c r="FB64" s="20">
        <f t="shared" si="182"/>
        <v>5.2</v>
      </c>
      <c r="FC64" s="21">
        <f t="shared" si="183"/>
        <v>1</v>
      </c>
      <c r="FD64" s="21">
        <f t="shared" si="184"/>
        <v>6</v>
      </c>
      <c r="FE64" s="22">
        <f t="shared" si="185"/>
        <v>1.5</v>
      </c>
      <c r="FF64" s="31">
        <f t="shared" si="186"/>
        <v>32.86</v>
      </c>
      <c r="FG64" s="32">
        <f t="shared" si="187"/>
        <v>10.6</v>
      </c>
      <c r="FH64" s="32">
        <f t="shared" si="188"/>
        <v>37.099999999999994</v>
      </c>
      <c r="FI64" s="33">
        <f t="shared" si="189"/>
        <v>13.25</v>
      </c>
      <c r="FV64" s="1" t="str">
        <f t="shared" si="190"/>
        <v>Style, Designers</v>
      </c>
      <c r="FW64" s="2">
        <f t="shared" si="127"/>
        <v>5.3</v>
      </c>
      <c r="FX64" s="23">
        <f t="shared" si="191"/>
        <v>5.2</v>
      </c>
      <c r="FY64" s="24">
        <f t="shared" si="192"/>
        <v>1</v>
      </c>
      <c r="FZ64" s="24">
        <f t="shared" si="193"/>
        <v>6</v>
      </c>
      <c r="GA64" s="25">
        <f t="shared" si="194"/>
        <v>1.5</v>
      </c>
      <c r="GB64" s="31">
        <f t="shared" si="195"/>
        <v>32.86</v>
      </c>
      <c r="GC64" s="32">
        <f t="shared" si="196"/>
        <v>10.6</v>
      </c>
      <c r="GD64" s="32">
        <f t="shared" si="197"/>
        <v>37.099999999999994</v>
      </c>
      <c r="GE64" s="33">
        <f t="shared" si="198"/>
        <v>13.25</v>
      </c>
      <c r="GR64" s="1" t="str">
        <f t="shared" si="199"/>
        <v>Style, Designers</v>
      </c>
      <c r="GS64" s="2">
        <f t="shared" si="200"/>
        <v>5.7</v>
      </c>
      <c r="GT64" s="20">
        <f t="shared" si="201"/>
        <v>5.2</v>
      </c>
      <c r="GU64" s="21">
        <f t="shared" si="202"/>
        <v>1</v>
      </c>
      <c r="GV64" s="21">
        <f t="shared" si="203"/>
        <v>6</v>
      </c>
      <c r="GW64" s="22">
        <f t="shared" si="204"/>
        <v>1.5</v>
      </c>
      <c r="GX64" s="31">
        <f t="shared" si="205"/>
        <v>32.86</v>
      </c>
      <c r="GY64" s="32">
        <f t="shared" si="206"/>
        <v>10.6</v>
      </c>
      <c r="GZ64" s="32">
        <f t="shared" si="207"/>
        <v>37.099999999999994</v>
      </c>
      <c r="HA64" s="33">
        <f t="shared" si="208"/>
        <v>13.25</v>
      </c>
      <c r="HN64" s="1" t="str">
        <f t="shared" si="209"/>
        <v>Style, Designers</v>
      </c>
      <c r="HO64" s="2">
        <f t="shared" si="210"/>
        <v>5.3</v>
      </c>
      <c r="HP64" s="20">
        <f t="shared" si="211"/>
        <v>5.2</v>
      </c>
      <c r="HQ64" s="21">
        <f t="shared" si="212"/>
        <v>1</v>
      </c>
      <c r="HR64" s="21">
        <f t="shared" si="213"/>
        <v>6</v>
      </c>
      <c r="HS64" s="22">
        <f t="shared" si="214"/>
        <v>1.5</v>
      </c>
      <c r="HT64" s="31">
        <f t="shared" si="215"/>
        <v>32.86</v>
      </c>
      <c r="HU64" s="32">
        <f t="shared" si="216"/>
        <v>10.6</v>
      </c>
      <c r="HV64" s="32">
        <f t="shared" si="217"/>
        <v>37.099999999999994</v>
      </c>
      <c r="HW64" s="33">
        <f t="shared" si="218"/>
        <v>13.25</v>
      </c>
    </row>
    <row r="65" spans="1:231" ht="13.5" thickBot="1">
      <c r="A65" s="105"/>
      <c r="B65" s="48" t="str">
        <f t="shared" si="128"/>
        <v>Style</v>
      </c>
      <c r="C65" s="196">
        <f t="shared" si="121"/>
        <v>5.15</v>
      </c>
      <c r="D65" s="20">
        <f>+Conceptos!C68</f>
        <v>5.5</v>
      </c>
      <c r="E65" s="21">
        <f>+Conceptos!D68</f>
        <v>1</v>
      </c>
      <c r="F65" s="21">
        <f>+Conceptos!E68</f>
        <v>6</v>
      </c>
      <c r="G65" s="22">
        <f>+Conceptos!F68</f>
        <v>1.8</v>
      </c>
      <c r="H65" s="32">
        <f t="shared" si="129"/>
        <v>33.475000000000001</v>
      </c>
      <c r="I65" s="32">
        <f t="shared" si="130"/>
        <v>10.3</v>
      </c>
      <c r="J65" s="32">
        <f t="shared" si="131"/>
        <v>36.050000000000004</v>
      </c>
      <c r="K65" s="33">
        <f t="shared" si="132"/>
        <v>14.420000000000002</v>
      </c>
      <c r="X65" s="1" t="str">
        <f t="shared" si="133"/>
        <v>Style</v>
      </c>
      <c r="Y65" s="2">
        <f t="shared" si="122"/>
        <v>5.65</v>
      </c>
      <c r="Z65" s="26">
        <f t="shared" si="134"/>
        <v>5.5</v>
      </c>
      <c r="AA65" s="27">
        <f t="shared" si="135"/>
        <v>1</v>
      </c>
      <c r="AB65" s="27">
        <f t="shared" si="136"/>
        <v>6</v>
      </c>
      <c r="AC65" s="28">
        <f t="shared" si="137"/>
        <v>1.8</v>
      </c>
      <c r="AD65" s="34">
        <f t="shared" si="138"/>
        <v>36.725000000000001</v>
      </c>
      <c r="AE65" s="35">
        <f t="shared" si="138"/>
        <v>11.3</v>
      </c>
      <c r="AF65" s="35">
        <f t="shared" si="138"/>
        <v>39.550000000000004</v>
      </c>
      <c r="AG65" s="36">
        <f t="shared" si="139"/>
        <v>15.820000000000002</v>
      </c>
      <c r="AT65" s="1" t="str">
        <f t="shared" si="140"/>
        <v>Style</v>
      </c>
      <c r="AU65" s="2">
        <f t="shared" si="123"/>
        <v>5.3500000000000005</v>
      </c>
      <c r="AV65" s="26">
        <f t="shared" si="141"/>
        <v>5.5</v>
      </c>
      <c r="AW65" s="27">
        <f t="shared" si="142"/>
        <v>1</v>
      </c>
      <c r="AX65" s="27">
        <f t="shared" si="143"/>
        <v>6</v>
      </c>
      <c r="AY65" s="28">
        <f t="shared" si="144"/>
        <v>1.8</v>
      </c>
      <c r="AZ65" s="34">
        <f t="shared" si="124"/>
        <v>34.775000000000006</v>
      </c>
      <c r="BA65" s="35">
        <f t="shared" si="124"/>
        <v>10.700000000000001</v>
      </c>
      <c r="BB65" s="35">
        <f t="shared" si="124"/>
        <v>37.450000000000003</v>
      </c>
      <c r="BC65" s="36">
        <f t="shared" si="124"/>
        <v>14.98</v>
      </c>
      <c r="BP65" s="1" t="str">
        <f t="shared" si="145"/>
        <v>Style</v>
      </c>
      <c r="BQ65" s="2">
        <f t="shared" si="125"/>
        <v>5.65</v>
      </c>
      <c r="BR65" s="26">
        <f t="shared" si="146"/>
        <v>5.5</v>
      </c>
      <c r="BS65" s="27">
        <f t="shared" si="147"/>
        <v>1</v>
      </c>
      <c r="BT65" s="27">
        <f t="shared" si="148"/>
        <v>6</v>
      </c>
      <c r="BU65" s="28">
        <f t="shared" si="149"/>
        <v>1.8</v>
      </c>
      <c r="BV65" s="34">
        <f t="shared" si="126"/>
        <v>36.725000000000001</v>
      </c>
      <c r="BW65" s="35">
        <f t="shared" si="126"/>
        <v>11.3</v>
      </c>
      <c r="BX65" s="35">
        <f t="shared" si="126"/>
        <v>39.550000000000004</v>
      </c>
      <c r="BY65" s="36">
        <f t="shared" si="126"/>
        <v>15.820000000000002</v>
      </c>
      <c r="CL65" s="1" t="str">
        <f t="shared" si="150"/>
        <v>Style</v>
      </c>
      <c r="CM65" s="2">
        <f t="shared" si="151"/>
        <v>5.65</v>
      </c>
      <c r="CN65" s="20">
        <f t="shared" si="152"/>
        <v>5.5</v>
      </c>
      <c r="CO65" s="21">
        <f t="shared" si="153"/>
        <v>1</v>
      </c>
      <c r="CP65" s="21">
        <f t="shared" si="154"/>
        <v>6</v>
      </c>
      <c r="CQ65" s="22">
        <f t="shared" si="155"/>
        <v>1.8</v>
      </c>
      <c r="CR65" s="31">
        <f t="shared" si="156"/>
        <v>36.725000000000001</v>
      </c>
      <c r="CS65" s="32">
        <f t="shared" si="157"/>
        <v>11.3</v>
      </c>
      <c r="CT65" s="32">
        <f t="shared" si="158"/>
        <v>39.550000000000004</v>
      </c>
      <c r="CU65" s="33">
        <f t="shared" si="159"/>
        <v>15.820000000000002</v>
      </c>
      <c r="DH65" s="1" t="str">
        <f t="shared" si="160"/>
        <v>Style</v>
      </c>
      <c r="DI65" s="2">
        <f t="shared" si="161"/>
        <v>5.75</v>
      </c>
      <c r="DJ65" s="20">
        <f t="shared" si="162"/>
        <v>5.5</v>
      </c>
      <c r="DK65" s="21">
        <f t="shared" si="163"/>
        <v>1</v>
      </c>
      <c r="DL65" s="21">
        <f t="shared" si="164"/>
        <v>6</v>
      </c>
      <c r="DM65" s="22">
        <f t="shared" si="165"/>
        <v>1.8</v>
      </c>
      <c r="DN65" s="31">
        <f t="shared" si="166"/>
        <v>37.375</v>
      </c>
      <c r="DO65" s="32">
        <f t="shared" si="167"/>
        <v>11.5</v>
      </c>
      <c r="DP65" s="32">
        <f t="shared" si="168"/>
        <v>40.25</v>
      </c>
      <c r="DQ65" s="33">
        <f t="shared" si="169"/>
        <v>16.100000000000001</v>
      </c>
      <c r="ED65" s="1" t="str">
        <f t="shared" si="170"/>
        <v>Style</v>
      </c>
      <c r="EE65" s="2">
        <f t="shared" si="171"/>
        <v>5.95</v>
      </c>
      <c r="EF65" s="20">
        <f t="shared" si="172"/>
        <v>5.5</v>
      </c>
      <c r="EG65" s="21">
        <f t="shared" si="173"/>
        <v>1</v>
      </c>
      <c r="EH65" s="21">
        <f t="shared" si="174"/>
        <v>6</v>
      </c>
      <c r="EI65" s="22">
        <f t="shared" si="175"/>
        <v>1.8</v>
      </c>
      <c r="EJ65" s="31">
        <f t="shared" si="176"/>
        <v>38.675000000000004</v>
      </c>
      <c r="EK65" s="32">
        <f t="shared" si="177"/>
        <v>11.9</v>
      </c>
      <c r="EL65" s="32">
        <f t="shared" si="178"/>
        <v>41.650000000000006</v>
      </c>
      <c r="EM65" s="33">
        <f t="shared" si="179"/>
        <v>16.66</v>
      </c>
      <c r="EZ65" s="1" t="str">
        <f t="shared" si="180"/>
        <v>Style</v>
      </c>
      <c r="FA65" s="2">
        <f t="shared" si="181"/>
        <v>5.75</v>
      </c>
      <c r="FB65" s="20">
        <f t="shared" si="182"/>
        <v>5.5</v>
      </c>
      <c r="FC65" s="21">
        <f t="shared" si="183"/>
        <v>1</v>
      </c>
      <c r="FD65" s="21">
        <f t="shared" si="184"/>
        <v>6</v>
      </c>
      <c r="FE65" s="22">
        <f t="shared" si="185"/>
        <v>1.8</v>
      </c>
      <c r="FF65" s="31">
        <f t="shared" si="186"/>
        <v>37.375</v>
      </c>
      <c r="FG65" s="32">
        <f t="shared" si="187"/>
        <v>11.5</v>
      </c>
      <c r="FH65" s="32">
        <f t="shared" si="188"/>
        <v>40.25</v>
      </c>
      <c r="FI65" s="33">
        <f t="shared" si="189"/>
        <v>16.100000000000001</v>
      </c>
      <c r="FV65" s="1" t="str">
        <f t="shared" si="190"/>
        <v>Style</v>
      </c>
      <c r="FW65" s="2">
        <f t="shared" si="127"/>
        <v>5.75</v>
      </c>
      <c r="FX65" s="26">
        <f t="shared" si="191"/>
        <v>5.5</v>
      </c>
      <c r="FY65" s="27">
        <f t="shared" si="192"/>
        <v>1</v>
      </c>
      <c r="FZ65" s="27">
        <f t="shared" si="193"/>
        <v>6</v>
      </c>
      <c r="GA65" s="28">
        <f t="shared" si="194"/>
        <v>1.8</v>
      </c>
      <c r="GB65" s="34">
        <f t="shared" si="195"/>
        <v>37.375</v>
      </c>
      <c r="GC65" s="35">
        <f t="shared" si="196"/>
        <v>11.5</v>
      </c>
      <c r="GD65" s="35">
        <f t="shared" si="197"/>
        <v>40.25</v>
      </c>
      <c r="GE65" s="36">
        <f t="shared" si="198"/>
        <v>16.100000000000001</v>
      </c>
      <c r="GR65" s="1" t="str">
        <f t="shared" si="199"/>
        <v>Style</v>
      </c>
      <c r="GS65" s="2">
        <f t="shared" si="200"/>
        <v>6.15</v>
      </c>
      <c r="GT65" s="20">
        <f t="shared" si="201"/>
        <v>5.5</v>
      </c>
      <c r="GU65" s="21">
        <f t="shared" si="202"/>
        <v>1</v>
      </c>
      <c r="GV65" s="21">
        <f t="shared" si="203"/>
        <v>6</v>
      </c>
      <c r="GW65" s="22">
        <f t="shared" si="204"/>
        <v>1.8</v>
      </c>
      <c r="GX65" s="31">
        <f t="shared" si="205"/>
        <v>37.375</v>
      </c>
      <c r="GY65" s="32">
        <f t="shared" si="206"/>
        <v>11.5</v>
      </c>
      <c r="GZ65" s="32">
        <f t="shared" si="207"/>
        <v>40.25</v>
      </c>
      <c r="HA65" s="33">
        <f t="shared" si="208"/>
        <v>16.100000000000001</v>
      </c>
      <c r="HN65" s="1" t="str">
        <f t="shared" si="209"/>
        <v>Style</v>
      </c>
      <c r="HO65" s="2">
        <f t="shared" si="210"/>
        <v>5.75</v>
      </c>
      <c r="HP65" s="20">
        <f t="shared" si="211"/>
        <v>5.5</v>
      </c>
      <c r="HQ65" s="21">
        <f t="shared" si="212"/>
        <v>1</v>
      </c>
      <c r="HR65" s="21">
        <f t="shared" si="213"/>
        <v>6</v>
      </c>
      <c r="HS65" s="22">
        <f t="shared" si="214"/>
        <v>1.8</v>
      </c>
      <c r="HT65" s="31">
        <f t="shared" si="215"/>
        <v>37.375</v>
      </c>
      <c r="HU65" s="32">
        <f t="shared" si="216"/>
        <v>11.5</v>
      </c>
      <c r="HV65" s="32">
        <f t="shared" si="217"/>
        <v>40.25</v>
      </c>
      <c r="HW65" s="33">
        <f t="shared" si="218"/>
        <v>16.100000000000001</v>
      </c>
    </row>
    <row r="66" spans="1:231" ht="13.5" thickBot="1">
      <c r="A66" s="105"/>
      <c r="B66" s="48" t="str">
        <f t="shared" si="128"/>
        <v>Designers</v>
      </c>
      <c r="C66" s="196">
        <f t="shared" ref="C66:C72" si="219">+H45</f>
        <v>5.15</v>
      </c>
      <c r="D66" s="20">
        <f>+Conceptos!C69</f>
        <v>5.5</v>
      </c>
      <c r="E66" s="21">
        <f>+Conceptos!D69</f>
        <v>1</v>
      </c>
      <c r="F66" s="21">
        <f>+Conceptos!E69</f>
        <v>6</v>
      </c>
      <c r="G66" s="22">
        <f>+Conceptos!F69</f>
        <v>1.8</v>
      </c>
      <c r="H66" s="32">
        <f t="shared" si="129"/>
        <v>33.475000000000001</v>
      </c>
      <c r="I66" s="32">
        <f t="shared" si="130"/>
        <v>10.3</v>
      </c>
      <c r="J66" s="32">
        <f t="shared" si="131"/>
        <v>36.050000000000004</v>
      </c>
      <c r="K66" s="33">
        <f t="shared" si="132"/>
        <v>14.420000000000002</v>
      </c>
      <c r="X66" s="1" t="str">
        <f t="shared" si="133"/>
        <v>Designers</v>
      </c>
      <c r="Y66" s="2">
        <f t="shared" ref="Y66:Y72" si="220">+AD45</f>
        <v>5.65</v>
      </c>
      <c r="Z66" s="26">
        <f t="shared" ref="Z66:Z72" si="221">+D66</f>
        <v>5.5</v>
      </c>
      <c r="AA66" s="27">
        <f t="shared" ref="AA66:AA72" si="222">+E66</f>
        <v>1</v>
      </c>
      <c r="AB66" s="27">
        <f t="shared" ref="AB66:AB72" si="223">+F66</f>
        <v>6</v>
      </c>
      <c r="AC66" s="28">
        <f t="shared" ref="AC66:AC72" si="224">+G66</f>
        <v>1.8</v>
      </c>
      <c r="AD66" s="34">
        <f t="shared" ref="AD66:AD72" si="225">+$Y66+($Y66*Z66)</f>
        <v>36.725000000000001</v>
      </c>
      <c r="AE66" s="35">
        <f t="shared" ref="AE66:AE72" si="226">+$Y66+($Y66*AA66)</f>
        <v>11.3</v>
      </c>
      <c r="AF66" s="35">
        <f t="shared" ref="AF66:AF72" si="227">+$Y66+($Y66*AB66)</f>
        <v>39.550000000000004</v>
      </c>
      <c r="AG66" s="36">
        <f t="shared" ref="AG66:AG72" si="228">+$Y66+($Y66*AC66)</f>
        <v>15.820000000000002</v>
      </c>
      <c r="AT66" s="1" t="str">
        <f t="shared" si="140"/>
        <v>Designers</v>
      </c>
      <c r="AU66" s="2">
        <f t="shared" ref="AU66:AU72" si="229">+AZ45</f>
        <v>5.3500000000000005</v>
      </c>
      <c r="AV66" s="26">
        <f t="shared" ref="AV66:AV72" si="230">+Z66</f>
        <v>5.5</v>
      </c>
      <c r="AW66" s="27">
        <f t="shared" ref="AW66:AW72" si="231">+AA66</f>
        <v>1</v>
      </c>
      <c r="AX66" s="27">
        <f t="shared" ref="AX66:AX72" si="232">+AB66</f>
        <v>6</v>
      </c>
      <c r="AY66" s="28">
        <f t="shared" ref="AY66:AY72" si="233">+AC66</f>
        <v>1.8</v>
      </c>
      <c r="AZ66" s="34">
        <f t="shared" ref="AZ66:AZ72" si="234">+$AU66+($AU66*AV66)</f>
        <v>34.775000000000006</v>
      </c>
      <c r="BA66" s="35">
        <f t="shared" ref="BA66:BA72" si="235">+$AU66+($AU66*AW66)</f>
        <v>10.700000000000001</v>
      </c>
      <c r="BB66" s="35">
        <f t="shared" ref="BB66:BB72" si="236">+$AU66+($AU66*AX66)</f>
        <v>37.450000000000003</v>
      </c>
      <c r="BC66" s="36">
        <f t="shared" ref="BC66:BC72" si="237">+$AU66+($AU66*AY66)</f>
        <v>14.98</v>
      </c>
      <c r="BP66" s="1" t="str">
        <f t="shared" si="145"/>
        <v>Designers</v>
      </c>
      <c r="BQ66" s="2">
        <f t="shared" ref="BQ66:BQ72" si="238">+BV45</f>
        <v>5.65</v>
      </c>
      <c r="BR66" s="26">
        <f t="shared" ref="BR66:BR72" si="239">+AV66</f>
        <v>5.5</v>
      </c>
      <c r="BS66" s="27">
        <f t="shared" ref="BS66:BS72" si="240">+AW66</f>
        <v>1</v>
      </c>
      <c r="BT66" s="27">
        <f t="shared" ref="BT66:BT72" si="241">+AX66</f>
        <v>6</v>
      </c>
      <c r="BU66" s="28">
        <f t="shared" ref="BU66:BU72" si="242">+AY66</f>
        <v>1.8</v>
      </c>
      <c r="BV66" s="34">
        <f t="shared" ref="BV66:BV72" si="243">+$BQ66+($BQ66*BR66)</f>
        <v>36.725000000000001</v>
      </c>
      <c r="BW66" s="35">
        <f t="shared" ref="BW66:BW72" si="244">+$BQ66+($BQ66*BS66)</f>
        <v>11.3</v>
      </c>
      <c r="BX66" s="35">
        <f t="shared" ref="BX66:BX72" si="245">+$BQ66+($BQ66*BT66)</f>
        <v>39.550000000000004</v>
      </c>
      <c r="BY66" s="36">
        <f t="shared" ref="BY66:BY72" si="246">+$BQ66+($BQ66*BU66)</f>
        <v>15.820000000000002</v>
      </c>
      <c r="CL66" s="1" t="str">
        <f t="shared" si="150"/>
        <v>Designers</v>
      </c>
      <c r="CM66" s="2">
        <f t="shared" si="151"/>
        <v>5.65</v>
      </c>
      <c r="CN66" s="20">
        <f t="shared" si="152"/>
        <v>5.5</v>
      </c>
      <c r="CO66" s="21">
        <f t="shared" si="153"/>
        <v>1</v>
      </c>
      <c r="CP66" s="21">
        <f t="shared" si="154"/>
        <v>6</v>
      </c>
      <c r="CQ66" s="22">
        <f t="shared" si="155"/>
        <v>1.8</v>
      </c>
      <c r="CR66" s="31">
        <f t="shared" si="156"/>
        <v>36.725000000000001</v>
      </c>
      <c r="CS66" s="32">
        <f t="shared" si="157"/>
        <v>11.3</v>
      </c>
      <c r="CT66" s="32">
        <f t="shared" si="158"/>
        <v>39.550000000000004</v>
      </c>
      <c r="CU66" s="33">
        <f t="shared" si="159"/>
        <v>15.820000000000002</v>
      </c>
      <c r="DH66" s="1" t="str">
        <f t="shared" si="160"/>
        <v>Designers</v>
      </c>
      <c r="DI66" s="2">
        <f t="shared" si="161"/>
        <v>5.75</v>
      </c>
      <c r="DJ66" s="20">
        <f t="shared" si="162"/>
        <v>5.5</v>
      </c>
      <c r="DK66" s="21">
        <f t="shared" si="163"/>
        <v>1</v>
      </c>
      <c r="DL66" s="21">
        <f t="shared" si="164"/>
        <v>6</v>
      </c>
      <c r="DM66" s="22">
        <f t="shared" si="165"/>
        <v>1.8</v>
      </c>
      <c r="DN66" s="31">
        <f t="shared" si="166"/>
        <v>37.375</v>
      </c>
      <c r="DO66" s="32">
        <f t="shared" si="167"/>
        <v>11.5</v>
      </c>
      <c r="DP66" s="32">
        <f t="shared" si="168"/>
        <v>40.25</v>
      </c>
      <c r="DQ66" s="33">
        <f t="shared" si="169"/>
        <v>16.100000000000001</v>
      </c>
      <c r="ED66" s="1" t="str">
        <f t="shared" si="170"/>
        <v>Designers</v>
      </c>
      <c r="EE66" s="2">
        <f t="shared" si="171"/>
        <v>5.95</v>
      </c>
      <c r="EF66" s="20">
        <f t="shared" si="172"/>
        <v>5.5</v>
      </c>
      <c r="EG66" s="21">
        <f t="shared" si="173"/>
        <v>1</v>
      </c>
      <c r="EH66" s="21">
        <f t="shared" si="174"/>
        <v>6</v>
      </c>
      <c r="EI66" s="22">
        <f t="shared" si="175"/>
        <v>1.8</v>
      </c>
      <c r="EJ66" s="31">
        <f t="shared" si="176"/>
        <v>38.675000000000004</v>
      </c>
      <c r="EK66" s="32">
        <f t="shared" si="177"/>
        <v>11.9</v>
      </c>
      <c r="EL66" s="32">
        <f t="shared" si="178"/>
        <v>41.650000000000006</v>
      </c>
      <c r="EM66" s="33">
        <f t="shared" si="179"/>
        <v>16.66</v>
      </c>
      <c r="EZ66" s="1" t="str">
        <f t="shared" si="180"/>
        <v>Designers</v>
      </c>
      <c r="FA66" s="2">
        <f t="shared" si="181"/>
        <v>5.75</v>
      </c>
      <c r="FB66" s="20">
        <f t="shared" si="182"/>
        <v>5.5</v>
      </c>
      <c r="FC66" s="21">
        <f t="shared" si="183"/>
        <v>1</v>
      </c>
      <c r="FD66" s="21">
        <f t="shared" si="184"/>
        <v>6</v>
      </c>
      <c r="FE66" s="22">
        <f t="shared" si="185"/>
        <v>1.8</v>
      </c>
      <c r="FF66" s="31">
        <f t="shared" si="186"/>
        <v>37.375</v>
      </c>
      <c r="FG66" s="32">
        <f t="shared" si="187"/>
        <v>11.5</v>
      </c>
      <c r="FH66" s="32">
        <f t="shared" si="188"/>
        <v>40.25</v>
      </c>
      <c r="FI66" s="33">
        <f t="shared" si="189"/>
        <v>16.100000000000001</v>
      </c>
      <c r="FV66" s="1" t="str">
        <f t="shared" si="190"/>
        <v>Designers</v>
      </c>
      <c r="FW66" s="2">
        <f t="shared" ref="FW66:FW72" si="247">+GB45</f>
        <v>5.75</v>
      </c>
      <c r="FX66" s="26">
        <f t="shared" ref="FX66:FX72" si="248">+FB66</f>
        <v>5.5</v>
      </c>
      <c r="FY66" s="27">
        <f t="shared" ref="FY66:FY72" si="249">+FC66</f>
        <v>1</v>
      </c>
      <c r="FZ66" s="27">
        <f t="shared" ref="FZ66:FZ72" si="250">+FD66</f>
        <v>6</v>
      </c>
      <c r="GA66" s="28">
        <f t="shared" ref="GA66:GA72" si="251">+FE66</f>
        <v>1.8</v>
      </c>
      <c r="GB66" s="34">
        <f t="shared" ref="GB66:GB72" si="252">+$FA66+($FA66*FX66)</f>
        <v>37.375</v>
      </c>
      <c r="GC66" s="35">
        <f t="shared" ref="GC66:GC72" si="253">+$FA66+($FA66*FY66)</f>
        <v>11.5</v>
      </c>
      <c r="GD66" s="35">
        <f t="shared" ref="GD66:GD72" si="254">+$FA66+($FA66*FZ66)</f>
        <v>40.25</v>
      </c>
      <c r="GE66" s="36">
        <f t="shared" ref="GE66:GE72" si="255">+$FA66+($FA66*GA66)</f>
        <v>16.100000000000001</v>
      </c>
      <c r="GR66" s="1" t="str">
        <f t="shared" si="199"/>
        <v>Designers</v>
      </c>
      <c r="GS66" s="2">
        <f t="shared" si="200"/>
        <v>6.15</v>
      </c>
      <c r="GT66" s="20">
        <f t="shared" si="201"/>
        <v>5.5</v>
      </c>
      <c r="GU66" s="21">
        <f t="shared" si="202"/>
        <v>1</v>
      </c>
      <c r="GV66" s="21">
        <f t="shared" si="203"/>
        <v>6</v>
      </c>
      <c r="GW66" s="22">
        <f t="shared" si="204"/>
        <v>1.8</v>
      </c>
      <c r="GX66" s="31">
        <f t="shared" si="205"/>
        <v>37.375</v>
      </c>
      <c r="GY66" s="32">
        <f t="shared" si="206"/>
        <v>11.5</v>
      </c>
      <c r="GZ66" s="32">
        <f t="shared" si="207"/>
        <v>40.25</v>
      </c>
      <c r="HA66" s="33">
        <f t="shared" si="208"/>
        <v>16.100000000000001</v>
      </c>
      <c r="HN66" s="1" t="str">
        <f t="shared" si="209"/>
        <v>Designers</v>
      </c>
      <c r="HO66" s="2">
        <f t="shared" si="210"/>
        <v>5.75</v>
      </c>
      <c r="HP66" s="20">
        <f t="shared" si="211"/>
        <v>5.5</v>
      </c>
      <c r="HQ66" s="21">
        <f t="shared" si="212"/>
        <v>1</v>
      </c>
      <c r="HR66" s="21">
        <f t="shared" si="213"/>
        <v>6</v>
      </c>
      <c r="HS66" s="22">
        <f t="shared" si="214"/>
        <v>1.8</v>
      </c>
      <c r="HT66" s="31">
        <f t="shared" si="215"/>
        <v>37.375</v>
      </c>
      <c r="HU66" s="32">
        <f t="shared" si="216"/>
        <v>11.5</v>
      </c>
      <c r="HV66" s="32">
        <f t="shared" si="217"/>
        <v>40.25</v>
      </c>
      <c r="HW66" s="33">
        <f t="shared" si="218"/>
        <v>16.100000000000001</v>
      </c>
    </row>
    <row r="67" spans="1:231" ht="13.5" thickBot="1">
      <c r="A67" s="105"/>
      <c r="B67" s="48" t="str">
        <f t="shared" si="128"/>
        <v>Supra</v>
      </c>
      <c r="C67" s="196">
        <f t="shared" si="219"/>
        <v>15.7</v>
      </c>
      <c r="D67" s="20">
        <f>+Conceptos!C70</f>
        <v>5.5</v>
      </c>
      <c r="E67" s="21">
        <f>+Conceptos!D70</f>
        <v>1</v>
      </c>
      <c r="F67" s="21">
        <f>+Conceptos!E70</f>
        <v>6</v>
      </c>
      <c r="G67" s="22">
        <f>+Conceptos!F70</f>
        <v>1.5</v>
      </c>
      <c r="H67" s="32">
        <f t="shared" si="129"/>
        <v>102.05</v>
      </c>
      <c r="I67" s="32">
        <f t="shared" si="130"/>
        <v>31.4</v>
      </c>
      <c r="J67" s="32">
        <f t="shared" si="131"/>
        <v>109.89999999999999</v>
      </c>
      <c r="K67" s="33">
        <f t="shared" si="132"/>
        <v>39.25</v>
      </c>
      <c r="X67" s="1" t="str">
        <f t="shared" si="133"/>
        <v>Supra</v>
      </c>
      <c r="Y67" s="2">
        <f t="shared" si="220"/>
        <v>16.2</v>
      </c>
      <c r="Z67" s="26">
        <f t="shared" si="221"/>
        <v>5.5</v>
      </c>
      <c r="AA67" s="27">
        <f t="shared" si="222"/>
        <v>1</v>
      </c>
      <c r="AB67" s="27">
        <f t="shared" si="223"/>
        <v>6</v>
      </c>
      <c r="AC67" s="28">
        <f t="shared" si="224"/>
        <v>1.5</v>
      </c>
      <c r="AD67" s="34">
        <f t="shared" si="225"/>
        <v>105.3</v>
      </c>
      <c r="AE67" s="35">
        <f t="shared" si="226"/>
        <v>32.4</v>
      </c>
      <c r="AF67" s="35">
        <f t="shared" si="227"/>
        <v>113.39999999999999</v>
      </c>
      <c r="AG67" s="36">
        <f t="shared" si="228"/>
        <v>40.5</v>
      </c>
      <c r="AT67" s="1" t="str">
        <f t="shared" si="140"/>
        <v>Supra</v>
      </c>
      <c r="AU67" s="2">
        <f t="shared" si="229"/>
        <v>15.899999999999999</v>
      </c>
      <c r="AV67" s="26">
        <f t="shared" si="230"/>
        <v>5.5</v>
      </c>
      <c r="AW67" s="27">
        <f t="shared" si="231"/>
        <v>1</v>
      </c>
      <c r="AX67" s="27">
        <f t="shared" si="232"/>
        <v>6</v>
      </c>
      <c r="AY67" s="28">
        <f t="shared" si="233"/>
        <v>1.5</v>
      </c>
      <c r="AZ67" s="34">
        <f t="shared" si="234"/>
        <v>103.35</v>
      </c>
      <c r="BA67" s="35">
        <f t="shared" si="235"/>
        <v>31.799999999999997</v>
      </c>
      <c r="BB67" s="35">
        <f t="shared" si="236"/>
        <v>111.29999999999998</v>
      </c>
      <c r="BC67" s="36">
        <f t="shared" si="237"/>
        <v>39.75</v>
      </c>
      <c r="BP67" s="1" t="str">
        <f t="shared" si="145"/>
        <v>Supra</v>
      </c>
      <c r="BQ67" s="2">
        <f t="shared" si="238"/>
        <v>16.2</v>
      </c>
      <c r="BR67" s="26">
        <f t="shared" si="239"/>
        <v>5.5</v>
      </c>
      <c r="BS67" s="27">
        <f t="shared" si="240"/>
        <v>1</v>
      </c>
      <c r="BT67" s="27">
        <f t="shared" si="241"/>
        <v>6</v>
      </c>
      <c r="BU67" s="28">
        <f t="shared" si="242"/>
        <v>1.5</v>
      </c>
      <c r="BV67" s="34">
        <f t="shared" si="243"/>
        <v>105.3</v>
      </c>
      <c r="BW67" s="35">
        <f t="shared" si="244"/>
        <v>32.4</v>
      </c>
      <c r="BX67" s="35">
        <f t="shared" si="245"/>
        <v>113.39999999999999</v>
      </c>
      <c r="BY67" s="36">
        <f t="shared" si="246"/>
        <v>40.5</v>
      </c>
      <c r="CL67" s="1" t="str">
        <f t="shared" si="150"/>
        <v>Supra</v>
      </c>
      <c r="CM67" s="2">
        <f t="shared" si="151"/>
        <v>16.2</v>
      </c>
      <c r="CN67" s="20">
        <f t="shared" si="152"/>
        <v>5.5</v>
      </c>
      <c r="CO67" s="21">
        <f t="shared" si="153"/>
        <v>1</v>
      </c>
      <c r="CP67" s="21">
        <f t="shared" si="154"/>
        <v>6</v>
      </c>
      <c r="CQ67" s="22">
        <f t="shared" si="155"/>
        <v>1.5</v>
      </c>
      <c r="CR67" s="31">
        <f t="shared" si="156"/>
        <v>105.3</v>
      </c>
      <c r="CS67" s="32">
        <f t="shared" si="157"/>
        <v>32.4</v>
      </c>
      <c r="CT67" s="32">
        <f t="shared" si="158"/>
        <v>113.39999999999999</v>
      </c>
      <c r="CU67" s="33">
        <f t="shared" si="159"/>
        <v>40.5</v>
      </c>
      <c r="DH67" s="1" t="str">
        <f t="shared" si="160"/>
        <v>Supra</v>
      </c>
      <c r="DI67" s="2">
        <f t="shared" si="161"/>
        <v>16.3</v>
      </c>
      <c r="DJ67" s="20">
        <f t="shared" si="162"/>
        <v>5.5</v>
      </c>
      <c r="DK67" s="21">
        <f t="shared" si="163"/>
        <v>1</v>
      </c>
      <c r="DL67" s="21">
        <f t="shared" si="164"/>
        <v>6</v>
      </c>
      <c r="DM67" s="22">
        <f t="shared" si="165"/>
        <v>1.5</v>
      </c>
      <c r="DN67" s="31">
        <f t="shared" si="166"/>
        <v>105.95</v>
      </c>
      <c r="DO67" s="32">
        <f t="shared" si="167"/>
        <v>32.6</v>
      </c>
      <c r="DP67" s="32">
        <f t="shared" si="168"/>
        <v>114.10000000000001</v>
      </c>
      <c r="DQ67" s="33">
        <f t="shared" si="169"/>
        <v>40.75</v>
      </c>
      <c r="ED67" s="1" t="str">
        <f t="shared" si="170"/>
        <v>Supra</v>
      </c>
      <c r="EE67" s="2">
        <f t="shared" si="171"/>
        <v>16.5</v>
      </c>
      <c r="EF67" s="20">
        <f t="shared" si="172"/>
        <v>5.5</v>
      </c>
      <c r="EG67" s="21">
        <f t="shared" si="173"/>
        <v>1</v>
      </c>
      <c r="EH67" s="21">
        <f t="shared" si="174"/>
        <v>6</v>
      </c>
      <c r="EI67" s="22">
        <f t="shared" si="175"/>
        <v>1.5</v>
      </c>
      <c r="EJ67" s="31">
        <f t="shared" si="176"/>
        <v>107.25</v>
      </c>
      <c r="EK67" s="32">
        <f t="shared" si="177"/>
        <v>33</v>
      </c>
      <c r="EL67" s="32">
        <f t="shared" si="178"/>
        <v>115.5</v>
      </c>
      <c r="EM67" s="33">
        <f t="shared" si="179"/>
        <v>41.25</v>
      </c>
      <c r="EZ67" s="1" t="str">
        <f t="shared" si="180"/>
        <v>Supra</v>
      </c>
      <c r="FA67" s="2">
        <f t="shared" si="181"/>
        <v>16.3</v>
      </c>
      <c r="FB67" s="20">
        <f t="shared" si="182"/>
        <v>5.5</v>
      </c>
      <c r="FC67" s="21">
        <f t="shared" si="183"/>
        <v>1</v>
      </c>
      <c r="FD67" s="21">
        <f t="shared" si="184"/>
        <v>6</v>
      </c>
      <c r="FE67" s="22">
        <f t="shared" si="185"/>
        <v>1.5</v>
      </c>
      <c r="FF67" s="31">
        <f t="shared" si="186"/>
        <v>105.95</v>
      </c>
      <c r="FG67" s="32">
        <f t="shared" si="187"/>
        <v>32.6</v>
      </c>
      <c r="FH67" s="32">
        <f t="shared" si="188"/>
        <v>114.10000000000001</v>
      </c>
      <c r="FI67" s="33">
        <f t="shared" si="189"/>
        <v>40.75</v>
      </c>
      <c r="FV67" s="1" t="str">
        <f t="shared" si="190"/>
        <v>Supra</v>
      </c>
      <c r="FW67" s="2">
        <f t="shared" si="247"/>
        <v>16.3</v>
      </c>
      <c r="FX67" s="26">
        <f t="shared" si="248"/>
        <v>5.5</v>
      </c>
      <c r="FY67" s="27">
        <f t="shared" si="249"/>
        <v>1</v>
      </c>
      <c r="FZ67" s="27">
        <f t="shared" si="250"/>
        <v>6</v>
      </c>
      <c r="GA67" s="28">
        <f t="shared" si="251"/>
        <v>1.5</v>
      </c>
      <c r="GB67" s="34">
        <f t="shared" si="252"/>
        <v>105.95</v>
      </c>
      <c r="GC67" s="35">
        <f t="shared" si="253"/>
        <v>32.6</v>
      </c>
      <c r="GD67" s="35">
        <f t="shared" si="254"/>
        <v>114.10000000000001</v>
      </c>
      <c r="GE67" s="36">
        <f t="shared" si="255"/>
        <v>40.75</v>
      </c>
      <c r="GR67" s="1" t="str">
        <f t="shared" si="199"/>
        <v>Supra</v>
      </c>
      <c r="GS67" s="2">
        <f t="shared" si="200"/>
        <v>16.7</v>
      </c>
      <c r="GT67" s="20">
        <f t="shared" si="201"/>
        <v>5.5</v>
      </c>
      <c r="GU67" s="21">
        <f t="shared" si="202"/>
        <v>1</v>
      </c>
      <c r="GV67" s="21">
        <f t="shared" si="203"/>
        <v>6</v>
      </c>
      <c r="GW67" s="22">
        <f t="shared" si="204"/>
        <v>1.5</v>
      </c>
      <c r="GX67" s="31">
        <f t="shared" si="205"/>
        <v>105.95</v>
      </c>
      <c r="GY67" s="32">
        <f t="shared" si="206"/>
        <v>32.6</v>
      </c>
      <c r="GZ67" s="32">
        <f t="shared" si="207"/>
        <v>114.10000000000001</v>
      </c>
      <c r="HA67" s="33">
        <f t="shared" si="208"/>
        <v>40.75</v>
      </c>
      <c r="HN67" s="1" t="str">
        <f t="shared" si="209"/>
        <v>Supra</v>
      </c>
      <c r="HO67" s="2">
        <f t="shared" si="210"/>
        <v>16.3</v>
      </c>
      <c r="HP67" s="20">
        <f t="shared" si="211"/>
        <v>5.5</v>
      </c>
      <c r="HQ67" s="21">
        <f t="shared" si="212"/>
        <v>1</v>
      </c>
      <c r="HR67" s="21">
        <f t="shared" si="213"/>
        <v>6</v>
      </c>
      <c r="HS67" s="22">
        <f t="shared" si="214"/>
        <v>1.5</v>
      </c>
      <c r="HT67" s="31">
        <f t="shared" si="215"/>
        <v>105.95</v>
      </c>
      <c r="HU67" s="32">
        <f t="shared" si="216"/>
        <v>32.6</v>
      </c>
      <c r="HV67" s="32">
        <f t="shared" si="217"/>
        <v>114.10000000000001</v>
      </c>
      <c r="HW67" s="33">
        <f t="shared" si="218"/>
        <v>40.75</v>
      </c>
    </row>
    <row r="68" spans="1:231" ht="13.5" thickBot="1">
      <c r="A68" s="105"/>
      <c r="B68" s="48"/>
      <c r="C68" s="196"/>
      <c r="D68" s="20"/>
      <c r="E68" s="21"/>
      <c r="F68" s="21"/>
      <c r="G68" s="22"/>
      <c r="H68" s="32"/>
      <c r="I68" s="32"/>
      <c r="J68" s="32"/>
      <c r="K68" s="33"/>
      <c r="X68" s="1"/>
      <c r="Y68" s="2"/>
      <c r="Z68" s="26"/>
      <c r="AA68" s="27"/>
      <c r="AB68" s="27"/>
      <c r="AC68" s="28"/>
      <c r="AD68" s="34"/>
      <c r="AE68" s="35"/>
      <c r="AF68" s="35"/>
      <c r="AG68" s="36"/>
      <c r="AT68" s="1"/>
      <c r="AU68" s="2"/>
      <c r="AV68" s="26"/>
      <c r="AW68" s="27"/>
      <c r="AX68" s="27"/>
      <c r="AY68" s="28"/>
      <c r="AZ68" s="34"/>
      <c r="BA68" s="35"/>
      <c r="BB68" s="35"/>
      <c r="BC68" s="36"/>
      <c r="BP68" s="1"/>
      <c r="BQ68" s="2"/>
      <c r="BR68" s="26"/>
      <c r="BS68" s="27"/>
      <c r="BT68" s="27"/>
      <c r="BU68" s="28"/>
      <c r="BV68" s="34"/>
      <c r="BW68" s="35"/>
      <c r="BX68" s="35"/>
      <c r="BY68" s="36"/>
      <c r="CL68" s="1"/>
      <c r="CM68" s="2"/>
      <c r="CN68" s="20"/>
      <c r="CO68" s="21"/>
      <c r="CP68" s="21"/>
      <c r="CQ68" s="22"/>
      <c r="CR68" s="31"/>
      <c r="CS68" s="32"/>
      <c r="CT68" s="32"/>
      <c r="CU68" s="33"/>
      <c r="DH68" s="1"/>
      <c r="DI68" s="2"/>
      <c r="DJ68" s="20"/>
      <c r="DK68" s="21"/>
      <c r="DL68" s="21"/>
      <c r="DM68" s="22"/>
      <c r="DN68" s="31"/>
      <c r="DO68" s="32"/>
      <c r="DP68" s="32"/>
      <c r="DQ68" s="33"/>
      <c r="ED68" s="1"/>
      <c r="EE68" s="2"/>
      <c r="EF68" s="20"/>
      <c r="EG68" s="21"/>
      <c r="EH68" s="21"/>
      <c r="EI68" s="22"/>
      <c r="EJ68" s="31"/>
      <c r="EK68" s="32"/>
      <c r="EL68" s="32"/>
      <c r="EM68" s="33"/>
      <c r="EZ68" s="1"/>
      <c r="FA68" s="2"/>
      <c r="FB68" s="20"/>
      <c r="FC68" s="21"/>
      <c r="FD68" s="21"/>
      <c r="FE68" s="22"/>
      <c r="FF68" s="31"/>
      <c r="FG68" s="32"/>
      <c r="FH68" s="32"/>
      <c r="FI68" s="33"/>
      <c r="FV68" s="1"/>
      <c r="FW68" s="2"/>
      <c r="FX68" s="26"/>
      <c r="FY68" s="27"/>
      <c r="FZ68" s="27"/>
      <c r="GA68" s="28"/>
      <c r="GB68" s="34"/>
      <c r="GC68" s="35"/>
      <c r="GD68" s="35"/>
      <c r="GE68" s="36"/>
      <c r="GR68" s="1"/>
      <c r="GS68" s="2"/>
      <c r="GT68" s="20"/>
      <c r="GU68" s="21"/>
      <c r="GV68" s="21"/>
      <c r="GW68" s="22"/>
      <c r="GX68" s="31"/>
      <c r="GY68" s="32"/>
      <c r="GZ68" s="32"/>
      <c r="HA68" s="33"/>
      <c r="HN68" s="1"/>
      <c r="HO68" s="2"/>
      <c r="HP68" s="20"/>
      <c r="HQ68" s="21"/>
      <c r="HR68" s="21"/>
      <c r="HS68" s="22"/>
      <c r="HT68" s="31"/>
      <c r="HU68" s="32"/>
      <c r="HV68" s="32"/>
      <c r="HW68" s="33"/>
    </row>
    <row r="69" spans="1:231" ht="13.5" thickBot="1">
      <c r="A69" s="105"/>
      <c r="B69" s="48" t="str">
        <f t="shared" si="128"/>
        <v>Niños</v>
      </c>
      <c r="C69" s="196">
        <f t="shared" si="219"/>
        <v>2.6500000000000004</v>
      </c>
      <c r="D69" s="20">
        <f>+Conceptos!C72</f>
        <v>3.5</v>
      </c>
      <c r="E69" s="21">
        <f>+Conceptos!D72</f>
        <v>0.9</v>
      </c>
      <c r="F69" s="21">
        <f>+Conceptos!E72</f>
        <v>0.9</v>
      </c>
      <c r="G69" s="22">
        <f>+Conceptos!F72</f>
        <v>0.9</v>
      </c>
      <c r="H69" s="32">
        <f t="shared" si="129"/>
        <v>11.925000000000002</v>
      </c>
      <c r="I69" s="32">
        <f t="shared" si="130"/>
        <v>5.0350000000000001</v>
      </c>
      <c r="J69" s="32">
        <f t="shared" si="131"/>
        <v>5.0350000000000001</v>
      </c>
      <c r="K69" s="33">
        <f t="shared" si="132"/>
        <v>5.0350000000000001</v>
      </c>
      <c r="X69" s="1" t="str">
        <f t="shared" si="133"/>
        <v>Niños</v>
      </c>
      <c r="Y69" s="2">
        <f t="shared" si="220"/>
        <v>3.1500000000000004</v>
      </c>
      <c r="Z69" s="26">
        <f t="shared" si="221"/>
        <v>3.5</v>
      </c>
      <c r="AA69" s="27">
        <f t="shared" si="222"/>
        <v>0.9</v>
      </c>
      <c r="AB69" s="27">
        <f t="shared" si="223"/>
        <v>0.9</v>
      </c>
      <c r="AC69" s="28">
        <f t="shared" si="224"/>
        <v>0.9</v>
      </c>
      <c r="AD69" s="34">
        <f t="shared" si="225"/>
        <v>14.175000000000002</v>
      </c>
      <c r="AE69" s="35">
        <f t="shared" si="226"/>
        <v>5.9850000000000012</v>
      </c>
      <c r="AF69" s="35">
        <f t="shared" si="227"/>
        <v>5.9850000000000012</v>
      </c>
      <c r="AG69" s="36">
        <f t="shared" si="228"/>
        <v>5.9850000000000012</v>
      </c>
      <c r="AT69" s="1" t="str">
        <f t="shared" si="140"/>
        <v>Niños</v>
      </c>
      <c r="AU69" s="2">
        <f t="shared" si="229"/>
        <v>2.8500000000000005</v>
      </c>
      <c r="AV69" s="26">
        <f t="shared" si="230"/>
        <v>3.5</v>
      </c>
      <c r="AW69" s="27">
        <f t="shared" si="231"/>
        <v>0.9</v>
      </c>
      <c r="AX69" s="27">
        <f t="shared" si="232"/>
        <v>0.9</v>
      </c>
      <c r="AY69" s="28">
        <f t="shared" si="233"/>
        <v>0.9</v>
      </c>
      <c r="AZ69" s="34">
        <f t="shared" si="234"/>
        <v>12.825000000000003</v>
      </c>
      <c r="BA69" s="35">
        <f t="shared" si="235"/>
        <v>5.4150000000000009</v>
      </c>
      <c r="BB69" s="35">
        <f t="shared" si="236"/>
        <v>5.4150000000000009</v>
      </c>
      <c r="BC69" s="36">
        <f t="shared" si="237"/>
        <v>5.4150000000000009</v>
      </c>
      <c r="BP69" s="1" t="str">
        <f t="shared" si="145"/>
        <v>Niños</v>
      </c>
      <c r="BQ69" s="2">
        <f t="shared" si="238"/>
        <v>3.1500000000000004</v>
      </c>
      <c r="BR69" s="26">
        <f t="shared" si="239"/>
        <v>3.5</v>
      </c>
      <c r="BS69" s="27">
        <f t="shared" si="240"/>
        <v>0.9</v>
      </c>
      <c r="BT69" s="27">
        <f t="shared" si="241"/>
        <v>0.9</v>
      </c>
      <c r="BU69" s="28">
        <f t="shared" si="242"/>
        <v>0.9</v>
      </c>
      <c r="BV69" s="34">
        <f t="shared" si="243"/>
        <v>14.175000000000002</v>
      </c>
      <c r="BW69" s="35">
        <f t="shared" si="244"/>
        <v>5.9850000000000012</v>
      </c>
      <c r="BX69" s="35">
        <f t="shared" si="245"/>
        <v>5.9850000000000012</v>
      </c>
      <c r="BY69" s="36">
        <f t="shared" si="246"/>
        <v>5.9850000000000012</v>
      </c>
      <c r="CL69" s="1" t="str">
        <f t="shared" si="150"/>
        <v>Niños</v>
      </c>
      <c r="CM69" s="2">
        <f t="shared" si="151"/>
        <v>3.1500000000000004</v>
      </c>
      <c r="CN69" s="20">
        <f t="shared" si="152"/>
        <v>3.5</v>
      </c>
      <c r="CO69" s="21">
        <f t="shared" si="153"/>
        <v>0.9</v>
      </c>
      <c r="CP69" s="21">
        <f t="shared" si="154"/>
        <v>0.9</v>
      </c>
      <c r="CQ69" s="22">
        <f t="shared" si="155"/>
        <v>0.9</v>
      </c>
      <c r="CR69" s="31">
        <f t="shared" si="156"/>
        <v>14.175000000000002</v>
      </c>
      <c r="CS69" s="32">
        <f t="shared" si="157"/>
        <v>5.9850000000000012</v>
      </c>
      <c r="CT69" s="32">
        <f t="shared" si="158"/>
        <v>5.9850000000000012</v>
      </c>
      <c r="CU69" s="33">
        <f t="shared" si="159"/>
        <v>5.9850000000000012</v>
      </c>
      <c r="DH69" s="1" t="str">
        <f t="shared" si="160"/>
        <v>Niños</v>
      </c>
      <c r="DI69" s="2">
        <f t="shared" si="161"/>
        <v>3.2500000000000004</v>
      </c>
      <c r="DJ69" s="20">
        <f t="shared" si="162"/>
        <v>3.5</v>
      </c>
      <c r="DK69" s="21">
        <f t="shared" si="163"/>
        <v>0.9</v>
      </c>
      <c r="DL69" s="21">
        <f t="shared" si="164"/>
        <v>0.9</v>
      </c>
      <c r="DM69" s="22">
        <f t="shared" si="165"/>
        <v>0.9</v>
      </c>
      <c r="DN69" s="31">
        <f t="shared" si="166"/>
        <v>14.625000000000002</v>
      </c>
      <c r="DO69" s="32">
        <f t="shared" si="167"/>
        <v>6.1750000000000007</v>
      </c>
      <c r="DP69" s="32">
        <f t="shared" si="168"/>
        <v>6.1750000000000007</v>
      </c>
      <c r="DQ69" s="33">
        <f t="shared" si="169"/>
        <v>6.1750000000000007</v>
      </c>
      <c r="ED69" s="1" t="str">
        <f t="shared" si="170"/>
        <v>Niños</v>
      </c>
      <c r="EE69" s="2">
        <f t="shared" si="171"/>
        <v>3.45</v>
      </c>
      <c r="EF69" s="20">
        <f t="shared" si="172"/>
        <v>3.5</v>
      </c>
      <c r="EG69" s="21">
        <f t="shared" si="173"/>
        <v>0.9</v>
      </c>
      <c r="EH69" s="21">
        <f t="shared" si="174"/>
        <v>0.9</v>
      </c>
      <c r="EI69" s="22">
        <f t="shared" si="175"/>
        <v>0.9</v>
      </c>
      <c r="EJ69" s="31">
        <f t="shared" si="176"/>
        <v>15.525000000000002</v>
      </c>
      <c r="EK69" s="32">
        <f t="shared" si="177"/>
        <v>6.5550000000000006</v>
      </c>
      <c r="EL69" s="32">
        <f t="shared" si="178"/>
        <v>6.5550000000000006</v>
      </c>
      <c r="EM69" s="33">
        <f t="shared" si="179"/>
        <v>6.5550000000000006</v>
      </c>
      <c r="EZ69" s="1" t="str">
        <f t="shared" si="180"/>
        <v>Niños</v>
      </c>
      <c r="FA69" s="2">
        <f t="shared" si="181"/>
        <v>3.2500000000000004</v>
      </c>
      <c r="FB69" s="20">
        <f t="shared" si="182"/>
        <v>3.5</v>
      </c>
      <c r="FC69" s="21">
        <f t="shared" si="183"/>
        <v>0.9</v>
      </c>
      <c r="FD69" s="21">
        <f t="shared" si="184"/>
        <v>0.9</v>
      </c>
      <c r="FE69" s="22">
        <f t="shared" si="185"/>
        <v>0.9</v>
      </c>
      <c r="FF69" s="31">
        <f t="shared" si="186"/>
        <v>14.625000000000002</v>
      </c>
      <c r="FG69" s="32">
        <f t="shared" si="187"/>
        <v>6.1750000000000007</v>
      </c>
      <c r="FH69" s="32">
        <f t="shared" si="188"/>
        <v>6.1750000000000007</v>
      </c>
      <c r="FI69" s="33">
        <f t="shared" si="189"/>
        <v>6.1750000000000007</v>
      </c>
      <c r="FV69" s="1" t="str">
        <f t="shared" si="190"/>
        <v>Niños</v>
      </c>
      <c r="FW69" s="2">
        <f t="shared" si="247"/>
        <v>3.2500000000000004</v>
      </c>
      <c r="FX69" s="26">
        <f t="shared" si="248"/>
        <v>3.5</v>
      </c>
      <c r="FY69" s="27">
        <f t="shared" si="249"/>
        <v>0.9</v>
      </c>
      <c r="FZ69" s="27">
        <f t="shared" si="250"/>
        <v>0.9</v>
      </c>
      <c r="GA69" s="28">
        <f t="shared" si="251"/>
        <v>0.9</v>
      </c>
      <c r="GB69" s="34">
        <f t="shared" si="252"/>
        <v>14.625000000000002</v>
      </c>
      <c r="GC69" s="35">
        <f t="shared" si="253"/>
        <v>6.1750000000000007</v>
      </c>
      <c r="GD69" s="35">
        <f t="shared" si="254"/>
        <v>6.1750000000000007</v>
      </c>
      <c r="GE69" s="36">
        <f t="shared" si="255"/>
        <v>6.1750000000000007</v>
      </c>
      <c r="GR69" s="1" t="str">
        <f t="shared" si="199"/>
        <v>Niños</v>
      </c>
      <c r="GS69" s="2">
        <f t="shared" si="200"/>
        <v>3.6500000000000004</v>
      </c>
      <c r="GT69" s="20">
        <f t="shared" si="201"/>
        <v>3.5</v>
      </c>
      <c r="GU69" s="21">
        <f t="shared" si="202"/>
        <v>0.9</v>
      </c>
      <c r="GV69" s="21">
        <f t="shared" si="203"/>
        <v>0.9</v>
      </c>
      <c r="GW69" s="22">
        <f t="shared" si="204"/>
        <v>0.9</v>
      </c>
      <c r="GX69" s="31">
        <f t="shared" si="205"/>
        <v>14.625000000000002</v>
      </c>
      <c r="GY69" s="32">
        <f t="shared" si="206"/>
        <v>6.1750000000000007</v>
      </c>
      <c r="GZ69" s="32">
        <f t="shared" si="207"/>
        <v>6.1750000000000007</v>
      </c>
      <c r="HA69" s="33">
        <f t="shared" si="208"/>
        <v>6.1750000000000007</v>
      </c>
      <c r="HN69" s="1" t="str">
        <f t="shared" si="209"/>
        <v>Niños</v>
      </c>
      <c r="HO69" s="2">
        <f t="shared" si="210"/>
        <v>3.2500000000000004</v>
      </c>
      <c r="HP69" s="20">
        <f t="shared" si="211"/>
        <v>3.5</v>
      </c>
      <c r="HQ69" s="21">
        <f t="shared" si="212"/>
        <v>0.9</v>
      </c>
      <c r="HR69" s="21">
        <f t="shared" si="213"/>
        <v>0.9</v>
      </c>
      <c r="HS69" s="22">
        <f t="shared" si="214"/>
        <v>0.9</v>
      </c>
      <c r="HT69" s="31">
        <f t="shared" si="215"/>
        <v>14.625000000000002</v>
      </c>
      <c r="HU69" s="32">
        <f t="shared" si="216"/>
        <v>6.1750000000000007</v>
      </c>
      <c r="HV69" s="32">
        <f t="shared" si="217"/>
        <v>6.1750000000000007</v>
      </c>
      <c r="HW69" s="33">
        <f t="shared" si="218"/>
        <v>6.1750000000000007</v>
      </c>
    </row>
    <row r="70" spans="1:231" ht="13.5" thickBot="1">
      <c r="A70" s="105"/>
      <c r="B70" s="48" t="str">
        <f t="shared" si="128"/>
        <v>Señora</v>
      </c>
      <c r="C70" s="196">
        <f t="shared" si="219"/>
        <v>3.7</v>
      </c>
      <c r="D70" s="20">
        <f>+Conceptos!C73</f>
        <v>3.5</v>
      </c>
      <c r="E70" s="21">
        <f>+Conceptos!D73</f>
        <v>0.9</v>
      </c>
      <c r="F70" s="21">
        <f>+Conceptos!E73</f>
        <v>0.9</v>
      </c>
      <c r="G70" s="22">
        <f>+Conceptos!F73</f>
        <v>0.9</v>
      </c>
      <c r="H70" s="32">
        <f t="shared" si="129"/>
        <v>16.650000000000002</v>
      </c>
      <c r="I70" s="32">
        <f t="shared" si="130"/>
        <v>7.03</v>
      </c>
      <c r="J70" s="32">
        <f t="shared" si="131"/>
        <v>7.03</v>
      </c>
      <c r="K70" s="33">
        <f t="shared" si="132"/>
        <v>7.03</v>
      </c>
      <c r="X70" s="1" t="str">
        <f t="shared" si="133"/>
        <v>Señora</v>
      </c>
      <c r="Y70" s="2">
        <f t="shared" si="220"/>
        <v>4.2</v>
      </c>
      <c r="Z70" s="26">
        <f t="shared" si="221"/>
        <v>3.5</v>
      </c>
      <c r="AA70" s="27">
        <f t="shared" si="222"/>
        <v>0.9</v>
      </c>
      <c r="AB70" s="27">
        <f t="shared" si="223"/>
        <v>0.9</v>
      </c>
      <c r="AC70" s="28">
        <f t="shared" si="224"/>
        <v>0.9</v>
      </c>
      <c r="AD70" s="34">
        <f t="shared" si="225"/>
        <v>18.900000000000002</v>
      </c>
      <c r="AE70" s="35">
        <f t="shared" si="226"/>
        <v>7.98</v>
      </c>
      <c r="AF70" s="35">
        <f t="shared" si="227"/>
        <v>7.98</v>
      </c>
      <c r="AG70" s="36">
        <f t="shared" si="228"/>
        <v>7.98</v>
      </c>
      <c r="AT70" s="1" t="str">
        <f t="shared" si="140"/>
        <v>Señora</v>
      </c>
      <c r="AU70" s="2">
        <f t="shared" si="229"/>
        <v>3.9000000000000004</v>
      </c>
      <c r="AV70" s="26">
        <f t="shared" si="230"/>
        <v>3.5</v>
      </c>
      <c r="AW70" s="27">
        <f t="shared" si="231"/>
        <v>0.9</v>
      </c>
      <c r="AX70" s="27">
        <f t="shared" si="232"/>
        <v>0.9</v>
      </c>
      <c r="AY70" s="28">
        <f t="shared" si="233"/>
        <v>0.9</v>
      </c>
      <c r="AZ70" s="34">
        <f t="shared" si="234"/>
        <v>17.550000000000004</v>
      </c>
      <c r="BA70" s="35">
        <f t="shared" si="235"/>
        <v>7.41</v>
      </c>
      <c r="BB70" s="35">
        <f t="shared" si="236"/>
        <v>7.41</v>
      </c>
      <c r="BC70" s="36">
        <f t="shared" si="237"/>
        <v>7.41</v>
      </c>
      <c r="BP70" s="1" t="str">
        <f t="shared" si="145"/>
        <v>Señora</v>
      </c>
      <c r="BQ70" s="2">
        <f t="shared" si="238"/>
        <v>4.2</v>
      </c>
      <c r="BR70" s="26">
        <f t="shared" si="239"/>
        <v>3.5</v>
      </c>
      <c r="BS70" s="27">
        <f t="shared" si="240"/>
        <v>0.9</v>
      </c>
      <c r="BT70" s="27">
        <f t="shared" si="241"/>
        <v>0.9</v>
      </c>
      <c r="BU70" s="28">
        <f t="shared" si="242"/>
        <v>0.9</v>
      </c>
      <c r="BV70" s="34">
        <f t="shared" si="243"/>
        <v>18.900000000000002</v>
      </c>
      <c r="BW70" s="35">
        <f t="shared" si="244"/>
        <v>7.98</v>
      </c>
      <c r="BX70" s="35">
        <f t="shared" si="245"/>
        <v>7.98</v>
      </c>
      <c r="BY70" s="36">
        <f t="shared" si="246"/>
        <v>7.98</v>
      </c>
      <c r="CL70" s="1" t="str">
        <f t="shared" si="150"/>
        <v>Señora</v>
      </c>
      <c r="CM70" s="2">
        <f t="shared" si="151"/>
        <v>4.2</v>
      </c>
      <c r="CN70" s="20">
        <f t="shared" si="152"/>
        <v>3.5</v>
      </c>
      <c r="CO70" s="21">
        <f t="shared" si="153"/>
        <v>0.9</v>
      </c>
      <c r="CP70" s="21">
        <f t="shared" si="154"/>
        <v>0.9</v>
      </c>
      <c r="CQ70" s="22">
        <f t="shared" si="155"/>
        <v>0.9</v>
      </c>
      <c r="CR70" s="31">
        <f t="shared" si="156"/>
        <v>18.900000000000002</v>
      </c>
      <c r="CS70" s="32">
        <f t="shared" si="157"/>
        <v>7.98</v>
      </c>
      <c r="CT70" s="32">
        <f t="shared" si="158"/>
        <v>7.98</v>
      </c>
      <c r="CU70" s="33">
        <f t="shared" si="159"/>
        <v>7.98</v>
      </c>
      <c r="DH70" s="1" t="str">
        <f t="shared" si="160"/>
        <v>Señora</v>
      </c>
      <c r="DI70" s="2">
        <f t="shared" si="161"/>
        <v>4.3</v>
      </c>
      <c r="DJ70" s="20">
        <f t="shared" si="162"/>
        <v>3.5</v>
      </c>
      <c r="DK70" s="21">
        <f t="shared" si="163"/>
        <v>0.9</v>
      </c>
      <c r="DL70" s="21">
        <f t="shared" si="164"/>
        <v>0.9</v>
      </c>
      <c r="DM70" s="22">
        <f t="shared" si="165"/>
        <v>0.9</v>
      </c>
      <c r="DN70" s="31">
        <f t="shared" si="166"/>
        <v>19.349999999999998</v>
      </c>
      <c r="DO70" s="32">
        <f t="shared" si="167"/>
        <v>8.17</v>
      </c>
      <c r="DP70" s="32">
        <f t="shared" si="168"/>
        <v>8.17</v>
      </c>
      <c r="DQ70" s="33">
        <f t="shared" si="169"/>
        <v>8.17</v>
      </c>
      <c r="ED70" s="1" t="str">
        <f t="shared" si="170"/>
        <v>Señora</v>
      </c>
      <c r="EE70" s="2">
        <f t="shared" si="171"/>
        <v>4.5</v>
      </c>
      <c r="EF70" s="20">
        <f t="shared" si="172"/>
        <v>3.5</v>
      </c>
      <c r="EG70" s="21">
        <f t="shared" si="173"/>
        <v>0.9</v>
      </c>
      <c r="EH70" s="21">
        <f t="shared" si="174"/>
        <v>0.9</v>
      </c>
      <c r="EI70" s="22">
        <f t="shared" si="175"/>
        <v>0.9</v>
      </c>
      <c r="EJ70" s="31">
        <f t="shared" si="176"/>
        <v>20.25</v>
      </c>
      <c r="EK70" s="32">
        <f t="shared" si="177"/>
        <v>8.5500000000000007</v>
      </c>
      <c r="EL70" s="32">
        <f t="shared" si="178"/>
        <v>8.5500000000000007</v>
      </c>
      <c r="EM70" s="33">
        <f t="shared" si="179"/>
        <v>8.5500000000000007</v>
      </c>
      <c r="EZ70" s="1" t="str">
        <f t="shared" si="180"/>
        <v>Señora</v>
      </c>
      <c r="FA70" s="2">
        <f t="shared" si="181"/>
        <v>4.3</v>
      </c>
      <c r="FB70" s="20">
        <f t="shared" si="182"/>
        <v>3.5</v>
      </c>
      <c r="FC70" s="21">
        <f t="shared" si="183"/>
        <v>0.9</v>
      </c>
      <c r="FD70" s="21">
        <f t="shared" si="184"/>
        <v>0.9</v>
      </c>
      <c r="FE70" s="22">
        <f t="shared" si="185"/>
        <v>0.9</v>
      </c>
      <c r="FF70" s="31">
        <f t="shared" si="186"/>
        <v>19.349999999999998</v>
      </c>
      <c r="FG70" s="32">
        <f t="shared" si="187"/>
        <v>8.17</v>
      </c>
      <c r="FH70" s="32">
        <f t="shared" si="188"/>
        <v>8.17</v>
      </c>
      <c r="FI70" s="33">
        <f t="shared" si="189"/>
        <v>8.17</v>
      </c>
      <c r="FV70" s="1" t="str">
        <f t="shared" si="190"/>
        <v>Señora</v>
      </c>
      <c r="FW70" s="2">
        <f t="shared" si="247"/>
        <v>4.3</v>
      </c>
      <c r="FX70" s="26">
        <f t="shared" si="248"/>
        <v>3.5</v>
      </c>
      <c r="FY70" s="27">
        <f t="shared" si="249"/>
        <v>0.9</v>
      </c>
      <c r="FZ70" s="27">
        <f t="shared" si="250"/>
        <v>0.9</v>
      </c>
      <c r="GA70" s="28">
        <f t="shared" si="251"/>
        <v>0.9</v>
      </c>
      <c r="GB70" s="34">
        <f t="shared" si="252"/>
        <v>19.349999999999998</v>
      </c>
      <c r="GC70" s="35">
        <f t="shared" si="253"/>
        <v>8.17</v>
      </c>
      <c r="GD70" s="35">
        <f t="shared" si="254"/>
        <v>8.17</v>
      </c>
      <c r="GE70" s="36">
        <f t="shared" si="255"/>
        <v>8.17</v>
      </c>
      <c r="GR70" s="1" t="str">
        <f t="shared" si="199"/>
        <v>Señora</v>
      </c>
      <c r="GS70" s="2">
        <f t="shared" si="200"/>
        <v>4.7</v>
      </c>
      <c r="GT70" s="20">
        <f t="shared" si="201"/>
        <v>3.5</v>
      </c>
      <c r="GU70" s="21">
        <f t="shared" si="202"/>
        <v>0.9</v>
      </c>
      <c r="GV70" s="21">
        <f t="shared" si="203"/>
        <v>0.9</v>
      </c>
      <c r="GW70" s="22">
        <f t="shared" si="204"/>
        <v>0.9</v>
      </c>
      <c r="GX70" s="31">
        <f t="shared" si="205"/>
        <v>19.349999999999998</v>
      </c>
      <c r="GY70" s="32">
        <f t="shared" si="206"/>
        <v>8.17</v>
      </c>
      <c r="GZ70" s="32">
        <f t="shared" si="207"/>
        <v>8.17</v>
      </c>
      <c r="HA70" s="33">
        <f t="shared" si="208"/>
        <v>8.17</v>
      </c>
      <c r="HN70" s="1" t="str">
        <f t="shared" si="209"/>
        <v>Señora</v>
      </c>
      <c r="HO70" s="2">
        <f t="shared" si="210"/>
        <v>4.3</v>
      </c>
      <c r="HP70" s="20">
        <f t="shared" si="211"/>
        <v>3.5</v>
      </c>
      <c r="HQ70" s="21">
        <f t="shared" si="212"/>
        <v>0.9</v>
      </c>
      <c r="HR70" s="21">
        <f t="shared" si="213"/>
        <v>0.9</v>
      </c>
      <c r="HS70" s="22">
        <f t="shared" si="214"/>
        <v>0.9</v>
      </c>
      <c r="HT70" s="31">
        <f t="shared" si="215"/>
        <v>19.349999999999998</v>
      </c>
      <c r="HU70" s="32">
        <f t="shared" si="216"/>
        <v>8.17</v>
      </c>
      <c r="HV70" s="32">
        <f t="shared" si="217"/>
        <v>8.17</v>
      </c>
      <c r="HW70" s="33">
        <f t="shared" si="218"/>
        <v>8.17</v>
      </c>
    </row>
    <row r="71" spans="1:231" ht="13.5" thickBot="1">
      <c r="A71" s="105"/>
      <c r="B71" s="48" t="str">
        <f t="shared" si="128"/>
        <v>Regalo</v>
      </c>
      <c r="C71" s="196">
        <f t="shared" si="219"/>
        <v>4.7</v>
      </c>
      <c r="D71" s="20">
        <f>+Conceptos!C74</f>
        <v>4.4000000000000004</v>
      </c>
      <c r="E71" s="21">
        <f>+Conceptos!D74</f>
        <v>1</v>
      </c>
      <c r="F71" s="21">
        <f>+Conceptos!E74</f>
        <v>4.5</v>
      </c>
      <c r="G71" s="22">
        <f>+Conceptos!F74</f>
        <v>1.5</v>
      </c>
      <c r="H71" s="32">
        <f t="shared" si="129"/>
        <v>25.380000000000003</v>
      </c>
      <c r="I71" s="32">
        <f t="shared" si="130"/>
        <v>9.4</v>
      </c>
      <c r="J71" s="32">
        <f t="shared" si="131"/>
        <v>25.85</v>
      </c>
      <c r="K71" s="33">
        <f t="shared" si="132"/>
        <v>11.75</v>
      </c>
      <c r="X71" s="1" t="str">
        <f t="shared" si="133"/>
        <v>Regalo</v>
      </c>
      <c r="Y71" s="2">
        <f t="shared" si="220"/>
        <v>5.2</v>
      </c>
      <c r="Z71" s="26">
        <f t="shared" si="221"/>
        <v>4.4000000000000004</v>
      </c>
      <c r="AA71" s="27">
        <f t="shared" si="222"/>
        <v>1</v>
      </c>
      <c r="AB71" s="27">
        <f t="shared" si="223"/>
        <v>4.5</v>
      </c>
      <c r="AC71" s="28">
        <f t="shared" si="224"/>
        <v>1.5</v>
      </c>
      <c r="AD71" s="34">
        <f t="shared" si="225"/>
        <v>28.080000000000002</v>
      </c>
      <c r="AE71" s="35">
        <f t="shared" si="226"/>
        <v>10.4</v>
      </c>
      <c r="AF71" s="35">
        <f t="shared" si="227"/>
        <v>28.6</v>
      </c>
      <c r="AG71" s="36">
        <f t="shared" si="228"/>
        <v>13</v>
      </c>
      <c r="AT71" s="1" t="str">
        <f t="shared" si="140"/>
        <v>Regalo</v>
      </c>
      <c r="AU71" s="2">
        <f t="shared" si="229"/>
        <v>4.9000000000000004</v>
      </c>
      <c r="AV71" s="26">
        <f t="shared" si="230"/>
        <v>4.4000000000000004</v>
      </c>
      <c r="AW71" s="27">
        <f t="shared" si="231"/>
        <v>1</v>
      </c>
      <c r="AX71" s="27">
        <f t="shared" si="232"/>
        <v>4.5</v>
      </c>
      <c r="AY71" s="28">
        <f t="shared" si="233"/>
        <v>1.5</v>
      </c>
      <c r="AZ71" s="34">
        <f t="shared" si="234"/>
        <v>26.46</v>
      </c>
      <c r="BA71" s="35">
        <f t="shared" si="235"/>
        <v>9.8000000000000007</v>
      </c>
      <c r="BB71" s="35">
        <f t="shared" si="236"/>
        <v>26.950000000000003</v>
      </c>
      <c r="BC71" s="36">
        <f t="shared" si="237"/>
        <v>12.25</v>
      </c>
      <c r="BP71" s="1" t="str">
        <f t="shared" si="145"/>
        <v>Regalo</v>
      </c>
      <c r="BQ71" s="2">
        <f t="shared" si="238"/>
        <v>5.2</v>
      </c>
      <c r="BR71" s="26">
        <f t="shared" si="239"/>
        <v>4.4000000000000004</v>
      </c>
      <c r="BS71" s="27">
        <f t="shared" si="240"/>
        <v>1</v>
      </c>
      <c r="BT71" s="27">
        <f t="shared" si="241"/>
        <v>4.5</v>
      </c>
      <c r="BU71" s="28">
        <f t="shared" si="242"/>
        <v>1.5</v>
      </c>
      <c r="BV71" s="34">
        <f t="shared" si="243"/>
        <v>28.080000000000002</v>
      </c>
      <c r="BW71" s="35">
        <f t="shared" si="244"/>
        <v>10.4</v>
      </c>
      <c r="BX71" s="35">
        <f t="shared" si="245"/>
        <v>28.6</v>
      </c>
      <c r="BY71" s="36">
        <f t="shared" si="246"/>
        <v>13</v>
      </c>
      <c r="CL71" s="1" t="str">
        <f t="shared" si="150"/>
        <v>Regalo</v>
      </c>
      <c r="CM71" s="2">
        <f t="shared" si="151"/>
        <v>5.2</v>
      </c>
      <c r="CN71" s="20">
        <f t="shared" si="152"/>
        <v>4.4000000000000004</v>
      </c>
      <c r="CO71" s="21">
        <f t="shared" si="153"/>
        <v>1</v>
      </c>
      <c r="CP71" s="21">
        <f t="shared" si="154"/>
        <v>4.5</v>
      </c>
      <c r="CQ71" s="22">
        <f t="shared" si="155"/>
        <v>1.5</v>
      </c>
      <c r="CR71" s="31">
        <f t="shared" si="156"/>
        <v>28.080000000000002</v>
      </c>
      <c r="CS71" s="32">
        <f t="shared" si="157"/>
        <v>10.4</v>
      </c>
      <c r="CT71" s="32">
        <f t="shared" si="158"/>
        <v>28.6</v>
      </c>
      <c r="CU71" s="33">
        <f t="shared" si="159"/>
        <v>13</v>
      </c>
      <c r="DH71" s="1" t="str">
        <f t="shared" si="160"/>
        <v>Regalo</v>
      </c>
      <c r="DI71" s="2">
        <f t="shared" si="161"/>
        <v>5.3</v>
      </c>
      <c r="DJ71" s="20">
        <f t="shared" si="162"/>
        <v>4.4000000000000004</v>
      </c>
      <c r="DK71" s="21">
        <f t="shared" si="163"/>
        <v>1</v>
      </c>
      <c r="DL71" s="21">
        <f t="shared" si="164"/>
        <v>4.5</v>
      </c>
      <c r="DM71" s="22">
        <f t="shared" si="165"/>
        <v>1.5</v>
      </c>
      <c r="DN71" s="31">
        <f t="shared" si="166"/>
        <v>28.62</v>
      </c>
      <c r="DO71" s="32">
        <f t="shared" si="167"/>
        <v>10.6</v>
      </c>
      <c r="DP71" s="32">
        <f t="shared" si="168"/>
        <v>29.15</v>
      </c>
      <c r="DQ71" s="33">
        <f t="shared" si="169"/>
        <v>13.25</v>
      </c>
      <c r="ED71" s="1" t="str">
        <f t="shared" si="170"/>
        <v>Regalo</v>
      </c>
      <c r="EE71" s="2">
        <f t="shared" si="171"/>
        <v>5.5</v>
      </c>
      <c r="EF71" s="20">
        <f t="shared" si="172"/>
        <v>4.4000000000000004</v>
      </c>
      <c r="EG71" s="21">
        <f t="shared" si="173"/>
        <v>1</v>
      </c>
      <c r="EH71" s="21">
        <f t="shared" si="174"/>
        <v>4.5</v>
      </c>
      <c r="EI71" s="22">
        <f t="shared" si="175"/>
        <v>1.5</v>
      </c>
      <c r="EJ71" s="31">
        <f t="shared" si="176"/>
        <v>29.700000000000003</v>
      </c>
      <c r="EK71" s="32">
        <f t="shared" si="177"/>
        <v>11</v>
      </c>
      <c r="EL71" s="32">
        <f t="shared" si="178"/>
        <v>30.25</v>
      </c>
      <c r="EM71" s="33">
        <f t="shared" si="179"/>
        <v>13.75</v>
      </c>
      <c r="EZ71" s="1" t="str">
        <f t="shared" si="180"/>
        <v>Regalo</v>
      </c>
      <c r="FA71" s="2">
        <f t="shared" si="181"/>
        <v>5.3</v>
      </c>
      <c r="FB71" s="20">
        <f t="shared" si="182"/>
        <v>4.4000000000000004</v>
      </c>
      <c r="FC71" s="21">
        <f t="shared" si="183"/>
        <v>1</v>
      </c>
      <c r="FD71" s="21">
        <f t="shared" si="184"/>
        <v>4.5</v>
      </c>
      <c r="FE71" s="22">
        <f t="shared" si="185"/>
        <v>1.5</v>
      </c>
      <c r="FF71" s="31">
        <f t="shared" si="186"/>
        <v>28.62</v>
      </c>
      <c r="FG71" s="32">
        <f t="shared" si="187"/>
        <v>10.6</v>
      </c>
      <c r="FH71" s="32">
        <f t="shared" si="188"/>
        <v>29.15</v>
      </c>
      <c r="FI71" s="33">
        <f t="shared" si="189"/>
        <v>13.25</v>
      </c>
      <c r="FV71" s="1" t="str">
        <f t="shared" si="190"/>
        <v>Regalo</v>
      </c>
      <c r="FW71" s="2">
        <f t="shared" si="247"/>
        <v>5.3</v>
      </c>
      <c r="FX71" s="26">
        <f t="shared" si="248"/>
        <v>4.4000000000000004</v>
      </c>
      <c r="FY71" s="27">
        <f t="shared" si="249"/>
        <v>1</v>
      </c>
      <c r="FZ71" s="27">
        <f t="shared" si="250"/>
        <v>4.5</v>
      </c>
      <c r="GA71" s="28">
        <f t="shared" si="251"/>
        <v>1.5</v>
      </c>
      <c r="GB71" s="34">
        <f t="shared" si="252"/>
        <v>28.62</v>
      </c>
      <c r="GC71" s="35">
        <f t="shared" si="253"/>
        <v>10.6</v>
      </c>
      <c r="GD71" s="35">
        <f t="shared" si="254"/>
        <v>29.15</v>
      </c>
      <c r="GE71" s="36">
        <f t="shared" si="255"/>
        <v>13.25</v>
      </c>
      <c r="GR71" s="1" t="str">
        <f t="shared" si="199"/>
        <v>Regalo</v>
      </c>
      <c r="GS71" s="2">
        <f t="shared" si="200"/>
        <v>5.7</v>
      </c>
      <c r="GT71" s="20">
        <f t="shared" si="201"/>
        <v>4.4000000000000004</v>
      </c>
      <c r="GU71" s="21">
        <f t="shared" si="202"/>
        <v>1</v>
      </c>
      <c r="GV71" s="21">
        <f t="shared" si="203"/>
        <v>4.5</v>
      </c>
      <c r="GW71" s="22">
        <f t="shared" si="204"/>
        <v>1.5</v>
      </c>
      <c r="GX71" s="31">
        <f t="shared" si="205"/>
        <v>28.62</v>
      </c>
      <c r="GY71" s="32">
        <f t="shared" si="206"/>
        <v>10.6</v>
      </c>
      <c r="GZ71" s="32">
        <f t="shared" si="207"/>
        <v>29.15</v>
      </c>
      <c r="HA71" s="33">
        <f t="shared" si="208"/>
        <v>13.25</v>
      </c>
      <c r="HN71" s="1" t="str">
        <f t="shared" si="209"/>
        <v>Regalo</v>
      </c>
      <c r="HO71" s="2">
        <f t="shared" si="210"/>
        <v>5.3</v>
      </c>
      <c r="HP71" s="20">
        <f t="shared" si="211"/>
        <v>4.4000000000000004</v>
      </c>
      <c r="HQ71" s="21">
        <f t="shared" si="212"/>
        <v>1</v>
      </c>
      <c r="HR71" s="21">
        <f t="shared" si="213"/>
        <v>4.5</v>
      </c>
      <c r="HS71" s="22">
        <f t="shared" si="214"/>
        <v>1.5</v>
      </c>
      <c r="HT71" s="31">
        <f t="shared" si="215"/>
        <v>28.62</v>
      </c>
      <c r="HU71" s="32">
        <f t="shared" si="216"/>
        <v>10.6</v>
      </c>
      <c r="HV71" s="32">
        <f t="shared" si="217"/>
        <v>29.15</v>
      </c>
      <c r="HW71" s="33">
        <f t="shared" si="218"/>
        <v>13.25</v>
      </c>
    </row>
    <row r="72" spans="1:231" ht="13.5" thickBot="1">
      <c r="A72" s="106"/>
      <c r="B72" s="16" t="str">
        <f t="shared" si="128"/>
        <v>Merchandising</v>
      </c>
      <c r="C72" s="197">
        <f t="shared" si="219"/>
        <v>2.85</v>
      </c>
      <c r="D72" s="460">
        <f>+Conceptos!C75</f>
        <v>0.5</v>
      </c>
      <c r="E72" s="461">
        <f>+Conceptos!D75</f>
        <v>0.5</v>
      </c>
      <c r="F72" s="461">
        <f>+Conceptos!E75</f>
        <v>0.5</v>
      </c>
      <c r="G72" s="462">
        <f>+Conceptos!F75</f>
        <v>0.5</v>
      </c>
      <c r="H72" s="35">
        <f t="shared" si="129"/>
        <v>4.2750000000000004</v>
      </c>
      <c r="I72" s="35">
        <f t="shared" si="130"/>
        <v>4.2750000000000004</v>
      </c>
      <c r="J72" s="35">
        <f t="shared" si="131"/>
        <v>4.2750000000000004</v>
      </c>
      <c r="K72" s="36">
        <f t="shared" si="132"/>
        <v>4.2750000000000004</v>
      </c>
      <c r="X72" s="1" t="str">
        <f t="shared" si="133"/>
        <v>Merchandising</v>
      </c>
      <c r="Y72" s="2">
        <f t="shared" si="220"/>
        <v>3.35</v>
      </c>
      <c r="Z72" s="26">
        <f t="shared" si="221"/>
        <v>0.5</v>
      </c>
      <c r="AA72" s="27">
        <f t="shared" si="222"/>
        <v>0.5</v>
      </c>
      <c r="AB72" s="27">
        <f t="shared" si="223"/>
        <v>0.5</v>
      </c>
      <c r="AC72" s="28">
        <f t="shared" si="224"/>
        <v>0.5</v>
      </c>
      <c r="AD72" s="34">
        <f t="shared" si="225"/>
        <v>5.0250000000000004</v>
      </c>
      <c r="AE72" s="35">
        <f t="shared" si="226"/>
        <v>5.0250000000000004</v>
      </c>
      <c r="AF72" s="35">
        <f t="shared" si="227"/>
        <v>5.0250000000000004</v>
      </c>
      <c r="AG72" s="36">
        <f t="shared" si="228"/>
        <v>5.0250000000000004</v>
      </c>
      <c r="AT72" s="1" t="str">
        <f t="shared" si="140"/>
        <v>Merchandising</v>
      </c>
      <c r="AU72" s="2">
        <f t="shared" si="229"/>
        <v>3.0500000000000003</v>
      </c>
      <c r="AV72" s="26">
        <f t="shared" si="230"/>
        <v>0.5</v>
      </c>
      <c r="AW72" s="27">
        <f t="shared" si="231"/>
        <v>0.5</v>
      </c>
      <c r="AX72" s="27">
        <f t="shared" si="232"/>
        <v>0.5</v>
      </c>
      <c r="AY72" s="28">
        <f t="shared" si="233"/>
        <v>0.5</v>
      </c>
      <c r="AZ72" s="34">
        <f t="shared" si="234"/>
        <v>4.5750000000000002</v>
      </c>
      <c r="BA72" s="35">
        <f t="shared" si="235"/>
        <v>4.5750000000000002</v>
      </c>
      <c r="BB72" s="35">
        <f t="shared" si="236"/>
        <v>4.5750000000000002</v>
      </c>
      <c r="BC72" s="36">
        <f t="shared" si="237"/>
        <v>4.5750000000000002</v>
      </c>
      <c r="BP72" s="1" t="str">
        <f t="shared" si="145"/>
        <v>Merchandising</v>
      </c>
      <c r="BQ72" s="2">
        <f t="shared" si="238"/>
        <v>3.35</v>
      </c>
      <c r="BR72" s="26">
        <f t="shared" si="239"/>
        <v>0.5</v>
      </c>
      <c r="BS72" s="27">
        <f t="shared" si="240"/>
        <v>0.5</v>
      </c>
      <c r="BT72" s="27">
        <f t="shared" si="241"/>
        <v>0.5</v>
      </c>
      <c r="BU72" s="28">
        <f t="shared" si="242"/>
        <v>0.5</v>
      </c>
      <c r="BV72" s="34">
        <f t="shared" si="243"/>
        <v>5.0250000000000004</v>
      </c>
      <c r="BW72" s="35">
        <f t="shared" si="244"/>
        <v>5.0250000000000004</v>
      </c>
      <c r="BX72" s="35">
        <f t="shared" si="245"/>
        <v>5.0250000000000004</v>
      </c>
      <c r="BY72" s="36">
        <f t="shared" si="246"/>
        <v>5.0250000000000004</v>
      </c>
      <c r="CL72" s="1" t="str">
        <f t="shared" si="150"/>
        <v>Merchandising</v>
      </c>
      <c r="CM72" s="2">
        <f t="shared" si="151"/>
        <v>3.35</v>
      </c>
      <c r="CN72" s="20">
        <f t="shared" si="152"/>
        <v>0.5</v>
      </c>
      <c r="CO72" s="21">
        <f t="shared" si="153"/>
        <v>0.5</v>
      </c>
      <c r="CP72" s="21">
        <f t="shared" si="154"/>
        <v>0.5</v>
      </c>
      <c r="CQ72" s="22">
        <f t="shared" si="155"/>
        <v>0.5</v>
      </c>
      <c r="CR72" s="31">
        <f t="shared" si="156"/>
        <v>5.0250000000000004</v>
      </c>
      <c r="CS72" s="32">
        <f t="shared" si="157"/>
        <v>5.0250000000000004</v>
      </c>
      <c r="CT72" s="32">
        <f t="shared" si="158"/>
        <v>5.0250000000000004</v>
      </c>
      <c r="CU72" s="33">
        <f t="shared" si="159"/>
        <v>5.0250000000000004</v>
      </c>
      <c r="DH72" s="1" t="str">
        <f t="shared" si="160"/>
        <v>Merchandising</v>
      </c>
      <c r="DI72" s="2">
        <f t="shared" si="161"/>
        <v>3.45</v>
      </c>
      <c r="DJ72" s="20">
        <f t="shared" si="162"/>
        <v>0.5</v>
      </c>
      <c r="DK72" s="21">
        <f t="shared" si="163"/>
        <v>0.5</v>
      </c>
      <c r="DL72" s="21">
        <f t="shared" si="164"/>
        <v>0.5</v>
      </c>
      <c r="DM72" s="22">
        <f t="shared" si="165"/>
        <v>0.5</v>
      </c>
      <c r="DN72" s="31">
        <f t="shared" si="166"/>
        <v>5.1750000000000007</v>
      </c>
      <c r="DO72" s="32">
        <f t="shared" si="167"/>
        <v>5.1750000000000007</v>
      </c>
      <c r="DP72" s="32">
        <f t="shared" si="168"/>
        <v>5.1750000000000007</v>
      </c>
      <c r="DQ72" s="33">
        <f t="shared" si="169"/>
        <v>5.1750000000000007</v>
      </c>
      <c r="ED72" s="1" t="str">
        <f t="shared" si="170"/>
        <v>Merchandising</v>
      </c>
      <c r="EE72" s="2">
        <f t="shared" si="171"/>
        <v>3.6500000000000004</v>
      </c>
      <c r="EF72" s="20">
        <f t="shared" si="172"/>
        <v>0.5</v>
      </c>
      <c r="EG72" s="21">
        <f t="shared" si="173"/>
        <v>0.5</v>
      </c>
      <c r="EH72" s="21">
        <f t="shared" si="174"/>
        <v>0.5</v>
      </c>
      <c r="EI72" s="22">
        <f t="shared" si="175"/>
        <v>0.5</v>
      </c>
      <c r="EJ72" s="31">
        <f t="shared" si="176"/>
        <v>5.4750000000000005</v>
      </c>
      <c r="EK72" s="32">
        <f t="shared" si="177"/>
        <v>5.4750000000000005</v>
      </c>
      <c r="EL72" s="32">
        <f t="shared" si="178"/>
        <v>5.4750000000000005</v>
      </c>
      <c r="EM72" s="33">
        <f t="shared" si="179"/>
        <v>5.4750000000000005</v>
      </c>
      <c r="EZ72" s="1" t="str">
        <f t="shared" si="180"/>
        <v>Merchandising</v>
      </c>
      <c r="FA72" s="2">
        <f t="shared" si="181"/>
        <v>3.45</v>
      </c>
      <c r="FB72" s="20">
        <f t="shared" si="182"/>
        <v>0.5</v>
      </c>
      <c r="FC72" s="21">
        <f t="shared" si="183"/>
        <v>0.5</v>
      </c>
      <c r="FD72" s="21">
        <f t="shared" si="184"/>
        <v>0.5</v>
      </c>
      <c r="FE72" s="22">
        <f t="shared" si="185"/>
        <v>0.5</v>
      </c>
      <c r="FF72" s="31">
        <f t="shared" si="186"/>
        <v>5.1750000000000007</v>
      </c>
      <c r="FG72" s="32">
        <f t="shared" si="187"/>
        <v>5.1750000000000007</v>
      </c>
      <c r="FH72" s="32">
        <f t="shared" si="188"/>
        <v>5.1750000000000007</v>
      </c>
      <c r="FI72" s="33">
        <f t="shared" si="189"/>
        <v>5.1750000000000007</v>
      </c>
      <c r="FV72" s="1" t="str">
        <f t="shared" si="190"/>
        <v>Merchandising</v>
      </c>
      <c r="FW72" s="2">
        <f t="shared" si="247"/>
        <v>3.45</v>
      </c>
      <c r="FX72" s="26">
        <f t="shared" si="248"/>
        <v>0.5</v>
      </c>
      <c r="FY72" s="27">
        <f t="shared" si="249"/>
        <v>0.5</v>
      </c>
      <c r="FZ72" s="27">
        <f t="shared" si="250"/>
        <v>0.5</v>
      </c>
      <c r="GA72" s="28">
        <f t="shared" si="251"/>
        <v>0.5</v>
      </c>
      <c r="GB72" s="34">
        <f t="shared" si="252"/>
        <v>5.1750000000000007</v>
      </c>
      <c r="GC72" s="35">
        <f t="shared" si="253"/>
        <v>5.1750000000000007</v>
      </c>
      <c r="GD72" s="35">
        <f t="shared" si="254"/>
        <v>5.1750000000000007</v>
      </c>
      <c r="GE72" s="36">
        <f t="shared" si="255"/>
        <v>5.1750000000000007</v>
      </c>
      <c r="GR72" s="1" t="str">
        <f t="shared" si="199"/>
        <v>Merchandising</v>
      </c>
      <c r="GS72" s="2">
        <f t="shared" si="200"/>
        <v>3.85</v>
      </c>
      <c r="GT72" s="460">
        <f t="shared" si="201"/>
        <v>0.5</v>
      </c>
      <c r="GU72" s="461">
        <f t="shared" si="202"/>
        <v>0.5</v>
      </c>
      <c r="GV72" s="461">
        <f t="shared" si="203"/>
        <v>0.5</v>
      </c>
      <c r="GW72" s="462">
        <f t="shared" si="204"/>
        <v>0.5</v>
      </c>
      <c r="GX72" s="34">
        <f t="shared" si="205"/>
        <v>5.1750000000000007</v>
      </c>
      <c r="GY72" s="35">
        <f t="shared" si="206"/>
        <v>5.1750000000000007</v>
      </c>
      <c r="GZ72" s="35">
        <f t="shared" si="207"/>
        <v>5.1750000000000007</v>
      </c>
      <c r="HA72" s="36">
        <f t="shared" si="208"/>
        <v>5.1750000000000007</v>
      </c>
      <c r="HN72" s="1" t="str">
        <f t="shared" si="209"/>
        <v>Merchandising</v>
      </c>
      <c r="HO72" s="2">
        <f t="shared" si="210"/>
        <v>3.45</v>
      </c>
      <c r="HP72" s="20">
        <f t="shared" si="211"/>
        <v>0.5</v>
      </c>
      <c r="HQ72" s="21">
        <f t="shared" si="212"/>
        <v>0.5</v>
      </c>
      <c r="HR72" s="21">
        <f t="shared" si="213"/>
        <v>0.5</v>
      </c>
      <c r="HS72" s="22">
        <f t="shared" si="214"/>
        <v>0.5</v>
      </c>
      <c r="HT72" s="31">
        <f t="shared" si="215"/>
        <v>5.1750000000000007</v>
      </c>
      <c r="HU72" s="32">
        <f t="shared" si="216"/>
        <v>5.1750000000000007</v>
      </c>
      <c r="HV72" s="32">
        <f t="shared" si="217"/>
        <v>5.1750000000000007</v>
      </c>
      <c r="HW72" s="33">
        <f t="shared" si="218"/>
        <v>5.1750000000000007</v>
      </c>
    </row>
    <row r="73" spans="1:231" ht="13.5" thickBot="1">
      <c r="A73" s="89"/>
      <c r="AT73" s="1"/>
      <c r="AU73" s="2"/>
      <c r="AV73" s="26"/>
      <c r="AW73" s="27"/>
      <c r="AX73" s="27"/>
      <c r="AY73" s="28"/>
      <c r="AZ73" s="34"/>
      <c r="BA73" s="35"/>
      <c r="BB73" s="35"/>
      <c r="BC73" s="36"/>
      <c r="BP73" s="1"/>
      <c r="BQ73" s="2"/>
      <c r="BR73" s="26"/>
      <c r="BS73" s="27"/>
      <c r="BT73" s="27"/>
      <c r="BU73" s="28"/>
      <c r="BV73" s="34"/>
      <c r="BW73" s="35"/>
      <c r="BX73" s="35"/>
      <c r="BY73" s="36"/>
      <c r="CL73" s="1"/>
      <c r="CM73" s="2"/>
      <c r="CN73" s="26"/>
      <c r="CO73" s="27"/>
      <c r="CP73" s="27"/>
      <c r="CQ73" s="28"/>
      <c r="CR73" s="34"/>
      <c r="CS73" s="35"/>
      <c r="CT73" s="35"/>
      <c r="CU73" s="36"/>
      <c r="DH73" s="1"/>
      <c r="DI73" s="2"/>
      <c r="DJ73" s="26"/>
      <c r="DK73" s="27"/>
      <c r="DL73" s="27"/>
      <c r="DM73" s="28"/>
      <c r="DN73" s="34"/>
      <c r="DO73" s="35"/>
      <c r="DP73" s="35"/>
      <c r="DQ73" s="36"/>
      <c r="ED73" s="1"/>
      <c r="EE73" s="2"/>
      <c r="EF73" s="26"/>
      <c r="EG73" s="27"/>
      <c r="EH73" s="27"/>
      <c r="EI73" s="28"/>
      <c r="EJ73" s="34"/>
      <c r="EK73" s="35"/>
      <c r="EL73" s="35"/>
      <c r="EM73" s="36"/>
      <c r="EZ73" s="1"/>
      <c r="FA73" s="2"/>
      <c r="FB73" s="26"/>
      <c r="FC73" s="27"/>
      <c r="FD73" s="27"/>
      <c r="FE73" s="28"/>
      <c r="FF73" s="34"/>
      <c r="FG73" s="35"/>
      <c r="FH73" s="35"/>
      <c r="FI73" s="36"/>
      <c r="FV73" s="1"/>
      <c r="FW73" s="2"/>
      <c r="FX73" s="26"/>
      <c r="FY73" s="27"/>
      <c r="FZ73" s="27"/>
      <c r="GA73" s="28"/>
      <c r="GB73" s="34"/>
      <c r="GC73" s="35"/>
      <c r="GD73" s="35"/>
      <c r="GE73" s="36"/>
      <c r="GR73" s="1"/>
      <c r="GS73" s="2"/>
      <c r="GT73" s="24"/>
      <c r="GU73" s="24"/>
      <c r="GV73" s="24"/>
      <c r="GW73" s="24"/>
      <c r="GX73" s="32"/>
      <c r="GY73" s="32"/>
      <c r="GZ73" s="32"/>
      <c r="HA73" s="32"/>
      <c r="HN73" s="1"/>
      <c r="HO73" s="2"/>
      <c r="HP73" s="26"/>
      <c r="HQ73" s="27"/>
      <c r="HR73" s="27"/>
      <c r="HS73" s="28"/>
      <c r="HT73" s="34"/>
      <c r="HU73" s="35"/>
      <c r="HV73" s="35"/>
      <c r="HW73" s="36"/>
    </row>
    <row r="74" spans="1:231" ht="13.5" thickBot="1">
      <c r="A74" s="89"/>
      <c r="AT74" s="1"/>
      <c r="AU74" s="2"/>
      <c r="AV74" s="24"/>
      <c r="AW74" s="24"/>
      <c r="AX74" s="24"/>
      <c r="AY74" s="24"/>
      <c r="AZ74" s="32"/>
      <c r="BA74" s="32"/>
      <c r="BB74" s="32"/>
      <c r="BC74" s="32"/>
      <c r="BP74" s="1"/>
      <c r="BQ74" s="2"/>
      <c r="BR74" s="26"/>
      <c r="BS74" s="27"/>
      <c r="BT74" s="27"/>
      <c r="BU74" s="28"/>
      <c r="BV74" s="34"/>
      <c r="BW74" s="35"/>
      <c r="BX74" s="35"/>
      <c r="BY74" s="36"/>
      <c r="CL74" s="1"/>
      <c r="CM74" s="2"/>
      <c r="CN74" s="26"/>
      <c r="CO74" s="27"/>
      <c r="CP74" s="27"/>
      <c r="CQ74" s="28"/>
      <c r="CR74" s="34"/>
      <c r="CS74" s="35"/>
      <c r="CT74" s="35"/>
      <c r="CU74" s="36"/>
      <c r="DH74" s="1"/>
      <c r="DI74" s="2"/>
      <c r="DJ74" s="26"/>
      <c r="DK74" s="27"/>
      <c r="DL74" s="27"/>
      <c r="DM74" s="28"/>
      <c r="DN74" s="34"/>
      <c r="DO74" s="35"/>
      <c r="DP74" s="35"/>
      <c r="DQ74" s="36"/>
      <c r="ED74" s="1"/>
      <c r="EE74" s="2"/>
      <c r="EF74" s="26"/>
      <c r="EG74" s="27"/>
      <c r="EH74" s="27"/>
      <c r="EI74" s="28"/>
      <c r="EJ74" s="34"/>
      <c r="EK74" s="35"/>
      <c r="EL74" s="35"/>
      <c r="EM74" s="36"/>
      <c r="EZ74" s="1"/>
      <c r="FA74" s="2"/>
      <c r="FB74" s="24"/>
      <c r="FC74" s="24"/>
      <c r="FD74" s="24"/>
      <c r="FE74" s="24"/>
      <c r="FF74" s="32"/>
      <c r="FG74" s="32"/>
      <c r="FH74" s="32"/>
      <c r="FI74" s="32"/>
      <c r="FV74" s="1"/>
      <c r="FW74" s="2"/>
      <c r="FX74" s="26"/>
      <c r="FY74" s="27"/>
      <c r="FZ74" s="27"/>
      <c r="GA74" s="28"/>
      <c r="GB74" s="34"/>
      <c r="GC74" s="35"/>
      <c r="GD74" s="35"/>
      <c r="GE74" s="36"/>
      <c r="GR74" s="1"/>
      <c r="GS74" s="2"/>
      <c r="GT74" s="24"/>
      <c r="GU74" s="24"/>
      <c r="GV74" s="24"/>
      <c r="GW74" s="24"/>
      <c r="GX74" s="32"/>
      <c r="GY74" s="32"/>
      <c r="GZ74" s="32"/>
      <c r="HA74" s="32"/>
      <c r="HN74" s="1"/>
      <c r="HO74" s="2"/>
      <c r="HP74" s="26"/>
      <c r="HQ74" s="27"/>
      <c r="HR74" s="27"/>
      <c r="HS74" s="28"/>
      <c r="HT74" s="34"/>
      <c r="HU74" s="35"/>
      <c r="HV74" s="35"/>
      <c r="HW74" s="36"/>
    </row>
    <row r="76" spans="1:231" ht="13.5" thickBot="1">
      <c r="A76" s="37" t="s">
        <v>239</v>
      </c>
      <c r="W76" s="37" t="s">
        <v>239</v>
      </c>
      <c r="AS76" s="37" t="s">
        <v>239</v>
      </c>
      <c r="BO76" s="37" t="s">
        <v>239</v>
      </c>
      <c r="CK76" s="37" t="s">
        <v>239</v>
      </c>
      <c r="DG76" s="37" t="s">
        <v>239</v>
      </c>
      <c r="EC76" s="37" t="s">
        <v>239</v>
      </c>
      <c r="EY76" s="37" t="s">
        <v>239</v>
      </c>
      <c r="FU76" s="37" t="s">
        <v>239</v>
      </c>
      <c r="GQ76" s="37" t="s">
        <v>239</v>
      </c>
      <c r="HM76" s="37" t="s">
        <v>239</v>
      </c>
    </row>
    <row r="77" spans="1:231" ht="13.5" thickBot="1">
      <c r="B77" s="6" t="s">
        <v>3</v>
      </c>
      <c r="C77" s="7" t="s">
        <v>7</v>
      </c>
      <c r="D77" s="7" t="s">
        <v>8</v>
      </c>
      <c r="E77" s="7" t="s">
        <v>9</v>
      </c>
      <c r="F77" s="8" t="s">
        <v>10</v>
      </c>
      <c r="X77" s="6" t="s">
        <v>3</v>
      </c>
      <c r="Y77" s="7" t="s">
        <v>7</v>
      </c>
      <c r="Z77" s="7" t="s">
        <v>8</v>
      </c>
      <c r="AA77" s="7" t="s">
        <v>9</v>
      </c>
      <c r="AB77" s="8" t="s">
        <v>10</v>
      </c>
      <c r="AT77" s="6" t="s">
        <v>3</v>
      </c>
      <c r="AU77" s="7" t="s">
        <v>7</v>
      </c>
      <c r="AV77" s="7" t="s">
        <v>8</v>
      </c>
      <c r="AW77" s="7" t="s">
        <v>9</v>
      </c>
      <c r="AX77" s="8" t="s">
        <v>10</v>
      </c>
      <c r="BP77" s="6" t="s">
        <v>3</v>
      </c>
      <c r="BQ77" s="7" t="s">
        <v>7</v>
      </c>
      <c r="BR77" s="7" t="s">
        <v>8</v>
      </c>
      <c r="BS77" s="7" t="s">
        <v>9</v>
      </c>
      <c r="BT77" s="8" t="s">
        <v>10</v>
      </c>
      <c r="CL77" s="6" t="s">
        <v>3</v>
      </c>
      <c r="CM77" s="7" t="s">
        <v>7</v>
      </c>
      <c r="CN77" s="7" t="s">
        <v>8</v>
      </c>
      <c r="CO77" s="7" t="s">
        <v>9</v>
      </c>
      <c r="CP77" s="8" t="s">
        <v>10</v>
      </c>
      <c r="DH77" s="6" t="s">
        <v>3</v>
      </c>
      <c r="DI77" s="7" t="s">
        <v>7</v>
      </c>
      <c r="DJ77" s="7" t="s">
        <v>8</v>
      </c>
      <c r="DK77" s="7" t="s">
        <v>9</v>
      </c>
      <c r="DL77" s="8" t="s">
        <v>10</v>
      </c>
      <c r="ED77" s="6" t="s">
        <v>3</v>
      </c>
      <c r="EE77" s="7" t="s">
        <v>7</v>
      </c>
      <c r="EF77" s="7" t="s">
        <v>8</v>
      </c>
      <c r="EG77" s="7" t="s">
        <v>9</v>
      </c>
      <c r="EH77" s="8" t="s">
        <v>10</v>
      </c>
      <c r="EZ77" s="6" t="s">
        <v>3</v>
      </c>
      <c r="FA77" s="7" t="s">
        <v>7</v>
      </c>
      <c r="FB77" s="7" t="s">
        <v>8</v>
      </c>
      <c r="FC77" s="7" t="s">
        <v>9</v>
      </c>
      <c r="FD77" s="8" t="s">
        <v>10</v>
      </c>
      <c r="FV77" s="6" t="s">
        <v>3</v>
      </c>
      <c r="FW77" s="7" t="s">
        <v>7</v>
      </c>
      <c r="FX77" s="7" t="s">
        <v>8</v>
      </c>
      <c r="FY77" s="7" t="s">
        <v>9</v>
      </c>
      <c r="FZ77" s="8" t="s">
        <v>10</v>
      </c>
      <c r="GR77" s="6" t="s">
        <v>3</v>
      </c>
      <c r="GS77" s="7" t="s">
        <v>7</v>
      </c>
      <c r="GT77" s="7" t="s">
        <v>8</v>
      </c>
      <c r="GU77" s="7" t="s">
        <v>9</v>
      </c>
      <c r="GV77" s="8" t="s">
        <v>10</v>
      </c>
      <c r="HN77" s="6" t="s">
        <v>3</v>
      </c>
      <c r="HO77" s="7" t="s">
        <v>7</v>
      </c>
      <c r="HP77" s="7" t="s">
        <v>8</v>
      </c>
      <c r="HQ77" s="7" t="s">
        <v>9</v>
      </c>
      <c r="HR77" s="8" t="s">
        <v>10</v>
      </c>
    </row>
    <row r="78" spans="1:231">
      <c r="A78" t="str">
        <f>+A12</f>
        <v>Ptos de venta Propios</v>
      </c>
      <c r="B78" s="1">
        <v>16</v>
      </c>
      <c r="C78" s="1">
        <v>25</v>
      </c>
      <c r="D78" s="1">
        <v>25</v>
      </c>
      <c r="E78" s="1">
        <v>25</v>
      </c>
      <c r="F78" s="1">
        <v>20</v>
      </c>
      <c r="W78" t="str">
        <f>+W12</f>
        <v>Ptos de venta Propios</v>
      </c>
      <c r="X78" s="1">
        <v>1</v>
      </c>
      <c r="Y78" s="1">
        <v>1</v>
      </c>
      <c r="Z78" s="1">
        <v>1</v>
      </c>
      <c r="AA78" s="1">
        <v>1</v>
      </c>
      <c r="AB78" s="1">
        <v>1</v>
      </c>
      <c r="AS78" t="str">
        <f>+AS12</f>
        <v>Ptos de venta Propios</v>
      </c>
      <c r="AT78" s="1">
        <v>1</v>
      </c>
      <c r="AU78" s="1">
        <v>1</v>
      </c>
      <c r="AV78" s="1">
        <v>1</v>
      </c>
      <c r="AW78" s="1">
        <v>1</v>
      </c>
      <c r="AX78" s="1">
        <v>1</v>
      </c>
      <c r="BO78" t="str">
        <f>+BO12</f>
        <v>Ptos de venta Propios</v>
      </c>
      <c r="BP78" s="1">
        <v>1</v>
      </c>
      <c r="BQ78" s="1">
        <v>1</v>
      </c>
      <c r="BR78" s="1">
        <v>1</v>
      </c>
      <c r="BS78" s="1">
        <v>1</v>
      </c>
      <c r="BT78" s="1">
        <v>1</v>
      </c>
      <c r="CK78" t="str">
        <f>+CK12</f>
        <v>Ptos de venta Propios</v>
      </c>
      <c r="CL78" s="1">
        <v>0</v>
      </c>
      <c r="CM78" s="1">
        <v>1</v>
      </c>
      <c r="CN78" s="1">
        <v>1</v>
      </c>
      <c r="CO78" s="1">
        <v>1</v>
      </c>
      <c r="CP78" s="1">
        <v>1</v>
      </c>
      <c r="DG78" t="str">
        <f>+DG12</f>
        <v>Ptos de venta Propios</v>
      </c>
      <c r="DH78" s="1">
        <v>1</v>
      </c>
      <c r="DI78" s="1">
        <v>1</v>
      </c>
      <c r="DJ78" s="1">
        <v>1</v>
      </c>
      <c r="DK78" s="1">
        <v>1</v>
      </c>
      <c r="DL78" s="1">
        <v>1</v>
      </c>
      <c r="EC78" t="str">
        <f>+EC12</f>
        <v>Ptos de venta Propios</v>
      </c>
      <c r="ED78" s="1">
        <v>0</v>
      </c>
      <c r="EE78" s="1">
        <v>1</v>
      </c>
      <c r="EF78" s="1">
        <v>1</v>
      </c>
      <c r="EG78" s="1">
        <v>1</v>
      </c>
      <c r="EH78" s="1">
        <v>1</v>
      </c>
      <c r="EY78" t="str">
        <f>+EY12</f>
        <v>Ptos de venta Propios</v>
      </c>
      <c r="EZ78" s="1">
        <v>0</v>
      </c>
      <c r="FA78" s="1">
        <v>1</v>
      </c>
      <c r="FB78" s="1">
        <v>1</v>
      </c>
      <c r="FC78" s="1">
        <v>1</v>
      </c>
      <c r="FD78" s="1">
        <v>1</v>
      </c>
      <c r="FU78" t="str">
        <f>+FU12</f>
        <v>Ptos de venta Propios</v>
      </c>
      <c r="FV78" s="1">
        <v>0</v>
      </c>
      <c r="FW78" s="1">
        <v>1</v>
      </c>
      <c r="FX78" s="1">
        <v>1</v>
      </c>
      <c r="FY78" s="1">
        <v>1</v>
      </c>
      <c r="FZ78" s="1">
        <v>1</v>
      </c>
      <c r="GQ78" t="str">
        <f>+GQ12</f>
        <v>Ptos de venta Propios</v>
      </c>
      <c r="GR78" s="1">
        <v>0</v>
      </c>
      <c r="GS78" s="1">
        <v>1</v>
      </c>
      <c r="GT78" s="1">
        <v>1</v>
      </c>
      <c r="GU78" s="1">
        <v>1</v>
      </c>
      <c r="GV78" s="1">
        <v>1</v>
      </c>
      <c r="HM78" t="str">
        <f>+HM12</f>
        <v>Ptos de venta Propios</v>
      </c>
      <c r="HN78" s="1">
        <v>0</v>
      </c>
      <c r="HO78" s="1">
        <v>1</v>
      </c>
      <c r="HP78" s="1">
        <v>1</v>
      </c>
      <c r="HQ78" s="1">
        <v>1</v>
      </c>
      <c r="HR78" s="1">
        <v>1</v>
      </c>
    </row>
    <row r="79" spans="1:231">
      <c r="A79" t="str">
        <f>+A13</f>
        <v>Grandes cadenas</v>
      </c>
      <c r="B79" s="1">
        <v>0</v>
      </c>
      <c r="C79" s="1">
        <v>8</v>
      </c>
      <c r="D79" s="1">
        <v>16</v>
      </c>
      <c r="E79" s="1">
        <v>16</v>
      </c>
      <c r="F79" s="1">
        <v>8</v>
      </c>
      <c r="W79" t="str">
        <f>+W13</f>
        <v>Grandes cadenas</v>
      </c>
      <c r="X79" s="1">
        <v>2</v>
      </c>
      <c r="Y79" s="1">
        <v>4</v>
      </c>
      <c r="Z79" s="1">
        <v>6</v>
      </c>
      <c r="AA79" s="1">
        <v>6</v>
      </c>
      <c r="AB79" s="1">
        <v>6</v>
      </c>
      <c r="AS79" t="str">
        <f>+AS13</f>
        <v>Grandes cadenas</v>
      </c>
      <c r="AT79" s="1">
        <v>0</v>
      </c>
      <c r="AU79" s="1">
        <v>8</v>
      </c>
      <c r="AV79" s="1">
        <v>16</v>
      </c>
      <c r="AW79" s="1">
        <v>16</v>
      </c>
      <c r="AX79" s="1">
        <v>8</v>
      </c>
      <c r="BO79" t="str">
        <f>+BO13</f>
        <v>Grandes cadenas</v>
      </c>
      <c r="BP79" s="1">
        <v>0</v>
      </c>
      <c r="BQ79" s="1">
        <v>8</v>
      </c>
      <c r="BR79" s="1">
        <v>16</v>
      </c>
      <c r="BS79" s="1">
        <v>16</v>
      </c>
      <c r="BT79" s="1">
        <v>8</v>
      </c>
      <c r="CK79" t="str">
        <f>+CK13</f>
        <v>Grandes cadenas</v>
      </c>
      <c r="CL79" s="1">
        <v>0</v>
      </c>
      <c r="CM79" s="1">
        <v>8</v>
      </c>
      <c r="CN79" s="1">
        <v>16</v>
      </c>
      <c r="CO79" s="1">
        <v>16</v>
      </c>
      <c r="CP79" s="1">
        <v>8</v>
      </c>
      <c r="DG79" t="str">
        <f>+DG13</f>
        <v>Grandes cadenas</v>
      </c>
      <c r="DH79" s="1">
        <v>0</v>
      </c>
      <c r="DI79" s="1">
        <v>8</v>
      </c>
      <c r="DJ79" s="1">
        <v>16</v>
      </c>
      <c r="DK79" s="1">
        <v>16</v>
      </c>
      <c r="DL79" s="1">
        <v>8</v>
      </c>
      <c r="EC79" t="str">
        <f>+EC13</f>
        <v>Grandes cadenas</v>
      </c>
      <c r="ED79" s="1">
        <v>0</v>
      </c>
      <c r="EE79" s="1">
        <v>8</v>
      </c>
      <c r="EF79" s="1">
        <v>16</v>
      </c>
      <c r="EG79" s="1">
        <v>16</v>
      </c>
      <c r="EH79" s="1">
        <v>8</v>
      </c>
      <c r="EY79" t="str">
        <f>+EY13</f>
        <v>Grandes cadenas</v>
      </c>
      <c r="EZ79" s="1">
        <v>0</v>
      </c>
      <c r="FA79" s="1">
        <v>8</v>
      </c>
      <c r="FB79" s="1">
        <v>16</v>
      </c>
      <c r="FC79" s="1">
        <v>16</v>
      </c>
      <c r="FD79" s="1">
        <v>8</v>
      </c>
      <c r="FU79" t="str">
        <f>+FU13</f>
        <v>Grandes cadenas</v>
      </c>
      <c r="FV79" s="1">
        <v>0</v>
      </c>
      <c r="FW79" s="1">
        <v>8</v>
      </c>
      <c r="FX79" s="1">
        <v>16</v>
      </c>
      <c r="FY79" s="1">
        <v>16</v>
      </c>
      <c r="FZ79" s="1">
        <v>8</v>
      </c>
      <c r="GQ79" t="str">
        <f>+GQ13</f>
        <v>Grandes cadenas</v>
      </c>
      <c r="GR79" s="1">
        <v>0</v>
      </c>
      <c r="GS79" s="1">
        <v>8</v>
      </c>
      <c r="GT79" s="1">
        <v>16</v>
      </c>
      <c r="GU79" s="1">
        <v>16</v>
      </c>
      <c r="GV79" s="1">
        <v>8</v>
      </c>
      <c r="HM79" t="str">
        <f>+HM13</f>
        <v>Grandes cadenas</v>
      </c>
      <c r="HN79" s="1">
        <v>0</v>
      </c>
      <c r="HO79" s="1">
        <v>8</v>
      </c>
      <c r="HP79" s="1">
        <v>16</v>
      </c>
      <c r="HQ79" s="1">
        <v>16</v>
      </c>
      <c r="HR79" s="1">
        <v>8</v>
      </c>
    </row>
    <row r="80" spans="1:231">
      <c r="A80" t="str">
        <f>+A14</f>
        <v>Web</v>
      </c>
      <c r="B80" s="1">
        <v>16</v>
      </c>
      <c r="C80" s="1">
        <v>40</v>
      </c>
      <c r="D80" s="1">
        <v>40</v>
      </c>
      <c r="E80" s="1">
        <v>40</v>
      </c>
      <c r="F80" s="1">
        <v>30</v>
      </c>
      <c r="W80" t="str">
        <f>+W14</f>
        <v>Web</v>
      </c>
      <c r="X80" s="1">
        <v>0</v>
      </c>
      <c r="Y80" s="1">
        <v>1</v>
      </c>
      <c r="Z80" s="1">
        <v>1</v>
      </c>
      <c r="AA80" s="1">
        <v>1</v>
      </c>
      <c r="AB80" s="1">
        <v>1</v>
      </c>
      <c r="AS80" t="str">
        <f>+AS14</f>
        <v>Web</v>
      </c>
      <c r="AT80" s="1">
        <v>0</v>
      </c>
      <c r="AU80" s="1">
        <v>1</v>
      </c>
      <c r="AV80" s="1">
        <v>1</v>
      </c>
      <c r="AW80" s="1">
        <v>1</v>
      </c>
      <c r="AX80" s="1">
        <v>1</v>
      </c>
      <c r="BO80" t="str">
        <f>+BO14</f>
        <v>Web</v>
      </c>
      <c r="BP80" s="1">
        <v>0</v>
      </c>
      <c r="BQ80" s="1">
        <v>1</v>
      </c>
      <c r="BR80" s="1">
        <v>1</v>
      </c>
      <c r="BS80" s="1">
        <v>1</v>
      </c>
      <c r="BT80" s="1">
        <v>1</v>
      </c>
      <c r="CK80" t="str">
        <f>+CK14</f>
        <v>Web</v>
      </c>
      <c r="CL80" s="1">
        <v>0</v>
      </c>
      <c r="CM80" s="1">
        <v>1</v>
      </c>
      <c r="CN80" s="1">
        <v>1</v>
      </c>
      <c r="CO80" s="1">
        <v>1</v>
      </c>
      <c r="CP80" s="1">
        <v>1</v>
      </c>
      <c r="DG80" t="str">
        <f>+DG14</f>
        <v>Web</v>
      </c>
      <c r="DH80" s="1">
        <v>0</v>
      </c>
      <c r="DI80" s="1">
        <v>1</v>
      </c>
      <c r="DJ80" s="1">
        <v>1</v>
      </c>
      <c r="DK80" s="1">
        <v>1</v>
      </c>
      <c r="DL80" s="1">
        <v>1</v>
      </c>
      <c r="EC80" t="str">
        <f>+EC14</f>
        <v>Web</v>
      </c>
      <c r="ED80" s="1">
        <v>0</v>
      </c>
      <c r="EE80" s="1">
        <v>1</v>
      </c>
      <c r="EF80" s="1">
        <v>1</v>
      </c>
      <c r="EG80" s="1">
        <v>1</v>
      </c>
      <c r="EH80" s="1">
        <v>1</v>
      </c>
      <c r="EY80" t="str">
        <f>+EY14</f>
        <v>Web</v>
      </c>
      <c r="EZ80" s="1">
        <v>0</v>
      </c>
      <c r="FA80" s="1">
        <v>1</v>
      </c>
      <c r="FB80" s="1">
        <v>1</v>
      </c>
      <c r="FC80" s="1">
        <v>1</v>
      </c>
      <c r="FD80" s="1">
        <v>1</v>
      </c>
      <c r="FU80" t="str">
        <f>+FU14</f>
        <v>Web</v>
      </c>
      <c r="FV80" s="1">
        <v>0</v>
      </c>
      <c r="FW80" s="1">
        <v>1</v>
      </c>
      <c r="FX80" s="1">
        <v>1</v>
      </c>
      <c r="FY80" s="1">
        <v>1</v>
      </c>
      <c r="FZ80" s="1">
        <v>1</v>
      </c>
      <c r="GQ80" t="str">
        <f>+GQ14</f>
        <v>Web</v>
      </c>
      <c r="GR80" s="1">
        <v>0</v>
      </c>
      <c r="GS80" s="1">
        <v>1</v>
      </c>
      <c r="GT80" s="1">
        <v>1</v>
      </c>
      <c r="GU80" s="1">
        <v>1</v>
      </c>
      <c r="GV80" s="1">
        <v>1</v>
      </c>
      <c r="HM80" t="str">
        <f>+HM14</f>
        <v>Web</v>
      </c>
      <c r="HN80" s="1">
        <v>0</v>
      </c>
      <c r="HO80" s="1">
        <v>1</v>
      </c>
      <c r="HP80" s="1">
        <v>1</v>
      </c>
      <c r="HQ80" s="1">
        <v>1</v>
      </c>
      <c r="HR80" s="1">
        <v>1</v>
      </c>
    </row>
    <row r="81" spans="1:227">
      <c r="A81" t="str">
        <f>+A15</f>
        <v>Ptos de venta ajenos</v>
      </c>
      <c r="B81" s="1">
        <v>5</v>
      </c>
      <c r="C81" s="1">
        <v>5</v>
      </c>
      <c r="D81" s="1">
        <v>5</v>
      </c>
      <c r="E81" s="1">
        <v>3</v>
      </c>
      <c r="F81" s="9">
        <v>3</v>
      </c>
      <c r="W81" t="str">
        <f>+W15</f>
        <v>Ptos de venta ajenos</v>
      </c>
      <c r="X81" s="1">
        <v>4</v>
      </c>
      <c r="Y81" s="1">
        <v>6</v>
      </c>
      <c r="Z81" s="1">
        <v>8</v>
      </c>
      <c r="AA81" s="1">
        <v>6</v>
      </c>
      <c r="AB81" s="9">
        <v>6</v>
      </c>
      <c r="AS81" t="str">
        <f>+AS15</f>
        <v>Ptos de venta ajenos</v>
      </c>
      <c r="AT81" s="1">
        <v>5</v>
      </c>
      <c r="AU81" s="1">
        <v>5</v>
      </c>
      <c r="AV81" s="1">
        <v>5</v>
      </c>
      <c r="AW81" s="1">
        <v>3</v>
      </c>
      <c r="AX81" s="9">
        <v>3</v>
      </c>
      <c r="BO81" t="str">
        <f>+BO15</f>
        <v>Ptos de venta ajenos</v>
      </c>
      <c r="BP81" s="1">
        <v>0</v>
      </c>
      <c r="BQ81" s="1">
        <v>0</v>
      </c>
      <c r="BR81" s="1">
        <v>5</v>
      </c>
      <c r="BS81" s="1">
        <v>3</v>
      </c>
      <c r="BT81" s="9">
        <v>3</v>
      </c>
      <c r="CK81" t="str">
        <f>+CK15</f>
        <v>Ptos de venta ajenos</v>
      </c>
      <c r="CL81" s="1">
        <v>5</v>
      </c>
      <c r="CM81" s="1">
        <v>5</v>
      </c>
      <c r="CN81" s="1">
        <v>5</v>
      </c>
      <c r="CO81" s="1">
        <v>3</v>
      </c>
      <c r="CP81" s="9">
        <v>3</v>
      </c>
      <c r="DG81" t="str">
        <f>+DG15</f>
        <v>Ptos de venta ajenos</v>
      </c>
      <c r="DH81" s="1">
        <v>5</v>
      </c>
      <c r="DI81" s="1">
        <v>5</v>
      </c>
      <c r="DJ81" s="1">
        <v>5</v>
      </c>
      <c r="DK81" s="1">
        <v>3</v>
      </c>
      <c r="DL81" s="9">
        <v>3</v>
      </c>
      <c r="EC81" t="str">
        <f>+EC15</f>
        <v>Ptos de venta ajenos</v>
      </c>
      <c r="ED81" s="1">
        <v>5</v>
      </c>
      <c r="EE81" s="1">
        <v>5</v>
      </c>
      <c r="EF81" s="1">
        <v>5</v>
      </c>
      <c r="EG81" s="1">
        <v>3</v>
      </c>
      <c r="EH81" s="9">
        <v>3</v>
      </c>
      <c r="EY81" t="str">
        <f>+EY15</f>
        <v>Ptos de venta ajenos</v>
      </c>
      <c r="EZ81" s="1">
        <v>5</v>
      </c>
      <c r="FA81" s="1">
        <v>5</v>
      </c>
      <c r="FB81" s="1">
        <v>5</v>
      </c>
      <c r="FC81" s="1">
        <v>3</v>
      </c>
      <c r="FD81" s="9">
        <v>3</v>
      </c>
      <c r="FU81" t="str">
        <f>+FU15</f>
        <v>Ptos de venta ajenos</v>
      </c>
      <c r="FV81" s="1">
        <v>5</v>
      </c>
      <c r="FW81" s="1">
        <v>5</v>
      </c>
      <c r="FX81" s="1">
        <v>5</v>
      </c>
      <c r="FY81" s="1">
        <v>3</v>
      </c>
      <c r="FZ81" s="9">
        <v>3</v>
      </c>
      <c r="GQ81" t="str">
        <f>+GQ15</f>
        <v>Ptos de venta ajenos</v>
      </c>
      <c r="GR81" s="1">
        <v>5</v>
      </c>
      <c r="GS81" s="1">
        <v>5</v>
      </c>
      <c r="GT81" s="1">
        <v>5</v>
      </c>
      <c r="GU81" s="1">
        <v>3</v>
      </c>
      <c r="GV81" s="9">
        <v>3</v>
      </c>
      <c r="HM81" t="str">
        <f>+HM15</f>
        <v>Ptos de venta ajenos</v>
      </c>
      <c r="HN81" s="1">
        <v>5</v>
      </c>
      <c r="HO81" s="1">
        <v>5</v>
      </c>
      <c r="HP81" s="1">
        <v>5</v>
      </c>
      <c r="HQ81" s="1">
        <v>3</v>
      </c>
      <c r="HR81" s="9">
        <v>3</v>
      </c>
    </row>
    <row r="82" spans="1:227">
      <c r="A82" t="str">
        <f>+A16</f>
        <v>merchandaising regalos</v>
      </c>
      <c r="B82" s="11">
        <f>+Conceptos!C118</f>
        <v>5</v>
      </c>
      <c r="C82" s="11">
        <f>+B82</f>
        <v>5</v>
      </c>
      <c r="D82" s="11">
        <f>+C82</f>
        <v>5</v>
      </c>
      <c r="E82" s="11">
        <f>+D82</f>
        <v>5</v>
      </c>
      <c r="F82" s="11">
        <f>+E82</f>
        <v>5</v>
      </c>
      <c r="W82" t="str">
        <f>+W16</f>
        <v>merchandaising regalos</v>
      </c>
      <c r="X82" s="11">
        <v>0</v>
      </c>
      <c r="Y82" s="1">
        <v>5</v>
      </c>
      <c r="Z82" s="1">
        <v>5</v>
      </c>
      <c r="AA82" s="1">
        <v>5</v>
      </c>
      <c r="AB82" s="9">
        <v>5</v>
      </c>
      <c r="AS82" t="str">
        <f>+AS16</f>
        <v>merchandaising regalos</v>
      </c>
      <c r="AT82" s="1">
        <v>0</v>
      </c>
      <c r="AU82" s="1">
        <v>5</v>
      </c>
      <c r="AV82" s="1">
        <v>5</v>
      </c>
      <c r="AW82" s="1">
        <v>5</v>
      </c>
      <c r="AX82" s="9">
        <v>5</v>
      </c>
      <c r="AY82" s="9"/>
      <c r="BO82" t="str">
        <f>+BO16</f>
        <v>merchandaising regalos</v>
      </c>
      <c r="BP82" s="1">
        <v>0</v>
      </c>
      <c r="BQ82" s="1">
        <v>0</v>
      </c>
      <c r="BR82" s="1">
        <v>5</v>
      </c>
      <c r="BS82" s="1">
        <v>5</v>
      </c>
      <c r="BT82" s="9">
        <v>5</v>
      </c>
      <c r="CK82" t="str">
        <f>+CK16</f>
        <v>merchandaising regalos</v>
      </c>
      <c r="CL82" s="1">
        <v>0</v>
      </c>
      <c r="CM82" s="1">
        <v>0</v>
      </c>
      <c r="CN82" s="1">
        <v>5</v>
      </c>
      <c r="CO82" s="1">
        <v>5</v>
      </c>
      <c r="CP82" s="9">
        <v>5</v>
      </c>
      <c r="DG82" t="str">
        <f>+DG16</f>
        <v>merchandaising regalos</v>
      </c>
      <c r="DH82" s="1">
        <v>0</v>
      </c>
      <c r="DI82" s="1">
        <v>0</v>
      </c>
      <c r="DJ82" s="1">
        <v>5</v>
      </c>
      <c r="DK82" s="1">
        <v>5</v>
      </c>
      <c r="DL82" s="9">
        <v>5</v>
      </c>
      <c r="EC82" t="str">
        <f>+EC16</f>
        <v>merchandaising regalos</v>
      </c>
      <c r="ED82" s="1">
        <v>0</v>
      </c>
      <c r="EE82" s="1">
        <v>0</v>
      </c>
      <c r="EF82" s="1">
        <v>5</v>
      </c>
      <c r="EG82" s="1">
        <v>3</v>
      </c>
      <c r="EH82" s="9">
        <v>3</v>
      </c>
      <c r="EY82" t="str">
        <f>+EY16</f>
        <v>merchandaising regalos</v>
      </c>
      <c r="EZ82" s="1">
        <v>5</v>
      </c>
      <c r="FA82" s="1">
        <v>5</v>
      </c>
      <c r="FB82" s="1">
        <v>5</v>
      </c>
      <c r="FC82" s="1">
        <v>5</v>
      </c>
      <c r="FD82" s="9">
        <v>5</v>
      </c>
      <c r="FU82" t="str">
        <f>+FU16</f>
        <v>merchandaising regalos</v>
      </c>
      <c r="FV82" s="1">
        <v>5</v>
      </c>
      <c r="FW82" s="1">
        <v>5</v>
      </c>
      <c r="FX82" s="1">
        <v>5</v>
      </c>
      <c r="FY82" s="1">
        <v>3</v>
      </c>
      <c r="FZ82" s="9">
        <v>3</v>
      </c>
      <c r="GQ82" t="str">
        <f>+GQ16</f>
        <v>merchandaising regalos</v>
      </c>
      <c r="GR82" s="1">
        <v>5</v>
      </c>
      <c r="GS82" s="1">
        <v>5</v>
      </c>
      <c r="GT82" s="1">
        <v>5</v>
      </c>
      <c r="GU82" s="1">
        <v>3</v>
      </c>
      <c r="GV82" s="9">
        <v>3</v>
      </c>
      <c r="HM82" t="str">
        <f>+HM16</f>
        <v>Ptos de venta ajenos</v>
      </c>
      <c r="HN82" s="1">
        <v>5</v>
      </c>
      <c r="HO82" s="1">
        <v>5</v>
      </c>
      <c r="HP82" s="1">
        <v>5</v>
      </c>
      <c r="HQ82" s="1">
        <v>3</v>
      </c>
      <c r="HR82" s="9">
        <v>3</v>
      </c>
    </row>
    <row r="83" spans="1:227">
      <c r="B83" s="1"/>
      <c r="C83" s="1"/>
      <c r="D83" s="1"/>
      <c r="E83" s="1"/>
      <c r="F83" s="9"/>
      <c r="X83" s="1"/>
      <c r="Y83" s="1"/>
      <c r="Z83" s="1"/>
      <c r="AA83" s="1"/>
      <c r="AB83" s="9"/>
      <c r="AT83" s="1"/>
      <c r="AU83" s="1"/>
      <c r="AV83" s="1"/>
      <c r="AW83" s="1"/>
      <c r="AX83" s="9"/>
      <c r="BP83" s="1"/>
      <c r="BQ83" s="1"/>
      <c r="BR83" s="1"/>
      <c r="BS83" s="1"/>
      <c r="BT83" s="9"/>
      <c r="CL83" s="1"/>
      <c r="CM83" s="1"/>
      <c r="CN83" s="1"/>
      <c r="CO83" s="1"/>
      <c r="CP83" s="9"/>
      <c r="DH83" s="1"/>
      <c r="DI83" s="1"/>
      <c r="DJ83" s="1"/>
      <c r="DK83" s="1"/>
      <c r="DL83" s="9"/>
      <c r="ED83" s="1"/>
      <c r="EE83" s="1"/>
      <c r="EF83" s="1"/>
      <c r="EG83" s="1"/>
      <c r="EH83" s="9"/>
      <c r="EZ83" s="1"/>
      <c r="FA83" s="1"/>
      <c r="FB83" s="1"/>
      <c r="FC83" s="1"/>
      <c r="FD83" s="9"/>
      <c r="FV83" s="1"/>
      <c r="FW83" s="1"/>
      <c r="FX83" s="1"/>
      <c r="FY83" s="1"/>
      <c r="FZ83" s="9"/>
      <c r="GR83" s="1"/>
      <c r="GS83" s="1"/>
      <c r="GT83" s="1"/>
      <c r="GU83" s="1"/>
      <c r="GV83" s="9"/>
      <c r="HN83" s="1"/>
      <c r="HO83" s="1"/>
      <c r="HP83" s="1"/>
      <c r="HQ83" s="1"/>
      <c r="HR83" s="9"/>
    </row>
    <row r="84" spans="1:227" ht="13.5" thickBot="1">
      <c r="B84" s="1" t="str">
        <f>+B86</f>
        <v>Black market solo pts vta ajenos</v>
      </c>
      <c r="C84" s="18">
        <f>+Conceptos!C101</f>
        <v>0.06</v>
      </c>
      <c r="D84" s="18">
        <f>+C84</f>
        <v>0.06</v>
      </c>
      <c r="E84" s="18">
        <f>+D84</f>
        <v>0.06</v>
      </c>
      <c r="F84" s="18">
        <f>+E84</f>
        <v>0.06</v>
      </c>
      <c r="G84" s="18">
        <f>+F84</f>
        <v>0.06</v>
      </c>
      <c r="X84" s="1" t="str">
        <f>+X86</f>
        <v>Black market solo pts vta ajenos</v>
      </c>
      <c r="Y84" s="18">
        <f>+Conceptos!D101</f>
        <v>0.06</v>
      </c>
      <c r="Z84" s="18">
        <f>+Y84</f>
        <v>0.06</v>
      </c>
      <c r="AA84" s="18">
        <f>+Z84</f>
        <v>0.06</v>
      </c>
      <c r="AB84" s="18">
        <f>+AA84</f>
        <v>0.06</v>
      </c>
      <c r="AC84" s="18">
        <f>+AB84</f>
        <v>0.06</v>
      </c>
      <c r="AT84" s="1" t="str">
        <f>+AT86</f>
        <v>Black market</v>
      </c>
      <c r="AU84" s="18">
        <f>+Conceptos!E101</f>
        <v>0.06</v>
      </c>
      <c r="AV84" s="18">
        <f>+AU84</f>
        <v>0.06</v>
      </c>
      <c r="AW84" s="18">
        <f>+AV84</f>
        <v>0.06</v>
      </c>
      <c r="AX84" s="18">
        <f>+AW84</f>
        <v>0.06</v>
      </c>
      <c r="AY84" s="18">
        <f>+AX84</f>
        <v>0.06</v>
      </c>
      <c r="BP84" s="1" t="str">
        <f>+BP86</f>
        <v>Black market</v>
      </c>
      <c r="BQ84" s="18">
        <f>+Conceptos!F101</f>
        <v>0.06</v>
      </c>
      <c r="BR84" s="18">
        <f>+BQ84</f>
        <v>0.06</v>
      </c>
      <c r="BS84" s="18">
        <f>+BR84</f>
        <v>0.06</v>
      </c>
      <c r="BT84" s="18">
        <f>+BS84</f>
        <v>0.06</v>
      </c>
      <c r="BU84" s="18">
        <f>+BT84</f>
        <v>0.06</v>
      </c>
      <c r="CL84" s="1" t="str">
        <f>+CL86</f>
        <v>Black market</v>
      </c>
      <c r="CM84" s="18">
        <f>+Conceptos!G101</f>
        <v>0.06</v>
      </c>
      <c r="CN84" s="18">
        <f>+CM84</f>
        <v>0.06</v>
      </c>
      <c r="CO84" s="18">
        <f>+CN84</f>
        <v>0.06</v>
      </c>
      <c r="CP84" s="18">
        <f>+CO84</f>
        <v>0.06</v>
      </c>
      <c r="CQ84" s="18">
        <f>+CP84</f>
        <v>0.06</v>
      </c>
      <c r="DH84" s="1" t="str">
        <f>+DH86</f>
        <v>Black market</v>
      </c>
      <c r="DI84" s="18">
        <f>+Conceptos!H101</f>
        <v>0.06</v>
      </c>
      <c r="DJ84" s="18">
        <f>+DI84</f>
        <v>0.06</v>
      </c>
      <c r="DK84" s="18">
        <f>+DJ84</f>
        <v>0.06</v>
      </c>
      <c r="DL84" s="18">
        <f>+DK84</f>
        <v>0.06</v>
      </c>
      <c r="DM84" s="18">
        <f>+DL84</f>
        <v>0.06</v>
      </c>
      <c r="ED84" s="1" t="str">
        <f>+ED86</f>
        <v>Black market</v>
      </c>
      <c r="EE84" s="18">
        <f>+Conceptos!I101</f>
        <v>0.06</v>
      </c>
      <c r="EF84" s="18">
        <f>+EE84</f>
        <v>0.06</v>
      </c>
      <c r="EG84" s="18">
        <f>+EF84</f>
        <v>0.06</v>
      </c>
      <c r="EH84" s="18">
        <f>+EG84</f>
        <v>0.06</v>
      </c>
      <c r="EI84" s="18">
        <f>+EH84</f>
        <v>0.06</v>
      </c>
      <c r="EZ84" s="1" t="str">
        <f>+EZ86</f>
        <v>Black market</v>
      </c>
      <c r="FA84" s="18">
        <f>+Conceptos!J101</f>
        <v>0.06</v>
      </c>
      <c r="FB84" s="18">
        <f>+FA84</f>
        <v>0.06</v>
      </c>
      <c r="FC84" s="18">
        <f>+FB84</f>
        <v>0.06</v>
      </c>
      <c r="FD84" s="18">
        <f>+FC84</f>
        <v>0.06</v>
      </c>
      <c r="FE84" s="18">
        <f>+FD84</f>
        <v>0.06</v>
      </c>
      <c r="FV84" s="1" t="str">
        <f>+FV86</f>
        <v>Black market</v>
      </c>
      <c r="FW84" s="18">
        <f>+Conceptos!K101</f>
        <v>0.06</v>
      </c>
      <c r="FX84" s="18">
        <f t="shared" ref="FX84:GA93" si="256">+FW84</f>
        <v>0.06</v>
      </c>
      <c r="FY84" s="18">
        <f t="shared" si="256"/>
        <v>0.06</v>
      </c>
      <c r="FZ84" s="18">
        <f t="shared" si="256"/>
        <v>0.06</v>
      </c>
      <c r="GA84" s="18">
        <f t="shared" si="256"/>
        <v>0.06</v>
      </c>
      <c r="GR84" s="1" t="str">
        <f>+GR86</f>
        <v>Black market</v>
      </c>
      <c r="GS84" s="18">
        <f>+Conceptos!L101</f>
        <v>0.06</v>
      </c>
      <c r="GT84" s="18">
        <f t="shared" ref="GT84:GW93" si="257">+GS84</f>
        <v>0.06</v>
      </c>
      <c r="GU84" s="18">
        <f t="shared" si="257"/>
        <v>0.06</v>
      </c>
      <c r="GV84" s="18">
        <f t="shared" si="257"/>
        <v>0.06</v>
      </c>
      <c r="GW84" s="18">
        <f t="shared" si="257"/>
        <v>0.06</v>
      </c>
      <c r="HN84" t="str">
        <f>+HN86</f>
        <v>Black market</v>
      </c>
      <c r="HO84" s="18">
        <f>+Conceptos!M101</f>
        <v>0.06</v>
      </c>
      <c r="HP84" s="18">
        <f t="shared" ref="HP84:HS93" si="258">+HO84</f>
        <v>0.06</v>
      </c>
      <c r="HQ84" s="18">
        <f t="shared" si="258"/>
        <v>0.06</v>
      </c>
      <c r="HR84" s="18">
        <f t="shared" si="258"/>
        <v>0.06</v>
      </c>
      <c r="HS84" s="18">
        <f t="shared" si="258"/>
        <v>0.06</v>
      </c>
    </row>
    <row r="85" spans="1:227" ht="13.5" thickBot="1">
      <c r="A85" t="s">
        <v>18</v>
      </c>
      <c r="C85" s="6" t="s">
        <v>3</v>
      </c>
      <c r="D85" s="7" t="s">
        <v>7</v>
      </c>
      <c r="E85" s="7" t="s">
        <v>8</v>
      </c>
      <c r="F85" s="7" t="s">
        <v>9</v>
      </c>
      <c r="G85" s="8" t="s">
        <v>10</v>
      </c>
      <c r="W85" t="s">
        <v>18</v>
      </c>
      <c r="Y85" s="6" t="s">
        <v>3</v>
      </c>
      <c r="Z85" s="7" t="s">
        <v>7</v>
      </c>
      <c r="AA85" s="7" t="s">
        <v>8</v>
      </c>
      <c r="AB85" s="7" t="s">
        <v>9</v>
      </c>
      <c r="AC85" s="8" t="s">
        <v>10</v>
      </c>
      <c r="AS85" t="s">
        <v>18</v>
      </c>
      <c r="AU85" s="6" t="s">
        <v>3</v>
      </c>
      <c r="AV85" s="7" t="s">
        <v>7</v>
      </c>
      <c r="AW85" s="7" t="s">
        <v>8</v>
      </c>
      <c r="AX85" s="7" t="s">
        <v>9</v>
      </c>
      <c r="AY85" s="8" t="s">
        <v>10</v>
      </c>
      <c r="BO85" t="s">
        <v>18</v>
      </c>
      <c r="BQ85" s="6" t="s">
        <v>3</v>
      </c>
      <c r="BR85" s="7" t="s">
        <v>7</v>
      </c>
      <c r="BS85" s="7" t="s">
        <v>8</v>
      </c>
      <c r="BT85" s="7" t="s">
        <v>9</v>
      </c>
      <c r="BU85" s="8" t="s">
        <v>10</v>
      </c>
      <c r="CK85" t="s">
        <v>18</v>
      </c>
      <c r="CM85" s="6" t="s">
        <v>3</v>
      </c>
      <c r="CN85" s="7" t="s">
        <v>7</v>
      </c>
      <c r="CO85" s="7" t="s">
        <v>8</v>
      </c>
      <c r="CP85" s="7" t="s">
        <v>9</v>
      </c>
      <c r="CQ85" s="8" t="s">
        <v>10</v>
      </c>
      <c r="DG85" t="s">
        <v>18</v>
      </c>
      <c r="DI85" s="6" t="s">
        <v>3</v>
      </c>
      <c r="DJ85" s="7" t="s">
        <v>7</v>
      </c>
      <c r="DK85" s="7" t="s">
        <v>8</v>
      </c>
      <c r="DL85" s="7" t="s">
        <v>9</v>
      </c>
      <c r="DM85" s="8" t="s">
        <v>10</v>
      </c>
      <c r="EC85" t="s">
        <v>18</v>
      </c>
      <c r="EE85" s="6" t="s">
        <v>3</v>
      </c>
      <c r="EF85" s="7" t="s">
        <v>7</v>
      </c>
      <c r="EG85" s="7" t="s">
        <v>8</v>
      </c>
      <c r="EH85" s="7" t="s">
        <v>9</v>
      </c>
      <c r="EI85" s="8" t="s">
        <v>10</v>
      </c>
      <c r="EY85" t="s">
        <v>18</v>
      </c>
      <c r="FA85" s="6" t="s">
        <v>3</v>
      </c>
      <c r="FB85" s="7" t="s">
        <v>7</v>
      </c>
      <c r="FC85" s="7" t="s">
        <v>8</v>
      </c>
      <c r="FD85" s="7" t="s">
        <v>9</v>
      </c>
      <c r="FE85" s="8" t="s">
        <v>10</v>
      </c>
      <c r="FU85" t="s">
        <v>18</v>
      </c>
      <c r="FW85" s="6" t="s">
        <v>3</v>
      </c>
      <c r="FX85" s="7" t="s">
        <v>7</v>
      </c>
      <c r="FY85" s="7" t="s">
        <v>8</v>
      </c>
      <c r="FZ85" s="7" t="s">
        <v>9</v>
      </c>
      <c r="GA85" s="8" t="s">
        <v>10</v>
      </c>
      <c r="GQ85" t="s">
        <v>18</v>
      </c>
      <c r="GS85" s="6" t="s">
        <v>3</v>
      </c>
      <c r="GT85" s="7" t="s">
        <v>7</v>
      </c>
      <c r="GU85" s="7" t="s">
        <v>8</v>
      </c>
      <c r="GV85" s="7" t="s">
        <v>9</v>
      </c>
      <c r="GW85" s="8" t="s">
        <v>10</v>
      </c>
      <c r="HM85" t="s">
        <v>18</v>
      </c>
      <c r="HO85" s="6" t="s">
        <v>3</v>
      </c>
      <c r="HP85" s="7" t="s">
        <v>7</v>
      </c>
      <c r="HQ85" s="7" t="s">
        <v>8</v>
      </c>
      <c r="HR85" s="7" t="s">
        <v>9</v>
      </c>
      <c r="HS85" s="8" t="s">
        <v>10</v>
      </c>
    </row>
    <row r="86" spans="1:227">
      <c r="A86" t="s">
        <v>1</v>
      </c>
      <c r="B86" s="1" t="str">
        <f>+B58</f>
        <v>Black market solo pts vta ajenos</v>
      </c>
      <c r="C86" s="18">
        <f>+Conceptos!C103</f>
        <v>0</v>
      </c>
      <c r="D86" s="18">
        <f>+C86</f>
        <v>0</v>
      </c>
      <c r="E86" s="18">
        <f>+D86</f>
        <v>0</v>
      </c>
      <c r="F86" s="18">
        <f>+E86</f>
        <v>0</v>
      </c>
      <c r="G86" s="18">
        <f>+F86</f>
        <v>0</v>
      </c>
      <c r="W86" t="s">
        <v>1</v>
      </c>
      <c r="X86" s="1" t="str">
        <f>+X58</f>
        <v>Black market solo pts vta ajenos</v>
      </c>
      <c r="Y86" s="18">
        <f>+Conceptos!D103</f>
        <v>0</v>
      </c>
      <c r="Z86" s="18">
        <f>+Y86</f>
        <v>0</v>
      </c>
      <c r="AA86" s="18">
        <f>+Z86</f>
        <v>0</v>
      </c>
      <c r="AB86" s="18">
        <f>+AA86</f>
        <v>0</v>
      </c>
      <c r="AC86" s="18">
        <f>+AB86</f>
        <v>0</v>
      </c>
      <c r="AS86" t="s">
        <v>1</v>
      </c>
      <c r="AT86" s="1" t="str">
        <f>+AT58</f>
        <v>Black market</v>
      </c>
      <c r="AU86" s="18">
        <f>+Conceptos!E103</f>
        <v>0</v>
      </c>
      <c r="AV86" s="18">
        <f t="shared" ref="AV86:AY95" si="259">+AU86</f>
        <v>0</v>
      </c>
      <c r="AW86" s="18">
        <f t="shared" si="259"/>
        <v>0</v>
      </c>
      <c r="AX86" s="18">
        <f t="shared" si="259"/>
        <v>0</v>
      </c>
      <c r="AY86" s="18">
        <f t="shared" si="259"/>
        <v>0</v>
      </c>
      <c r="BO86" t="s">
        <v>1</v>
      </c>
      <c r="BP86" s="1" t="str">
        <f>+BP58</f>
        <v>Black market</v>
      </c>
      <c r="BQ86" s="18">
        <f>+Conceptos!F103</f>
        <v>0</v>
      </c>
      <c r="BR86" s="18">
        <f t="shared" ref="BR86:BU95" si="260">+BQ86</f>
        <v>0</v>
      </c>
      <c r="BS86" s="18">
        <f t="shared" si="260"/>
        <v>0</v>
      </c>
      <c r="BT86" s="18">
        <f t="shared" si="260"/>
        <v>0</v>
      </c>
      <c r="BU86" s="18">
        <f t="shared" si="260"/>
        <v>0</v>
      </c>
      <c r="CK86" t="s">
        <v>1</v>
      </c>
      <c r="CL86" s="1" t="str">
        <f>+CL58</f>
        <v>Black market</v>
      </c>
      <c r="CM86" s="18">
        <f>+Conceptos!G103</f>
        <v>0</v>
      </c>
      <c r="CN86" s="18">
        <f t="shared" ref="CN86:CQ95" si="261">+CM86</f>
        <v>0</v>
      </c>
      <c r="CO86" s="18">
        <f t="shared" si="261"/>
        <v>0</v>
      </c>
      <c r="CP86" s="18">
        <f t="shared" si="261"/>
        <v>0</v>
      </c>
      <c r="CQ86" s="18">
        <f t="shared" si="261"/>
        <v>0</v>
      </c>
      <c r="DG86" t="s">
        <v>1</v>
      </c>
      <c r="DH86" s="1" t="str">
        <f>+DH58</f>
        <v>Black market</v>
      </c>
      <c r="DI86" s="18">
        <f>+Conceptos!H103</f>
        <v>0</v>
      </c>
      <c r="DJ86" s="18">
        <f t="shared" ref="DJ86:DM95" si="262">+DI86</f>
        <v>0</v>
      </c>
      <c r="DK86" s="18">
        <f t="shared" si="262"/>
        <v>0</v>
      </c>
      <c r="DL86" s="18">
        <f t="shared" si="262"/>
        <v>0</v>
      </c>
      <c r="DM86" s="18">
        <f t="shared" si="262"/>
        <v>0</v>
      </c>
      <c r="EC86" t="s">
        <v>1</v>
      </c>
      <c r="ED86" s="1" t="str">
        <f>+ED58</f>
        <v>Black market</v>
      </c>
      <c r="EE86" s="18">
        <f>+Conceptos!I103</f>
        <v>0</v>
      </c>
      <c r="EF86" s="18">
        <f t="shared" ref="EF86:EI95" si="263">+EE86</f>
        <v>0</v>
      </c>
      <c r="EG86" s="18">
        <f t="shared" si="263"/>
        <v>0</v>
      </c>
      <c r="EH86" s="18">
        <f t="shared" si="263"/>
        <v>0</v>
      </c>
      <c r="EI86" s="18">
        <f t="shared" si="263"/>
        <v>0</v>
      </c>
      <c r="EY86" t="s">
        <v>1</v>
      </c>
      <c r="EZ86" s="1" t="str">
        <f>+EZ58</f>
        <v>Black market</v>
      </c>
      <c r="FA86" s="18">
        <f>+Conceptos!J103</f>
        <v>0</v>
      </c>
      <c r="FB86" s="18">
        <f t="shared" ref="FB86:FE98" si="264">+FA86</f>
        <v>0</v>
      </c>
      <c r="FC86" s="18">
        <f t="shared" si="264"/>
        <v>0</v>
      </c>
      <c r="FD86" s="18">
        <f t="shared" si="264"/>
        <v>0</v>
      </c>
      <c r="FE86" s="18">
        <f t="shared" si="264"/>
        <v>0</v>
      </c>
      <c r="FU86" t="s">
        <v>1</v>
      </c>
      <c r="FV86" s="1" t="str">
        <f>+FV58</f>
        <v>Black market</v>
      </c>
      <c r="FW86" s="18">
        <f>+Conceptos!K103</f>
        <v>0</v>
      </c>
      <c r="FX86" s="18">
        <f t="shared" si="256"/>
        <v>0</v>
      </c>
      <c r="FY86" s="18">
        <f t="shared" si="256"/>
        <v>0</v>
      </c>
      <c r="FZ86" s="18">
        <f t="shared" si="256"/>
        <v>0</v>
      </c>
      <c r="GA86" s="18">
        <f t="shared" si="256"/>
        <v>0</v>
      </c>
      <c r="GQ86" t="s">
        <v>1</v>
      </c>
      <c r="GR86" s="1" t="str">
        <f>+GR58</f>
        <v>Black market</v>
      </c>
      <c r="GS86" s="18">
        <f>+Conceptos!L103</f>
        <v>0</v>
      </c>
      <c r="GT86" s="18">
        <f t="shared" si="257"/>
        <v>0</v>
      </c>
      <c r="GU86" s="18">
        <f t="shared" si="257"/>
        <v>0</v>
      </c>
      <c r="GV86" s="18">
        <f t="shared" si="257"/>
        <v>0</v>
      </c>
      <c r="GW86" s="18">
        <f t="shared" si="257"/>
        <v>0</v>
      </c>
      <c r="HM86" t="s">
        <v>1</v>
      </c>
      <c r="HN86" s="1" t="str">
        <f>+HN58</f>
        <v>Black market</v>
      </c>
      <c r="HO86" s="18">
        <f>+Conceptos!M103</f>
        <v>0</v>
      </c>
      <c r="HP86" s="18">
        <f t="shared" si="258"/>
        <v>0</v>
      </c>
      <c r="HQ86" s="18">
        <f t="shared" si="258"/>
        <v>0</v>
      </c>
      <c r="HR86" s="18">
        <f t="shared" si="258"/>
        <v>0</v>
      </c>
      <c r="HS86" s="18">
        <f t="shared" si="258"/>
        <v>0</v>
      </c>
    </row>
    <row r="87" spans="1:227">
      <c r="B87" s="1" t="str">
        <f t="shared" ref="B87:B100" si="265">+B59</f>
        <v>Street</v>
      </c>
      <c r="C87" s="18">
        <f>+Conceptos!C104</f>
        <v>0.15</v>
      </c>
      <c r="D87" s="18">
        <f t="shared" ref="D87:G93" si="266">+C87</f>
        <v>0.15</v>
      </c>
      <c r="E87" s="18">
        <f t="shared" si="266"/>
        <v>0.15</v>
      </c>
      <c r="F87" s="18">
        <f t="shared" si="266"/>
        <v>0.15</v>
      </c>
      <c r="G87" s="18">
        <f t="shared" si="266"/>
        <v>0.15</v>
      </c>
      <c r="X87" s="1" t="str">
        <f t="shared" ref="X87:X100" si="267">+X59</f>
        <v>Street</v>
      </c>
      <c r="Y87" s="18">
        <f>+Conceptos!D104</f>
        <v>0.15</v>
      </c>
      <c r="Z87" s="18">
        <f t="shared" ref="Z87:AC93" si="268">+Y87</f>
        <v>0.15</v>
      </c>
      <c r="AA87" s="18">
        <f t="shared" si="268"/>
        <v>0.15</v>
      </c>
      <c r="AB87" s="18">
        <f t="shared" si="268"/>
        <v>0.15</v>
      </c>
      <c r="AC87" s="18">
        <f t="shared" si="268"/>
        <v>0.15</v>
      </c>
      <c r="AT87" s="1" t="str">
        <f t="shared" ref="AT87:AT100" si="269">+AT59</f>
        <v>Street</v>
      </c>
      <c r="AU87" s="18">
        <f>+Conceptos!E104</f>
        <v>0.15</v>
      </c>
      <c r="AV87" s="18">
        <f t="shared" si="259"/>
        <v>0.15</v>
      </c>
      <c r="AW87" s="18">
        <f t="shared" si="259"/>
        <v>0.15</v>
      </c>
      <c r="AX87" s="18">
        <f t="shared" si="259"/>
        <v>0.15</v>
      </c>
      <c r="AY87" s="18">
        <f t="shared" si="259"/>
        <v>0.15</v>
      </c>
      <c r="BP87" s="1" t="str">
        <f t="shared" ref="BP87:BP100" si="270">+BP59</f>
        <v>Street</v>
      </c>
      <c r="BQ87" s="18">
        <f>+Conceptos!F104</f>
        <v>0.15</v>
      </c>
      <c r="BR87" s="18">
        <f t="shared" si="260"/>
        <v>0.15</v>
      </c>
      <c r="BS87" s="18">
        <f t="shared" si="260"/>
        <v>0.15</v>
      </c>
      <c r="BT87" s="18">
        <f t="shared" si="260"/>
        <v>0.15</v>
      </c>
      <c r="BU87" s="18">
        <f t="shared" si="260"/>
        <v>0.15</v>
      </c>
      <c r="CL87" s="1" t="str">
        <f t="shared" ref="CL87:CL100" si="271">+CL59</f>
        <v>Street</v>
      </c>
      <c r="CM87" s="18">
        <f>+Conceptos!G104</f>
        <v>0.15</v>
      </c>
      <c r="CN87" s="18">
        <f t="shared" si="261"/>
        <v>0.15</v>
      </c>
      <c r="CO87" s="18">
        <f t="shared" si="261"/>
        <v>0.15</v>
      </c>
      <c r="CP87" s="18">
        <f t="shared" si="261"/>
        <v>0.15</v>
      </c>
      <c r="CQ87" s="18">
        <f t="shared" si="261"/>
        <v>0.15</v>
      </c>
      <c r="DH87" s="1" t="str">
        <f t="shared" ref="DH87:DH100" si="272">+DH59</f>
        <v>Street</v>
      </c>
      <c r="DI87" s="18">
        <f>+Conceptos!H104</f>
        <v>0.15</v>
      </c>
      <c r="DJ87" s="18">
        <f t="shared" si="262"/>
        <v>0.15</v>
      </c>
      <c r="DK87" s="18">
        <f t="shared" si="262"/>
        <v>0.15</v>
      </c>
      <c r="DL87" s="18">
        <f t="shared" si="262"/>
        <v>0.15</v>
      </c>
      <c r="DM87" s="18">
        <f t="shared" si="262"/>
        <v>0.15</v>
      </c>
      <c r="ED87" s="1" t="str">
        <f t="shared" ref="ED87:ED100" si="273">+ED59</f>
        <v>Street</v>
      </c>
      <c r="EE87" s="18">
        <f>+Conceptos!I104</f>
        <v>0.15</v>
      </c>
      <c r="EF87" s="18">
        <f t="shared" si="263"/>
        <v>0.15</v>
      </c>
      <c r="EG87" s="18">
        <f t="shared" si="263"/>
        <v>0.15</v>
      </c>
      <c r="EH87" s="18">
        <f t="shared" si="263"/>
        <v>0.15</v>
      </c>
      <c r="EI87" s="18">
        <f t="shared" si="263"/>
        <v>0.15</v>
      </c>
      <c r="EZ87" s="1" t="str">
        <f t="shared" ref="EZ87:EZ100" si="274">+EZ59</f>
        <v>Street</v>
      </c>
      <c r="FA87" s="18">
        <f>+Conceptos!J104</f>
        <v>0.15</v>
      </c>
      <c r="FB87" s="18">
        <f t="shared" si="264"/>
        <v>0.15</v>
      </c>
      <c r="FC87" s="18">
        <f t="shared" si="264"/>
        <v>0.15</v>
      </c>
      <c r="FD87" s="18">
        <f t="shared" si="264"/>
        <v>0.15</v>
      </c>
      <c r="FE87" s="18">
        <f t="shared" si="264"/>
        <v>0.15</v>
      </c>
      <c r="FV87" s="1" t="str">
        <f t="shared" ref="FV87:FV100" si="275">+FV59</f>
        <v>Street</v>
      </c>
      <c r="FW87" s="18">
        <f>+Conceptos!K104</f>
        <v>0.15</v>
      </c>
      <c r="FX87" s="18">
        <f t="shared" si="256"/>
        <v>0.15</v>
      </c>
      <c r="FY87" s="18">
        <f t="shared" si="256"/>
        <v>0.15</v>
      </c>
      <c r="FZ87" s="18">
        <f t="shared" si="256"/>
        <v>0.15</v>
      </c>
      <c r="GA87" s="18">
        <f t="shared" si="256"/>
        <v>0.15</v>
      </c>
      <c r="GR87" s="1" t="str">
        <f t="shared" ref="GR87:GR100" si="276">+GR59</f>
        <v>Street</v>
      </c>
      <c r="GS87" s="18">
        <f>+Conceptos!L104</f>
        <v>0.15</v>
      </c>
      <c r="GT87" s="18">
        <f t="shared" si="257"/>
        <v>0.15</v>
      </c>
      <c r="GU87" s="18">
        <f t="shared" si="257"/>
        <v>0.15</v>
      </c>
      <c r="GV87" s="18">
        <f t="shared" si="257"/>
        <v>0.15</v>
      </c>
      <c r="GW87" s="18">
        <f t="shared" si="257"/>
        <v>0.15</v>
      </c>
      <c r="HN87" s="1" t="str">
        <f t="shared" ref="HN87:HN100" si="277">+HN59</f>
        <v>Street</v>
      </c>
      <c r="HO87" s="18">
        <f>+Conceptos!M104</f>
        <v>0.15</v>
      </c>
      <c r="HP87" s="18">
        <f t="shared" si="258"/>
        <v>0.15</v>
      </c>
      <c r="HQ87" s="18">
        <f t="shared" si="258"/>
        <v>0.15</v>
      </c>
      <c r="HR87" s="18">
        <f t="shared" si="258"/>
        <v>0.15</v>
      </c>
      <c r="HS87" s="18">
        <f t="shared" si="258"/>
        <v>0.15</v>
      </c>
    </row>
    <row r="88" spans="1:227">
      <c r="B88" s="1" t="str">
        <f t="shared" si="265"/>
        <v>Extreme Bike</v>
      </c>
      <c r="C88" s="18">
        <f>+Conceptos!C105</f>
        <v>0.05</v>
      </c>
      <c r="D88" s="18">
        <f t="shared" si="266"/>
        <v>0.05</v>
      </c>
      <c r="E88" s="18">
        <f t="shared" si="266"/>
        <v>0.05</v>
      </c>
      <c r="F88" s="18">
        <f t="shared" si="266"/>
        <v>0.05</v>
      </c>
      <c r="G88" s="18">
        <f t="shared" si="266"/>
        <v>0.05</v>
      </c>
      <c r="X88" s="1" t="str">
        <f t="shared" si="267"/>
        <v>Extreme Bike</v>
      </c>
      <c r="Y88" s="18">
        <f>+Conceptos!D105</f>
        <v>0.05</v>
      </c>
      <c r="Z88" s="18">
        <f t="shared" si="268"/>
        <v>0.05</v>
      </c>
      <c r="AA88" s="18">
        <f t="shared" si="268"/>
        <v>0.05</v>
      </c>
      <c r="AB88" s="18">
        <f t="shared" si="268"/>
        <v>0.05</v>
      </c>
      <c r="AC88" s="18">
        <f t="shared" si="268"/>
        <v>0.05</v>
      </c>
      <c r="AT88" s="1" t="str">
        <f t="shared" si="269"/>
        <v>Extreme Bike</v>
      </c>
      <c r="AU88" s="18">
        <f>+Conceptos!E105</f>
        <v>0.05</v>
      </c>
      <c r="AV88" s="18">
        <f t="shared" si="259"/>
        <v>0.05</v>
      </c>
      <c r="AW88" s="18">
        <f t="shared" si="259"/>
        <v>0.05</v>
      </c>
      <c r="AX88" s="18">
        <f t="shared" si="259"/>
        <v>0.05</v>
      </c>
      <c r="AY88" s="18">
        <f t="shared" si="259"/>
        <v>0.05</v>
      </c>
      <c r="BP88" s="1" t="str">
        <f t="shared" si="270"/>
        <v>Extreme Bike</v>
      </c>
      <c r="BQ88" s="18">
        <f>+Conceptos!F105</f>
        <v>0.05</v>
      </c>
      <c r="BR88" s="18">
        <f t="shared" si="260"/>
        <v>0.05</v>
      </c>
      <c r="BS88" s="18">
        <f t="shared" si="260"/>
        <v>0.05</v>
      </c>
      <c r="BT88" s="18">
        <f t="shared" si="260"/>
        <v>0.05</v>
      </c>
      <c r="BU88" s="18">
        <f t="shared" si="260"/>
        <v>0.05</v>
      </c>
      <c r="CL88" s="1" t="str">
        <f t="shared" si="271"/>
        <v>Extreme Bike</v>
      </c>
      <c r="CM88" s="18">
        <f>+Conceptos!G105</f>
        <v>0.05</v>
      </c>
      <c r="CN88" s="18">
        <f t="shared" si="261"/>
        <v>0.05</v>
      </c>
      <c r="CO88" s="18">
        <f t="shared" si="261"/>
        <v>0.05</v>
      </c>
      <c r="CP88" s="18">
        <f t="shared" si="261"/>
        <v>0.05</v>
      </c>
      <c r="CQ88" s="18">
        <f t="shared" si="261"/>
        <v>0.05</v>
      </c>
      <c r="DH88" s="1" t="str">
        <f t="shared" si="272"/>
        <v>Extreme Bike</v>
      </c>
      <c r="DI88" s="18">
        <f>+Conceptos!H105</f>
        <v>0.05</v>
      </c>
      <c r="DJ88" s="18">
        <f t="shared" si="262"/>
        <v>0.05</v>
      </c>
      <c r="DK88" s="18">
        <f t="shared" si="262"/>
        <v>0.05</v>
      </c>
      <c r="DL88" s="18">
        <f t="shared" si="262"/>
        <v>0.05</v>
      </c>
      <c r="DM88" s="18">
        <f t="shared" si="262"/>
        <v>0.05</v>
      </c>
      <c r="ED88" s="1" t="str">
        <f t="shared" si="273"/>
        <v>Extreme Bike</v>
      </c>
      <c r="EE88" s="18">
        <f>+Conceptos!I105</f>
        <v>0.05</v>
      </c>
      <c r="EF88" s="18">
        <f t="shared" si="263"/>
        <v>0.05</v>
      </c>
      <c r="EG88" s="18">
        <f t="shared" si="263"/>
        <v>0.05</v>
      </c>
      <c r="EH88" s="18">
        <f t="shared" si="263"/>
        <v>0.05</v>
      </c>
      <c r="EI88" s="18">
        <f t="shared" si="263"/>
        <v>0.05</v>
      </c>
      <c r="EZ88" s="1" t="str">
        <f t="shared" si="274"/>
        <v>Extreme Bike</v>
      </c>
      <c r="FA88" s="18">
        <f>+Conceptos!J105</f>
        <v>0.05</v>
      </c>
      <c r="FB88" s="18">
        <f t="shared" si="264"/>
        <v>0.05</v>
      </c>
      <c r="FC88" s="18">
        <f t="shared" si="264"/>
        <v>0.05</v>
      </c>
      <c r="FD88" s="18">
        <f t="shared" si="264"/>
        <v>0.05</v>
      </c>
      <c r="FE88" s="18">
        <f t="shared" si="264"/>
        <v>0.05</v>
      </c>
      <c r="FV88" s="1" t="str">
        <f t="shared" si="275"/>
        <v>Extreme Bike</v>
      </c>
      <c r="FW88" s="18">
        <f>+Conceptos!K105</f>
        <v>0.05</v>
      </c>
      <c r="FX88" s="18">
        <f t="shared" si="256"/>
        <v>0.05</v>
      </c>
      <c r="FY88" s="18">
        <f t="shared" si="256"/>
        <v>0.05</v>
      </c>
      <c r="FZ88" s="18">
        <f t="shared" si="256"/>
        <v>0.05</v>
      </c>
      <c r="GA88" s="18">
        <f t="shared" si="256"/>
        <v>0.05</v>
      </c>
      <c r="GR88" s="1" t="str">
        <f t="shared" si="276"/>
        <v>Extreme Bike</v>
      </c>
      <c r="GS88" s="18">
        <f>+Conceptos!L105</f>
        <v>0.05</v>
      </c>
      <c r="GT88" s="18">
        <f t="shared" si="257"/>
        <v>0.05</v>
      </c>
      <c r="GU88" s="18">
        <f t="shared" si="257"/>
        <v>0.05</v>
      </c>
      <c r="GV88" s="18">
        <f t="shared" si="257"/>
        <v>0.05</v>
      </c>
      <c r="GW88" s="18">
        <f t="shared" si="257"/>
        <v>0.05</v>
      </c>
      <c r="HN88" s="1" t="str">
        <f t="shared" si="277"/>
        <v>Extreme Bike</v>
      </c>
      <c r="HO88" s="18">
        <f>+Conceptos!M105</f>
        <v>0.05</v>
      </c>
      <c r="HP88" s="18">
        <f t="shared" si="258"/>
        <v>0.05</v>
      </c>
      <c r="HQ88" s="18">
        <f t="shared" si="258"/>
        <v>0.05</v>
      </c>
      <c r="HR88" s="18">
        <f t="shared" si="258"/>
        <v>0.05</v>
      </c>
      <c r="HS88" s="18">
        <f t="shared" si="258"/>
        <v>0.05</v>
      </c>
    </row>
    <row r="89" spans="1:227">
      <c r="B89" s="1" t="str">
        <f t="shared" si="265"/>
        <v>Basic</v>
      </c>
      <c r="C89" s="18">
        <f>+Conceptos!C106</f>
        <v>0.11</v>
      </c>
      <c r="D89" s="18">
        <f t="shared" si="266"/>
        <v>0.11</v>
      </c>
      <c r="E89" s="18">
        <f t="shared" si="266"/>
        <v>0.11</v>
      </c>
      <c r="F89" s="18">
        <f t="shared" si="266"/>
        <v>0.11</v>
      </c>
      <c r="G89" s="18">
        <f t="shared" si="266"/>
        <v>0.11</v>
      </c>
      <c r="X89" s="1" t="str">
        <f t="shared" si="267"/>
        <v>Basic</v>
      </c>
      <c r="Y89" s="18">
        <f>+Conceptos!D106</f>
        <v>0.11</v>
      </c>
      <c r="Z89" s="18">
        <f t="shared" si="268"/>
        <v>0.11</v>
      </c>
      <c r="AA89" s="18">
        <f t="shared" si="268"/>
        <v>0.11</v>
      </c>
      <c r="AB89" s="18">
        <f t="shared" si="268"/>
        <v>0.11</v>
      </c>
      <c r="AC89" s="18">
        <f t="shared" si="268"/>
        <v>0.11</v>
      </c>
      <c r="AT89" s="1" t="str">
        <f t="shared" si="269"/>
        <v>Basic, Sport</v>
      </c>
      <c r="AU89" s="18">
        <f>+Conceptos!E106</f>
        <v>0.11</v>
      </c>
      <c r="AV89" s="18">
        <f t="shared" si="259"/>
        <v>0.11</v>
      </c>
      <c r="AW89" s="18">
        <f t="shared" si="259"/>
        <v>0.11</v>
      </c>
      <c r="AX89" s="18">
        <f t="shared" si="259"/>
        <v>0.11</v>
      </c>
      <c r="AY89" s="18">
        <f t="shared" si="259"/>
        <v>0.11</v>
      </c>
      <c r="BP89" s="1" t="str">
        <f t="shared" si="270"/>
        <v>Basic, Sport</v>
      </c>
      <c r="BQ89" s="18">
        <f>+Conceptos!F106</f>
        <v>0.11</v>
      </c>
      <c r="BR89" s="18">
        <f t="shared" si="260"/>
        <v>0.11</v>
      </c>
      <c r="BS89" s="18">
        <f t="shared" si="260"/>
        <v>0.11</v>
      </c>
      <c r="BT89" s="18">
        <f t="shared" si="260"/>
        <v>0.11</v>
      </c>
      <c r="BU89" s="18">
        <f t="shared" si="260"/>
        <v>0.11</v>
      </c>
      <c r="CL89" s="1" t="str">
        <f t="shared" si="271"/>
        <v>Basic, Sport</v>
      </c>
      <c r="CM89" s="18">
        <f>+Conceptos!G106</f>
        <v>0.11</v>
      </c>
      <c r="CN89" s="18">
        <f t="shared" si="261"/>
        <v>0.11</v>
      </c>
      <c r="CO89" s="18">
        <f t="shared" si="261"/>
        <v>0.11</v>
      </c>
      <c r="CP89" s="18">
        <f t="shared" si="261"/>
        <v>0.11</v>
      </c>
      <c r="CQ89" s="18">
        <f t="shared" si="261"/>
        <v>0.11</v>
      </c>
      <c r="DH89" s="1" t="str">
        <f t="shared" si="272"/>
        <v>Basic, Sport</v>
      </c>
      <c r="DI89" s="18">
        <f>+Conceptos!H106</f>
        <v>0.11</v>
      </c>
      <c r="DJ89" s="18">
        <f t="shared" si="262"/>
        <v>0.11</v>
      </c>
      <c r="DK89" s="18">
        <f t="shared" si="262"/>
        <v>0.11</v>
      </c>
      <c r="DL89" s="18">
        <f t="shared" si="262"/>
        <v>0.11</v>
      </c>
      <c r="DM89" s="18">
        <f t="shared" si="262"/>
        <v>0.11</v>
      </c>
      <c r="ED89" s="1" t="str">
        <f t="shared" si="273"/>
        <v>Basic, Sport</v>
      </c>
      <c r="EE89" s="18">
        <f>+Conceptos!I106</f>
        <v>0.11</v>
      </c>
      <c r="EF89" s="18">
        <f t="shared" si="263"/>
        <v>0.11</v>
      </c>
      <c r="EG89" s="18">
        <f t="shared" si="263"/>
        <v>0.11</v>
      </c>
      <c r="EH89" s="18">
        <f t="shared" si="263"/>
        <v>0.11</v>
      </c>
      <c r="EI89" s="18">
        <f t="shared" si="263"/>
        <v>0.11</v>
      </c>
      <c r="EZ89" s="1" t="str">
        <f t="shared" si="274"/>
        <v>Basic, Sport</v>
      </c>
      <c r="FA89" s="18">
        <f>+Conceptos!J106</f>
        <v>0.11</v>
      </c>
      <c r="FB89" s="18">
        <f t="shared" si="264"/>
        <v>0.11</v>
      </c>
      <c r="FC89" s="18">
        <f t="shared" si="264"/>
        <v>0.11</v>
      </c>
      <c r="FD89" s="18">
        <f t="shared" si="264"/>
        <v>0.11</v>
      </c>
      <c r="FE89" s="18">
        <f t="shared" si="264"/>
        <v>0.11</v>
      </c>
      <c r="FV89" s="1" t="str">
        <f t="shared" si="275"/>
        <v>Basic, Sport</v>
      </c>
      <c r="FW89" s="18">
        <f>+Conceptos!K106</f>
        <v>0.11</v>
      </c>
      <c r="FX89" s="18">
        <f t="shared" si="256"/>
        <v>0.11</v>
      </c>
      <c r="FY89" s="18">
        <f t="shared" si="256"/>
        <v>0.11</v>
      </c>
      <c r="FZ89" s="18">
        <f t="shared" si="256"/>
        <v>0.11</v>
      </c>
      <c r="GA89" s="18">
        <f t="shared" si="256"/>
        <v>0.11</v>
      </c>
      <c r="GR89" s="1" t="str">
        <f t="shared" si="276"/>
        <v>Basic, Sport</v>
      </c>
      <c r="GS89" s="18">
        <f>+Conceptos!L106</f>
        <v>0.11</v>
      </c>
      <c r="GT89" s="18">
        <f t="shared" si="257"/>
        <v>0.11</v>
      </c>
      <c r="GU89" s="18">
        <f t="shared" si="257"/>
        <v>0.11</v>
      </c>
      <c r="GV89" s="18">
        <f t="shared" si="257"/>
        <v>0.11</v>
      </c>
      <c r="GW89" s="18">
        <f t="shared" si="257"/>
        <v>0.11</v>
      </c>
      <c r="HN89" s="1" t="str">
        <f t="shared" si="277"/>
        <v>Basic, Sport</v>
      </c>
      <c r="HO89" s="18">
        <f>+Conceptos!M106</f>
        <v>0.11</v>
      </c>
      <c r="HP89" s="18">
        <f t="shared" si="258"/>
        <v>0.11</v>
      </c>
      <c r="HQ89" s="18">
        <f t="shared" si="258"/>
        <v>0.11</v>
      </c>
      <c r="HR89" s="18">
        <f t="shared" si="258"/>
        <v>0.11</v>
      </c>
      <c r="HS89" s="18">
        <f t="shared" si="258"/>
        <v>0.11</v>
      </c>
    </row>
    <row r="90" spans="1:227">
      <c r="B90" s="1" t="str">
        <f t="shared" si="265"/>
        <v>Sport</v>
      </c>
      <c r="C90" s="18">
        <f>+Conceptos!C107</f>
        <v>0.1</v>
      </c>
      <c r="D90" s="18">
        <f t="shared" si="266"/>
        <v>0.1</v>
      </c>
      <c r="E90" s="18">
        <f t="shared" si="266"/>
        <v>0.1</v>
      </c>
      <c r="F90" s="18">
        <f t="shared" si="266"/>
        <v>0.1</v>
      </c>
      <c r="G90" s="18">
        <f t="shared" si="266"/>
        <v>0.1</v>
      </c>
      <c r="X90" s="1" t="str">
        <f t="shared" si="267"/>
        <v>Sport</v>
      </c>
      <c r="Y90" s="18">
        <f>+Conceptos!D107</f>
        <v>0.1</v>
      </c>
      <c r="Z90" s="18">
        <f t="shared" si="268"/>
        <v>0.1</v>
      </c>
      <c r="AA90" s="18">
        <f t="shared" si="268"/>
        <v>0.1</v>
      </c>
      <c r="AB90" s="18">
        <f t="shared" si="268"/>
        <v>0.1</v>
      </c>
      <c r="AC90" s="18">
        <f t="shared" si="268"/>
        <v>0.1</v>
      </c>
      <c r="AT90" s="1" t="str">
        <f t="shared" si="269"/>
        <v>Underground</v>
      </c>
      <c r="AU90" s="18">
        <f>+Conceptos!E107</f>
        <v>0.1</v>
      </c>
      <c r="AV90" s="18">
        <f t="shared" si="259"/>
        <v>0.1</v>
      </c>
      <c r="AW90" s="18">
        <f t="shared" si="259"/>
        <v>0.1</v>
      </c>
      <c r="AX90" s="18">
        <f t="shared" si="259"/>
        <v>0.1</v>
      </c>
      <c r="AY90" s="18">
        <f t="shared" si="259"/>
        <v>0.1</v>
      </c>
      <c r="BP90" s="1" t="str">
        <f t="shared" si="270"/>
        <v>Underground</v>
      </c>
      <c r="BQ90" s="18">
        <f>+Conceptos!F107</f>
        <v>0.1</v>
      </c>
      <c r="BR90" s="18">
        <f t="shared" si="260"/>
        <v>0.1</v>
      </c>
      <c r="BS90" s="18">
        <f t="shared" si="260"/>
        <v>0.1</v>
      </c>
      <c r="BT90" s="18">
        <f t="shared" si="260"/>
        <v>0.1</v>
      </c>
      <c r="BU90" s="18">
        <f t="shared" si="260"/>
        <v>0.1</v>
      </c>
      <c r="CL90" s="1" t="str">
        <f t="shared" si="271"/>
        <v>Underground</v>
      </c>
      <c r="CM90" s="18">
        <f>+Conceptos!G107</f>
        <v>0.1</v>
      </c>
      <c r="CN90" s="18">
        <f t="shared" si="261"/>
        <v>0.1</v>
      </c>
      <c r="CO90" s="18">
        <f t="shared" si="261"/>
        <v>0.1</v>
      </c>
      <c r="CP90" s="18">
        <f t="shared" si="261"/>
        <v>0.1</v>
      </c>
      <c r="CQ90" s="18">
        <f t="shared" si="261"/>
        <v>0.1</v>
      </c>
      <c r="DH90" s="1" t="str">
        <f t="shared" si="272"/>
        <v>Underground</v>
      </c>
      <c r="DI90" s="18">
        <f>+Conceptos!H107</f>
        <v>0.1</v>
      </c>
      <c r="DJ90" s="18">
        <f t="shared" si="262"/>
        <v>0.1</v>
      </c>
      <c r="DK90" s="18">
        <f t="shared" si="262"/>
        <v>0.1</v>
      </c>
      <c r="DL90" s="18">
        <f t="shared" si="262"/>
        <v>0.1</v>
      </c>
      <c r="DM90" s="18">
        <f t="shared" si="262"/>
        <v>0.1</v>
      </c>
      <c r="ED90" s="1" t="str">
        <f t="shared" si="273"/>
        <v>Underground</v>
      </c>
      <c r="EE90" s="18">
        <f>+Conceptos!I107</f>
        <v>0.1</v>
      </c>
      <c r="EF90" s="18">
        <f t="shared" si="263"/>
        <v>0.1</v>
      </c>
      <c r="EG90" s="18">
        <f t="shared" si="263"/>
        <v>0.1</v>
      </c>
      <c r="EH90" s="18">
        <f t="shared" si="263"/>
        <v>0.1</v>
      </c>
      <c r="EI90" s="18">
        <f t="shared" si="263"/>
        <v>0.1</v>
      </c>
      <c r="EZ90" s="1" t="str">
        <f t="shared" si="274"/>
        <v>Underground</v>
      </c>
      <c r="FA90" s="18">
        <f>+Conceptos!J107</f>
        <v>0.1</v>
      </c>
      <c r="FB90" s="18">
        <f t="shared" si="264"/>
        <v>0.1</v>
      </c>
      <c r="FC90" s="18">
        <f t="shared" si="264"/>
        <v>0.1</v>
      </c>
      <c r="FD90" s="18">
        <f t="shared" si="264"/>
        <v>0.1</v>
      </c>
      <c r="FE90" s="18">
        <f t="shared" si="264"/>
        <v>0.1</v>
      </c>
      <c r="FV90" s="1" t="str">
        <f t="shared" si="275"/>
        <v>Underground</v>
      </c>
      <c r="FW90" s="18">
        <f>+Conceptos!K107</f>
        <v>0.1</v>
      </c>
      <c r="FX90" s="18">
        <f t="shared" si="256"/>
        <v>0.1</v>
      </c>
      <c r="FY90" s="18">
        <f t="shared" si="256"/>
        <v>0.1</v>
      </c>
      <c r="FZ90" s="18">
        <f t="shared" si="256"/>
        <v>0.1</v>
      </c>
      <c r="GA90" s="18">
        <f t="shared" si="256"/>
        <v>0.1</v>
      </c>
      <c r="GR90" s="1" t="str">
        <f t="shared" si="276"/>
        <v>Underground</v>
      </c>
      <c r="GS90" s="18">
        <f>+Conceptos!L107</f>
        <v>0.1</v>
      </c>
      <c r="GT90" s="18">
        <f t="shared" si="257"/>
        <v>0.1</v>
      </c>
      <c r="GU90" s="18">
        <f t="shared" si="257"/>
        <v>0.1</v>
      </c>
      <c r="GV90" s="18">
        <f t="shared" si="257"/>
        <v>0.1</v>
      </c>
      <c r="GW90" s="18">
        <f t="shared" si="257"/>
        <v>0.1</v>
      </c>
      <c r="HN90" s="1" t="str">
        <f t="shared" si="277"/>
        <v>Underground</v>
      </c>
      <c r="HO90" s="18">
        <f>+Conceptos!M107</f>
        <v>0.1</v>
      </c>
      <c r="HP90" s="18">
        <f t="shared" si="258"/>
        <v>0.1</v>
      </c>
      <c r="HQ90" s="18">
        <f t="shared" si="258"/>
        <v>0.1</v>
      </c>
      <c r="HR90" s="18">
        <f t="shared" si="258"/>
        <v>0.1</v>
      </c>
      <c r="HS90" s="18">
        <f t="shared" si="258"/>
        <v>0.1</v>
      </c>
    </row>
    <row r="91" spans="1:227">
      <c r="B91" s="1" t="str">
        <f t="shared" si="265"/>
        <v>Underground</v>
      </c>
      <c r="C91" s="18">
        <f>+Conceptos!C108</f>
        <v>0.12</v>
      </c>
      <c r="D91" s="18">
        <f t="shared" si="266"/>
        <v>0.12</v>
      </c>
      <c r="E91" s="18">
        <f t="shared" si="266"/>
        <v>0.12</v>
      </c>
      <c r="F91" s="18">
        <f t="shared" si="266"/>
        <v>0.12</v>
      </c>
      <c r="G91" s="18">
        <f t="shared" si="266"/>
        <v>0.12</v>
      </c>
      <c r="X91" s="1" t="str">
        <f t="shared" si="267"/>
        <v>Underground</v>
      </c>
      <c r="Y91" s="18">
        <f>+Conceptos!D108</f>
        <v>0.12</v>
      </c>
      <c r="Z91" s="18">
        <f t="shared" si="268"/>
        <v>0.12</v>
      </c>
      <c r="AA91" s="18">
        <f t="shared" si="268"/>
        <v>0.12</v>
      </c>
      <c r="AB91" s="18">
        <f t="shared" si="268"/>
        <v>0.12</v>
      </c>
      <c r="AC91" s="18">
        <f t="shared" si="268"/>
        <v>0.12</v>
      </c>
      <c r="AT91" s="1" t="str">
        <f t="shared" si="269"/>
        <v>Fantasy</v>
      </c>
      <c r="AU91" s="18">
        <f>+Conceptos!E108</f>
        <v>0.12</v>
      </c>
      <c r="AV91" s="18">
        <f t="shared" si="259"/>
        <v>0.12</v>
      </c>
      <c r="AW91" s="18">
        <f t="shared" si="259"/>
        <v>0.12</v>
      </c>
      <c r="AX91" s="18">
        <f t="shared" si="259"/>
        <v>0.12</v>
      </c>
      <c r="AY91" s="18">
        <f t="shared" si="259"/>
        <v>0.12</v>
      </c>
      <c r="BP91" s="1" t="str">
        <f t="shared" si="270"/>
        <v>Fantasy</v>
      </c>
      <c r="BQ91" s="18">
        <f>+Conceptos!F108</f>
        <v>0.12</v>
      </c>
      <c r="BR91" s="18">
        <f t="shared" si="260"/>
        <v>0.12</v>
      </c>
      <c r="BS91" s="18">
        <f t="shared" si="260"/>
        <v>0.12</v>
      </c>
      <c r="BT91" s="18">
        <f t="shared" si="260"/>
        <v>0.12</v>
      </c>
      <c r="BU91" s="18">
        <f t="shared" si="260"/>
        <v>0.12</v>
      </c>
      <c r="CL91" s="1" t="str">
        <f t="shared" si="271"/>
        <v>Fantasy</v>
      </c>
      <c r="CM91" s="18">
        <f>+Conceptos!G108</f>
        <v>0.12</v>
      </c>
      <c r="CN91" s="18">
        <f t="shared" si="261"/>
        <v>0.12</v>
      </c>
      <c r="CO91" s="18">
        <f t="shared" si="261"/>
        <v>0.12</v>
      </c>
      <c r="CP91" s="18">
        <f t="shared" si="261"/>
        <v>0.12</v>
      </c>
      <c r="CQ91" s="18">
        <f t="shared" si="261"/>
        <v>0.12</v>
      </c>
      <c r="DH91" s="1" t="str">
        <f t="shared" si="272"/>
        <v>Fantasy</v>
      </c>
      <c r="DI91" s="18">
        <f>+Conceptos!H108</f>
        <v>0.12</v>
      </c>
      <c r="DJ91" s="18">
        <f t="shared" si="262"/>
        <v>0.12</v>
      </c>
      <c r="DK91" s="18">
        <f t="shared" si="262"/>
        <v>0.12</v>
      </c>
      <c r="DL91" s="18">
        <f t="shared" si="262"/>
        <v>0.12</v>
      </c>
      <c r="DM91" s="18">
        <f t="shared" si="262"/>
        <v>0.12</v>
      </c>
      <c r="ED91" s="1" t="str">
        <f t="shared" si="273"/>
        <v>Fantasy</v>
      </c>
      <c r="EE91" s="18">
        <f>+Conceptos!I108</f>
        <v>0.12</v>
      </c>
      <c r="EF91" s="18">
        <f t="shared" si="263"/>
        <v>0.12</v>
      </c>
      <c r="EG91" s="18">
        <f t="shared" si="263"/>
        <v>0.12</v>
      </c>
      <c r="EH91" s="18">
        <f t="shared" si="263"/>
        <v>0.12</v>
      </c>
      <c r="EI91" s="18">
        <f t="shared" si="263"/>
        <v>0.12</v>
      </c>
      <c r="EZ91" s="1" t="str">
        <f t="shared" si="274"/>
        <v>Fantasy</v>
      </c>
      <c r="FA91" s="18">
        <f>+Conceptos!J108</f>
        <v>0.12</v>
      </c>
      <c r="FB91" s="18">
        <f t="shared" si="264"/>
        <v>0.12</v>
      </c>
      <c r="FC91" s="18">
        <f t="shared" si="264"/>
        <v>0.12</v>
      </c>
      <c r="FD91" s="18">
        <f t="shared" si="264"/>
        <v>0.12</v>
      </c>
      <c r="FE91" s="18">
        <f t="shared" si="264"/>
        <v>0.12</v>
      </c>
      <c r="FV91" s="1" t="str">
        <f t="shared" si="275"/>
        <v>Fantasy</v>
      </c>
      <c r="FW91" s="18">
        <f>+Conceptos!K108</f>
        <v>0.12</v>
      </c>
      <c r="FX91" s="18">
        <f t="shared" si="256"/>
        <v>0.12</v>
      </c>
      <c r="FY91" s="18">
        <f t="shared" si="256"/>
        <v>0.12</v>
      </c>
      <c r="FZ91" s="18">
        <f t="shared" si="256"/>
        <v>0.12</v>
      </c>
      <c r="GA91" s="18">
        <f t="shared" si="256"/>
        <v>0.12</v>
      </c>
      <c r="GR91" s="1" t="str">
        <f t="shared" si="276"/>
        <v>Fantasy</v>
      </c>
      <c r="GS91" s="18">
        <f>+Conceptos!L108</f>
        <v>0.12</v>
      </c>
      <c r="GT91" s="18">
        <f t="shared" si="257"/>
        <v>0.12</v>
      </c>
      <c r="GU91" s="18">
        <f t="shared" si="257"/>
        <v>0.12</v>
      </c>
      <c r="GV91" s="18">
        <f t="shared" si="257"/>
        <v>0.12</v>
      </c>
      <c r="GW91" s="18">
        <f t="shared" si="257"/>
        <v>0.12</v>
      </c>
      <c r="HN91" s="1" t="str">
        <f t="shared" si="277"/>
        <v>Fantasy</v>
      </c>
      <c r="HO91" s="18">
        <f>+Conceptos!M108</f>
        <v>0.12</v>
      </c>
      <c r="HP91" s="18">
        <f t="shared" si="258"/>
        <v>0.12</v>
      </c>
      <c r="HQ91" s="18">
        <f t="shared" si="258"/>
        <v>0.12</v>
      </c>
      <c r="HR91" s="18">
        <f t="shared" si="258"/>
        <v>0.12</v>
      </c>
      <c r="HS91" s="18">
        <f t="shared" si="258"/>
        <v>0.12</v>
      </c>
    </row>
    <row r="92" spans="1:227">
      <c r="B92" s="1" t="str">
        <f t="shared" si="265"/>
        <v>Fantasy</v>
      </c>
      <c r="C92" s="18">
        <f>+Conceptos!C109</f>
        <v>0.08</v>
      </c>
      <c r="D92" s="18">
        <f t="shared" si="266"/>
        <v>0.08</v>
      </c>
      <c r="E92" s="18">
        <f t="shared" si="266"/>
        <v>0.08</v>
      </c>
      <c r="F92" s="18">
        <f t="shared" si="266"/>
        <v>0.08</v>
      </c>
      <c r="G92" s="18">
        <f t="shared" si="266"/>
        <v>0.08</v>
      </c>
      <c r="X92" s="1" t="str">
        <f t="shared" si="267"/>
        <v>Fantasy</v>
      </c>
      <c r="Y92" s="18">
        <f>+Conceptos!D109</f>
        <v>0.08</v>
      </c>
      <c r="Z92" s="18">
        <f t="shared" si="268"/>
        <v>0.08</v>
      </c>
      <c r="AA92" s="18">
        <f t="shared" si="268"/>
        <v>0.08</v>
      </c>
      <c r="AB92" s="18">
        <f t="shared" si="268"/>
        <v>0.08</v>
      </c>
      <c r="AC92" s="18">
        <f t="shared" si="268"/>
        <v>0.08</v>
      </c>
      <c r="AT92" s="1" t="str">
        <f t="shared" si="269"/>
        <v>Style, Designers</v>
      </c>
      <c r="AU92" s="18">
        <f>+Conceptos!E109</f>
        <v>0.08</v>
      </c>
      <c r="AV92" s="18">
        <f t="shared" si="259"/>
        <v>0.08</v>
      </c>
      <c r="AW92" s="18">
        <f t="shared" si="259"/>
        <v>0.08</v>
      </c>
      <c r="AX92" s="18">
        <f t="shared" si="259"/>
        <v>0.08</v>
      </c>
      <c r="AY92" s="18">
        <f t="shared" si="259"/>
        <v>0.08</v>
      </c>
      <c r="BP92" s="1" t="str">
        <f t="shared" si="270"/>
        <v>Style, Designers</v>
      </c>
      <c r="BQ92" s="18">
        <f>+Conceptos!F109</f>
        <v>0.08</v>
      </c>
      <c r="BR92" s="18">
        <f t="shared" si="260"/>
        <v>0.08</v>
      </c>
      <c r="BS92" s="18">
        <f t="shared" si="260"/>
        <v>0.08</v>
      </c>
      <c r="BT92" s="18">
        <f t="shared" si="260"/>
        <v>0.08</v>
      </c>
      <c r="BU92" s="18">
        <f t="shared" si="260"/>
        <v>0.08</v>
      </c>
      <c r="CL92" s="1" t="str">
        <f t="shared" si="271"/>
        <v>Style, Designers</v>
      </c>
      <c r="CM92" s="18">
        <f>+Conceptos!G109</f>
        <v>0.08</v>
      </c>
      <c r="CN92" s="18">
        <f t="shared" si="261"/>
        <v>0.08</v>
      </c>
      <c r="CO92" s="18">
        <f t="shared" si="261"/>
        <v>0.08</v>
      </c>
      <c r="CP92" s="18">
        <f t="shared" si="261"/>
        <v>0.08</v>
      </c>
      <c r="CQ92" s="18">
        <f t="shared" si="261"/>
        <v>0.08</v>
      </c>
      <c r="DH92" s="1" t="str">
        <f t="shared" si="272"/>
        <v>Style, Designers</v>
      </c>
      <c r="DI92" s="18">
        <f>+Conceptos!H109</f>
        <v>0.08</v>
      </c>
      <c r="DJ92" s="18">
        <f t="shared" si="262"/>
        <v>0.08</v>
      </c>
      <c r="DK92" s="18">
        <f t="shared" si="262"/>
        <v>0.08</v>
      </c>
      <c r="DL92" s="18">
        <f t="shared" si="262"/>
        <v>0.08</v>
      </c>
      <c r="DM92" s="18">
        <f t="shared" si="262"/>
        <v>0.08</v>
      </c>
      <c r="ED92" s="1" t="str">
        <f t="shared" si="273"/>
        <v>Style, Designers</v>
      </c>
      <c r="EE92" s="18">
        <f>+Conceptos!I109</f>
        <v>0.08</v>
      </c>
      <c r="EF92" s="18">
        <f t="shared" si="263"/>
        <v>0.08</v>
      </c>
      <c r="EG92" s="18">
        <f t="shared" si="263"/>
        <v>0.08</v>
      </c>
      <c r="EH92" s="18">
        <f t="shared" si="263"/>
        <v>0.08</v>
      </c>
      <c r="EI92" s="18">
        <f t="shared" si="263"/>
        <v>0.08</v>
      </c>
      <c r="EZ92" s="1" t="str">
        <f t="shared" si="274"/>
        <v>Style, Designers</v>
      </c>
      <c r="FA92" s="18">
        <f>+Conceptos!J109</f>
        <v>0.08</v>
      </c>
      <c r="FB92" s="18">
        <f t="shared" si="264"/>
        <v>0.08</v>
      </c>
      <c r="FC92" s="18">
        <f t="shared" si="264"/>
        <v>0.08</v>
      </c>
      <c r="FD92" s="18">
        <f t="shared" si="264"/>
        <v>0.08</v>
      </c>
      <c r="FE92" s="18">
        <f t="shared" si="264"/>
        <v>0.08</v>
      </c>
      <c r="FV92" s="1" t="str">
        <f t="shared" si="275"/>
        <v>Style, Designers</v>
      </c>
      <c r="FW92" s="18">
        <f>+Conceptos!K109</f>
        <v>0.08</v>
      </c>
      <c r="FX92" s="18">
        <f t="shared" si="256"/>
        <v>0.08</v>
      </c>
      <c r="FY92" s="18">
        <f t="shared" si="256"/>
        <v>0.08</v>
      </c>
      <c r="FZ92" s="18">
        <f t="shared" si="256"/>
        <v>0.08</v>
      </c>
      <c r="GA92" s="18">
        <f t="shared" si="256"/>
        <v>0.08</v>
      </c>
      <c r="GR92" s="1" t="str">
        <f t="shared" si="276"/>
        <v>Style, Designers</v>
      </c>
      <c r="GS92" s="18">
        <f>+Conceptos!L109</f>
        <v>0.08</v>
      </c>
      <c r="GT92" s="18">
        <f t="shared" si="257"/>
        <v>0.08</v>
      </c>
      <c r="GU92" s="18">
        <f t="shared" si="257"/>
        <v>0.08</v>
      </c>
      <c r="GV92" s="18">
        <f t="shared" si="257"/>
        <v>0.08</v>
      </c>
      <c r="GW92" s="18">
        <f t="shared" si="257"/>
        <v>0.08</v>
      </c>
      <c r="HN92" s="1" t="str">
        <f t="shared" si="277"/>
        <v>Style, Designers</v>
      </c>
      <c r="HO92" s="18">
        <f>+Conceptos!M109</f>
        <v>0.08</v>
      </c>
      <c r="HP92" s="18">
        <f t="shared" si="258"/>
        <v>0.08</v>
      </c>
      <c r="HQ92" s="18">
        <f t="shared" si="258"/>
        <v>0.08</v>
      </c>
      <c r="HR92" s="18">
        <f t="shared" si="258"/>
        <v>0.08</v>
      </c>
      <c r="HS92" s="18">
        <f t="shared" si="258"/>
        <v>0.08</v>
      </c>
    </row>
    <row r="93" spans="1:227">
      <c r="B93" s="1" t="str">
        <f t="shared" si="265"/>
        <v>Style</v>
      </c>
      <c r="C93" s="18">
        <f>+Conceptos!C110</f>
        <v>0.12</v>
      </c>
      <c r="D93" s="18">
        <f t="shared" si="266"/>
        <v>0.12</v>
      </c>
      <c r="E93" s="18">
        <f t="shared" si="266"/>
        <v>0.12</v>
      </c>
      <c r="F93" s="18">
        <f t="shared" si="266"/>
        <v>0.12</v>
      </c>
      <c r="G93" s="18">
        <f t="shared" si="266"/>
        <v>0.12</v>
      </c>
      <c r="X93" s="1" t="str">
        <f t="shared" si="267"/>
        <v>Style</v>
      </c>
      <c r="Y93" s="18">
        <f>+Conceptos!D110</f>
        <v>0.12</v>
      </c>
      <c r="Z93" s="18">
        <f t="shared" si="268"/>
        <v>0.12</v>
      </c>
      <c r="AA93" s="18">
        <f t="shared" si="268"/>
        <v>0.12</v>
      </c>
      <c r="AB93" s="18">
        <f t="shared" si="268"/>
        <v>0.12</v>
      </c>
      <c r="AC93" s="18">
        <f t="shared" si="268"/>
        <v>0.12</v>
      </c>
      <c r="AT93" s="1" t="str">
        <f t="shared" si="269"/>
        <v>Style</v>
      </c>
      <c r="AU93" s="18">
        <f>+Conceptos!E110</f>
        <v>0.12</v>
      </c>
      <c r="AV93" s="18">
        <f t="shared" si="259"/>
        <v>0.12</v>
      </c>
      <c r="AW93" s="18">
        <f t="shared" si="259"/>
        <v>0.12</v>
      </c>
      <c r="AX93" s="18">
        <f t="shared" si="259"/>
        <v>0.12</v>
      </c>
      <c r="AY93" s="18">
        <f t="shared" si="259"/>
        <v>0.12</v>
      </c>
      <c r="BP93" s="1" t="str">
        <f t="shared" si="270"/>
        <v>Style</v>
      </c>
      <c r="BQ93" s="18">
        <f>+Conceptos!F110</f>
        <v>0.12</v>
      </c>
      <c r="BR93" s="18">
        <f t="shared" si="260"/>
        <v>0.12</v>
      </c>
      <c r="BS93" s="18">
        <f t="shared" si="260"/>
        <v>0.12</v>
      </c>
      <c r="BT93" s="18">
        <f t="shared" si="260"/>
        <v>0.12</v>
      </c>
      <c r="BU93" s="18">
        <f t="shared" si="260"/>
        <v>0.12</v>
      </c>
      <c r="CL93" s="1" t="str">
        <f t="shared" si="271"/>
        <v>Style</v>
      </c>
      <c r="CM93" s="18">
        <f>+Conceptos!G110</f>
        <v>0.12</v>
      </c>
      <c r="CN93" s="18">
        <f t="shared" si="261"/>
        <v>0.12</v>
      </c>
      <c r="CO93" s="18">
        <f t="shared" si="261"/>
        <v>0.12</v>
      </c>
      <c r="CP93" s="18">
        <f t="shared" si="261"/>
        <v>0.12</v>
      </c>
      <c r="CQ93" s="18">
        <f t="shared" si="261"/>
        <v>0.12</v>
      </c>
      <c r="DH93" s="1" t="str">
        <f t="shared" si="272"/>
        <v>Style</v>
      </c>
      <c r="DI93" s="18">
        <f>+Conceptos!H110</f>
        <v>0.12</v>
      </c>
      <c r="DJ93" s="18">
        <f t="shared" si="262"/>
        <v>0.12</v>
      </c>
      <c r="DK93" s="18">
        <f t="shared" si="262"/>
        <v>0.12</v>
      </c>
      <c r="DL93" s="18">
        <f t="shared" si="262"/>
        <v>0.12</v>
      </c>
      <c r="DM93" s="18">
        <f t="shared" si="262"/>
        <v>0.12</v>
      </c>
      <c r="ED93" s="1" t="str">
        <f t="shared" si="273"/>
        <v>Style</v>
      </c>
      <c r="EE93" s="18">
        <f>+Conceptos!I110</f>
        <v>0.12</v>
      </c>
      <c r="EF93" s="18">
        <f t="shared" si="263"/>
        <v>0.12</v>
      </c>
      <c r="EG93" s="18">
        <f t="shared" si="263"/>
        <v>0.12</v>
      </c>
      <c r="EH93" s="18">
        <f t="shared" si="263"/>
        <v>0.12</v>
      </c>
      <c r="EI93" s="18">
        <f t="shared" si="263"/>
        <v>0.12</v>
      </c>
      <c r="EZ93" s="1" t="str">
        <f t="shared" si="274"/>
        <v>Style</v>
      </c>
      <c r="FA93" s="18">
        <f>+Conceptos!J110</f>
        <v>0.12</v>
      </c>
      <c r="FB93" s="18">
        <f t="shared" si="264"/>
        <v>0.12</v>
      </c>
      <c r="FC93" s="18">
        <f t="shared" si="264"/>
        <v>0.12</v>
      </c>
      <c r="FD93" s="18">
        <f t="shared" si="264"/>
        <v>0.12</v>
      </c>
      <c r="FE93" s="18">
        <f t="shared" si="264"/>
        <v>0.12</v>
      </c>
      <c r="FV93" s="1" t="str">
        <f t="shared" si="275"/>
        <v>Style</v>
      </c>
      <c r="FW93" s="18">
        <f>+Conceptos!K110</f>
        <v>0.12</v>
      </c>
      <c r="FX93" s="18">
        <f t="shared" si="256"/>
        <v>0.12</v>
      </c>
      <c r="FY93" s="18">
        <f t="shared" si="256"/>
        <v>0.12</v>
      </c>
      <c r="FZ93" s="18">
        <f t="shared" si="256"/>
        <v>0.12</v>
      </c>
      <c r="GA93" s="18">
        <f t="shared" si="256"/>
        <v>0.12</v>
      </c>
      <c r="GR93" s="1" t="str">
        <f t="shared" si="276"/>
        <v>Style</v>
      </c>
      <c r="GS93" s="18">
        <f>+Conceptos!L110</f>
        <v>0.12</v>
      </c>
      <c r="GT93" s="18">
        <f t="shared" si="257"/>
        <v>0.12</v>
      </c>
      <c r="GU93" s="18">
        <f t="shared" si="257"/>
        <v>0.12</v>
      </c>
      <c r="GV93" s="18">
        <f t="shared" si="257"/>
        <v>0.12</v>
      </c>
      <c r="GW93" s="18">
        <f t="shared" si="257"/>
        <v>0.12</v>
      </c>
      <c r="HN93" s="1" t="str">
        <f t="shared" si="277"/>
        <v>Style</v>
      </c>
      <c r="HO93" s="18">
        <f>+Conceptos!M110</f>
        <v>0.12</v>
      </c>
      <c r="HP93" s="18">
        <f t="shared" si="258"/>
        <v>0.12</v>
      </c>
      <c r="HQ93" s="18">
        <f t="shared" si="258"/>
        <v>0.12</v>
      </c>
      <c r="HR93" s="18">
        <f t="shared" si="258"/>
        <v>0.12</v>
      </c>
      <c r="HS93" s="18">
        <f t="shared" si="258"/>
        <v>0.12</v>
      </c>
    </row>
    <row r="94" spans="1:227">
      <c r="B94" s="1" t="str">
        <f t="shared" si="265"/>
        <v>Designers</v>
      </c>
      <c r="C94" s="18">
        <f>+Conceptos!C111</f>
        <v>0.1</v>
      </c>
      <c r="D94" s="18">
        <f t="shared" ref="D94:G95" si="278">+C94</f>
        <v>0.1</v>
      </c>
      <c r="E94" s="18">
        <f t="shared" si="278"/>
        <v>0.1</v>
      </c>
      <c r="F94" s="18">
        <f t="shared" si="278"/>
        <v>0.1</v>
      </c>
      <c r="G94" s="18">
        <f t="shared" si="278"/>
        <v>0.1</v>
      </c>
      <c r="X94" s="1" t="str">
        <f t="shared" si="267"/>
        <v>Designers</v>
      </c>
      <c r="Y94" s="18">
        <f>+Conceptos!D111</f>
        <v>0.1</v>
      </c>
      <c r="Z94" s="18">
        <f t="shared" ref="Z94:AC95" si="279">+Y94</f>
        <v>0.1</v>
      </c>
      <c r="AA94" s="18">
        <f t="shared" si="279"/>
        <v>0.1</v>
      </c>
      <c r="AB94" s="18">
        <f t="shared" si="279"/>
        <v>0.1</v>
      </c>
      <c r="AC94" s="18">
        <f t="shared" si="279"/>
        <v>0.1</v>
      </c>
      <c r="AT94" s="1" t="str">
        <f t="shared" si="269"/>
        <v>Designers</v>
      </c>
      <c r="AU94" s="18">
        <f>+Conceptos!E111</f>
        <v>0.1</v>
      </c>
      <c r="AV94" s="18">
        <f t="shared" si="259"/>
        <v>0.1</v>
      </c>
      <c r="AW94" s="18">
        <f t="shared" si="259"/>
        <v>0.1</v>
      </c>
      <c r="AX94" s="18">
        <f t="shared" si="259"/>
        <v>0.1</v>
      </c>
      <c r="AY94" s="18">
        <f t="shared" si="259"/>
        <v>0.1</v>
      </c>
      <c r="BP94" s="1" t="str">
        <f t="shared" si="270"/>
        <v>Designers</v>
      </c>
      <c r="BQ94" s="18">
        <f>+Conceptos!F111</f>
        <v>0.1</v>
      </c>
      <c r="BR94" s="18">
        <f t="shared" si="260"/>
        <v>0.1</v>
      </c>
      <c r="BS94" s="18">
        <f t="shared" si="260"/>
        <v>0.1</v>
      </c>
      <c r="BT94" s="18">
        <f t="shared" si="260"/>
        <v>0.1</v>
      </c>
      <c r="BU94" s="18">
        <f t="shared" si="260"/>
        <v>0.1</v>
      </c>
      <c r="CL94" s="1" t="str">
        <f t="shared" si="271"/>
        <v>Designers</v>
      </c>
      <c r="CM94" s="18">
        <f>+Conceptos!G111</f>
        <v>0.1</v>
      </c>
      <c r="CN94" s="18">
        <f t="shared" si="261"/>
        <v>0.1</v>
      </c>
      <c r="CO94" s="18">
        <f t="shared" si="261"/>
        <v>0.1</v>
      </c>
      <c r="CP94" s="18">
        <f t="shared" si="261"/>
        <v>0.1</v>
      </c>
      <c r="CQ94" s="18">
        <f t="shared" si="261"/>
        <v>0.1</v>
      </c>
      <c r="DH94" s="1" t="str">
        <f t="shared" si="272"/>
        <v>Designers</v>
      </c>
      <c r="DI94" s="18">
        <f>+Conceptos!H111</f>
        <v>0.1</v>
      </c>
      <c r="DJ94" s="18">
        <f t="shared" si="262"/>
        <v>0.1</v>
      </c>
      <c r="DK94" s="18">
        <f t="shared" si="262"/>
        <v>0.1</v>
      </c>
      <c r="DL94" s="18">
        <f t="shared" si="262"/>
        <v>0.1</v>
      </c>
      <c r="DM94" s="18">
        <f t="shared" si="262"/>
        <v>0.1</v>
      </c>
      <c r="ED94" s="1" t="str">
        <f t="shared" si="273"/>
        <v>Designers</v>
      </c>
      <c r="EE94" s="18">
        <f>+Conceptos!I111</f>
        <v>0.1</v>
      </c>
      <c r="EF94" s="18">
        <f t="shared" si="263"/>
        <v>0.1</v>
      </c>
      <c r="EG94" s="18">
        <f t="shared" si="263"/>
        <v>0.1</v>
      </c>
      <c r="EH94" s="18">
        <f t="shared" si="263"/>
        <v>0.1</v>
      </c>
      <c r="EI94" s="18">
        <f t="shared" si="263"/>
        <v>0.1</v>
      </c>
      <c r="EZ94" s="1" t="str">
        <f t="shared" si="274"/>
        <v>Designers</v>
      </c>
      <c r="FA94" s="18">
        <f>+Conceptos!J111</f>
        <v>0.1</v>
      </c>
      <c r="FB94" s="18">
        <f t="shared" si="264"/>
        <v>0.1</v>
      </c>
      <c r="FC94" s="18">
        <f t="shared" si="264"/>
        <v>0.1</v>
      </c>
      <c r="FD94" s="18">
        <f t="shared" si="264"/>
        <v>0.1</v>
      </c>
      <c r="FE94" s="18">
        <f t="shared" si="264"/>
        <v>0.1</v>
      </c>
      <c r="FV94" s="1" t="str">
        <f t="shared" si="275"/>
        <v>Designers</v>
      </c>
      <c r="FW94" s="18">
        <f>+Conceptos!K111</f>
        <v>0.1</v>
      </c>
      <c r="FX94" s="18">
        <f t="shared" ref="FX94:GA95" si="280">+FW94</f>
        <v>0.1</v>
      </c>
      <c r="FY94" s="18">
        <f t="shared" si="280"/>
        <v>0.1</v>
      </c>
      <c r="FZ94" s="18">
        <f t="shared" si="280"/>
        <v>0.1</v>
      </c>
      <c r="GA94" s="18">
        <f t="shared" si="280"/>
        <v>0.1</v>
      </c>
      <c r="GR94" s="1" t="str">
        <f t="shared" si="276"/>
        <v>Designers</v>
      </c>
      <c r="GS94" s="18">
        <f>+Conceptos!L111</f>
        <v>0.1</v>
      </c>
      <c r="GT94" s="18">
        <f t="shared" ref="GT94:GW95" si="281">+GS94</f>
        <v>0.1</v>
      </c>
      <c r="GU94" s="18">
        <f t="shared" si="281"/>
        <v>0.1</v>
      </c>
      <c r="GV94" s="18">
        <f t="shared" si="281"/>
        <v>0.1</v>
      </c>
      <c r="GW94" s="18">
        <f t="shared" si="281"/>
        <v>0.1</v>
      </c>
      <c r="HN94" s="1" t="str">
        <f t="shared" si="277"/>
        <v>Designers</v>
      </c>
      <c r="HO94" s="18">
        <f>+Conceptos!M111</f>
        <v>0.1</v>
      </c>
      <c r="HP94" s="18">
        <f t="shared" ref="HP94:HS95" si="282">+HO94</f>
        <v>0.1</v>
      </c>
      <c r="HQ94" s="18">
        <f t="shared" si="282"/>
        <v>0.1</v>
      </c>
      <c r="HR94" s="18">
        <f t="shared" si="282"/>
        <v>0.1</v>
      </c>
      <c r="HS94" s="18">
        <f t="shared" si="282"/>
        <v>0.1</v>
      </c>
    </row>
    <row r="95" spans="1:227">
      <c r="B95" s="1" t="str">
        <f t="shared" si="265"/>
        <v>Supra</v>
      </c>
      <c r="C95" s="18">
        <f>+Conceptos!C112</f>
        <v>0.05</v>
      </c>
      <c r="D95" s="18">
        <f t="shared" si="278"/>
        <v>0.05</v>
      </c>
      <c r="E95" s="18">
        <f t="shared" si="278"/>
        <v>0.05</v>
      </c>
      <c r="F95" s="18">
        <f t="shared" si="278"/>
        <v>0.05</v>
      </c>
      <c r="G95" s="18">
        <f t="shared" si="278"/>
        <v>0.05</v>
      </c>
      <c r="X95" s="1" t="str">
        <f t="shared" si="267"/>
        <v>Supra</v>
      </c>
      <c r="Y95" s="18">
        <f>+Conceptos!D112</f>
        <v>0.05</v>
      </c>
      <c r="Z95" s="18">
        <f t="shared" si="279"/>
        <v>0.05</v>
      </c>
      <c r="AA95" s="18">
        <f t="shared" si="279"/>
        <v>0.05</v>
      </c>
      <c r="AB95" s="18">
        <f t="shared" si="279"/>
        <v>0.05</v>
      </c>
      <c r="AC95" s="18">
        <f t="shared" si="279"/>
        <v>0.05</v>
      </c>
      <c r="AT95" s="1" t="str">
        <f t="shared" si="269"/>
        <v>Supra</v>
      </c>
      <c r="AU95" s="18">
        <f>+Conceptos!E112</f>
        <v>0.05</v>
      </c>
      <c r="AV95" s="18">
        <f t="shared" si="259"/>
        <v>0.05</v>
      </c>
      <c r="AW95" s="18">
        <f t="shared" si="259"/>
        <v>0.05</v>
      </c>
      <c r="AX95" s="18">
        <f t="shared" si="259"/>
        <v>0.05</v>
      </c>
      <c r="AY95" s="18">
        <f t="shared" si="259"/>
        <v>0.05</v>
      </c>
      <c r="BP95" s="1" t="str">
        <f t="shared" si="270"/>
        <v>Supra</v>
      </c>
      <c r="BQ95" s="18">
        <f>+Conceptos!F112</f>
        <v>0.05</v>
      </c>
      <c r="BR95" s="18">
        <f t="shared" si="260"/>
        <v>0.05</v>
      </c>
      <c r="BS95" s="18">
        <f t="shared" si="260"/>
        <v>0.05</v>
      </c>
      <c r="BT95" s="18">
        <f t="shared" si="260"/>
        <v>0.05</v>
      </c>
      <c r="BU95" s="18">
        <f t="shared" si="260"/>
        <v>0.05</v>
      </c>
      <c r="CL95" s="1" t="str">
        <f t="shared" si="271"/>
        <v>Supra</v>
      </c>
      <c r="CM95" s="18">
        <f>+Conceptos!G112</f>
        <v>0.05</v>
      </c>
      <c r="CN95" s="18">
        <f t="shared" si="261"/>
        <v>0.05</v>
      </c>
      <c r="CO95" s="18">
        <f t="shared" si="261"/>
        <v>0.05</v>
      </c>
      <c r="CP95" s="18">
        <f t="shared" si="261"/>
        <v>0.05</v>
      </c>
      <c r="CQ95" s="18">
        <f t="shared" si="261"/>
        <v>0.05</v>
      </c>
      <c r="DH95" s="1" t="str">
        <f t="shared" si="272"/>
        <v>Supra</v>
      </c>
      <c r="DI95" s="18">
        <f>+Conceptos!H112</f>
        <v>0.05</v>
      </c>
      <c r="DJ95" s="18">
        <f t="shared" si="262"/>
        <v>0.05</v>
      </c>
      <c r="DK95" s="18">
        <f t="shared" si="262"/>
        <v>0.05</v>
      </c>
      <c r="DL95" s="18">
        <f t="shared" si="262"/>
        <v>0.05</v>
      </c>
      <c r="DM95" s="18">
        <f t="shared" si="262"/>
        <v>0.05</v>
      </c>
      <c r="ED95" s="1" t="str">
        <f t="shared" si="273"/>
        <v>Supra</v>
      </c>
      <c r="EE95" s="18">
        <f>+Conceptos!I112</f>
        <v>0.05</v>
      </c>
      <c r="EF95" s="18">
        <f t="shared" si="263"/>
        <v>0.05</v>
      </c>
      <c r="EG95" s="18">
        <f t="shared" si="263"/>
        <v>0.05</v>
      </c>
      <c r="EH95" s="18">
        <f t="shared" si="263"/>
        <v>0.05</v>
      </c>
      <c r="EI95" s="18">
        <f t="shared" si="263"/>
        <v>0.05</v>
      </c>
      <c r="EZ95" s="1" t="str">
        <f t="shared" si="274"/>
        <v>Supra</v>
      </c>
      <c r="FA95" s="18">
        <f>+Conceptos!J112</f>
        <v>0.05</v>
      </c>
      <c r="FB95" s="18">
        <f t="shared" si="264"/>
        <v>0.05</v>
      </c>
      <c r="FC95" s="18">
        <f t="shared" si="264"/>
        <v>0.05</v>
      </c>
      <c r="FD95" s="18">
        <f t="shared" si="264"/>
        <v>0.05</v>
      </c>
      <c r="FE95" s="18">
        <f t="shared" si="264"/>
        <v>0.05</v>
      </c>
      <c r="FV95" s="1" t="str">
        <f t="shared" si="275"/>
        <v>Supra</v>
      </c>
      <c r="FW95" s="18">
        <f>+Conceptos!K112</f>
        <v>0.05</v>
      </c>
      <c r="FX95" s="18">
        <f t="shared" si="280"/>
        <v>0.05</v>
      </c>
      <c r="FY95" s="18">
        <f t="shared" si="280"/>
        <v>0.05</v>
      </c>
      <c r="FZ95" s="18">
        <f t="shared" si="280"/>
        <v>0.05</v>
      </c>
      <c r="GA95" s="18">
        <f t="shared" si="280"/>
        <v>0.05</v>
      </c>
      <c r="GR95" s="1" t="str">
        <f t="shared" si="276"/>
        <v>Supra</v>
      </c>
      <c r="GS95" s="18">
        <f>+Conceptos!L112</f>
        <v>0.05</v>
      </c>
      <c r="GT95" s="18">
        <f t="shared" si="281"/>
        <v>0.05</v>
      </c>
      <c r="GU95" s="18">
        <f t="shared" si="281"/>
        <v>0.05</v>
      </c>
      <c r="GV95" s="18">
        <f t="shared" si="281"/>
        <v>0.05</v>
      </c>
      <c r="GW95" s="18">
        <f t="shared" si="281"/>
        <v>0.05</v>
      </c>
      <c r="HN95" s="1" t="str">
        <f t="shared" si="277"/>
        <v>Supra</v>
      </c>
      <c r="HO95" s="18">
        <f>+Conceptos!M112</f>
        <v>0.05</v>
      </c>
      <c r="HP95" s="18">
        <f t="shared" si="282"/>
        <v>0.05</v>
      </c>
      <c r="HQ95" s="18">
        <f t="shared" si="282"/>
        <v>0.05</v>
      </c>
      <c r="HR95" s="18">
        <f t="shared" si="282"/>
        <v>0.05</v>
      </c>
      <c r="HS95" s="18">
        <f t="shared" si="282"/>
        <v>0.05</v>
      </c>
    </row>
    <row r="96" spans="1:227">
      <c r="B96" s="1"/>
      <c r="C96" s="18"/>
      <c r="D96" s="18"/>
      <c r="E96" s="18"/>
      <c r="F96" s="18"/>
      <c r="G96" s="18"/>
      <c r="X96" s="1"/>
      <c r="Y96" s="18"/>
      <c r="Z96" s="18"/>
      <c r="AA96" s="18"/>
      <c r="AB96" s="18"/>
      <c r="AC96" s="18"/>
      <c r="AT96" s="1"/>
      <c r="AU96" s="18"/>
      <c r="AV96" s="18"/>
      <c r="AW96" s="18"/>
      <c r="AX96" s="18"/>
      <c r="AY96" s="18"/>
      <c r="BP96" s="1"/>
      <c r="BQ96" s="18"/>
      <c r="BR96" s="18"/>
      <c r="BS96" s="18"/>
      <c r="BT96" s="18"/>
      <c r="BU96" s="18"/>
      <c r="CL96" s="1"/>
      <c r="CM96" s="18"/>
      <c r="CN96" s="18"/>
      <c r="CO96" s="18"/>
      <c r="CP96" s="18"/>
      <c r="CQ96" s="18"/>
      <c r="DH96" s="1"/>
      <c r="DI96" s="18"/>
      <c r="DJ96" s="18"/>
      <c r="DK96" s="18"/>
      <c r="DL96" s="18"/>
      <c r="DM96" s="18"/>
      <c r="ED96" s="1"/>
      <c r="EE96" s="18"/>
      <c r="EF96" s="18"/>
      <c r="EG96" s="18"/>
      <c r="EH96" s="18"/>
      <c r="EI96" s="18"/>
      <c r="EZ96" s="1">
        <f t="shared" si="274"/>
        <v>0</v>
      </c>
      <c r="FA96" s="18">
        <f>+Conceptos!J113</f>
        <v>0</v>
      </c>
      <c r="FB96" s="18">
        <f t="shared" si="264"/>
        <v>0</v>
      </c>
      <c r="FC96" s="18">
        <f t="shared" si="264"/>
        <v>0</v>
      </c>
      <c r="FD96" s="18">
        <f t="shared" si="264"/>
        <v>0</v>
      </c>
      <c r="FE96" s="18">
        <f t="shared" si="264"/>
        <v>0</v>
      </c>
      <c r="FV96" s="1"/>
      <c r="FW96" s="18"/>
      <c r="FX96" s="18"/>
      <c r="FY96" s="18"/>
      <c r="FZ96" s="18"/>
      <c r="GA96" s="18"/>
      <c r="GR96" s="1"/>
      <c r="GS96" s="18"/>
      <c r="GT96" s="18"/>
      <c r="GU96" s="18"/>
      <c r="GV96" s="18"/>
      <c r="GW96" s="18"/>
      <c r="HN96" s="1"/>
      <c r="HO96" s="18"/>
      <c r="HP96" s="18"/>
      <c r="HQ96" s="18"/>
      <c r="HR96" s="18"/>
      <c r="HS96" s="18"/>
    </row>
    <row r="97" spans="1:227">
      <c r="B97" s="1" t="str">
        <f t="shared" si="265"/>
        <v>Niños</v>
      </c>
      <c r="C97" s="18">
        <f>+Conceptos!C114</f>
        <v>0.06</v>
      </c>
      <c r="D97" s="18">
        <f t="shared" ref="D97:G98" si="283">+C97</f>
        <v>0.06</v>
      </c>
      <c r="E97" s="18">
        <f t="shared" si="283"/>
        <v>0.06</v>
      </c>
      <c r="F97" s="18">
        <f t="shared" si="283"/>
        <v>0.06</v>
      </c>
      <c r="G97" s="18">
        <f t="shared" si="283"/>
        <v>0.06</v>
      </c>
      <c r="X97" s="1" t="str">
        <f t="shared" si="267"/>
        <v>Niños</v>
      </c>
      <c r="Y97" s="18">
        <f>+Conceptos!D114</f>
        <v>0.06</v>
      </c>
      <c r="Z97" s="18">
        <f t="shared" ref="Z97:AC98" si="284">+Y97</f>
        <v>0.06</v>
      </c>
      <c r="AA97" s="18">
        <f t="shared" si="284"/>
        <v>0.06</v>
      </c>
      <c r="AB97" s="18">
        <f t="shared" si="284"/>
        <v>0.06</v>
      </c>
      <c r="AC97" s="18">
        <f t="shared" si="284"/>
        <v>0.06</v>
      </c>
      <c r="AT97" s="1" t="str">
        <f t="shared" si="269"/>
        <v>Niños</v>
      </c>
      <c r="AU97" s="18">
        <f>+Conceptos!E114</f>
        <v>0.06</v>
      </c>
      <c r="AV97" s="18">
        <f t="shared" ref="AV97:AY98" si="285">+AU97</f>
        <v>0.06</v>
      </c>
      <c r="AW97" s="18">
        <f t="shared" si="285"/>
        <v>0.06</v>
      </c>
      <c r="AX97" s="18">
        <f t="shared" si="285"/>
        <v>0.06</v>
      </c>
      <c r="AY97" s="18">
        <f t="shared" si="285"/>
        <v>0.06</v>
      </c>
      <c r="BP97" s="1" t="str">
        <f t="shared" si="270"/>
        <v>Niños</v>
      </c>
      <c r="BQ97" s="18">
        <f>+Conceptos!F114</f>
        <v>0.06</v>
      </c>
      <c r="BR97" s="18">
        <f t="shared" ref="BR97:BU98" si="286">+BQ97</f>
        <v>0.06</v>
      </c>
      <c r="BS97" s="18">
        <f t="shared" si="286"/>
        <v>0.06</v>
      </c>
      <c r="BT97" s="18">
        <f t="shared" si="286"/>
        <v>0.06</v>
      </c>
      <c r="BU97" s="18">
        <f t="shared" si="286"/>
        <v>0.06</v>
      </c>
      <c r="CL97" s="1" t="str">
        <f t="shared" si="271"/>
        <v>Niños</v>
      </c>
      <c r="CM97" s="18">
        <f>+Conceptos!G114</f>
        <v>0.06</v>
      </c>
      <c r="CN97" s="18">
        <f t="shared" ref="CN97:CQ98" si="287">+CM97</f>
        <v>0.06</v>
      </c>
      <c r="CO97" s="18">
        <f t="shared" si="287"/>
        <v>0.06</v>
      </c>
      <c r="CP97" s="18">
        <f t="shared" si="287"/>
        <v>0.06</v>
      </c>
      <c r="CQ97" s="18">
        <f t="shared" si="287"/>
        <v>0.06</v>
      </c>
      <c r="DH97" s="1" t="str">
        <f t="shared" si="272"/>
        <v>Niños</v>
      </c>
      <c r="DI97" s="18">
        <f>+Conceptos!H114</f>
        <v>0.06</v>
      </c>
      <c r="DJ97" s="18">
        <f t="shared" ref="DJ97:DM98" si="288">+DI97</f>
        <v>0.06</v>
      </c>
      <c r="DK97" s="18">
        <f t="shared" si="288"/>
        <v>0.06</v>
      </c>
      <c r="DL97" s="18">
        <f t="shared" si="288"/>
        <v>0.06</v>
      </c>
      <c r="DM97" s="18">
        <f t="shared" si="288"/>
        <v>0.06</v>
      </c>
      <c r="ED97" s="1" t="str">
        <f t="shared" si="273"/>
        <v>Niños</v>
      </c>
      <c r="EE97" s="18">
        <f>+Conceptos!I114</f>
        <v>0.06</v>
      </c>
      <c r="EF97" s="18">
        <f t="shared" ref="EF97:EI98" si="289">+EE97</f>
        <v>0.06</v>
      </c>
      <c r="EG97" s="18">
        <f t="shared" si="289"/>
        <v>0.06</v>
      </c>
      <c r="EH97" s="18">
        <f t="shared" si="289"/>
        <v>0.06</v>
      </c>
      <c r="EI97" s="18">
        <f t="shared" si="289"/>
        <v>0.06</v>
      </c>
      <c r="EZ97" s="1" t="str">
        <f t="shared" si="274"/>
        <v>Niños</v>
      </c>
      <c r="FA97" s="18">
        <f>+Conceptos!J114</f>
        <v>0.06</v>
      </c>
      <c r="FB97" s="18">
        <f t="shared" si="264"/>
        <v>0.06</v>
      </c>
      <c r="FC97" s="18">
        <f t="shared" si="264"/>
        <v>0.06</v>
      </c>
      <c r="FD97" s="18">
        <f t="shared" si="264"/>
        <v>0.06</v>
      </c>
      <c r="FE97" s="18">
        <f t="shared" si="264"/>
        <v>0.06</v>
      </c>
      <c r="FV97" s="1" t="str">
        <f t="shared" si="275"/>
        <v>Niños</v>
      </c>
      <c r="FW97" s="18">
        <f>+Conceptos!K114</f>
        <v>0.06</v>
      </c>
      <c r="FX97" s="18">
        <f t="shared" ref="FX97:GA98" si="290">+FW97</f>
        <v>0.06</v>
      </c>
      <c r="FY97" s="18">
        <f t="shared" si="290"/>
        <v>0.06</v>
      </c>
      <c r="FZ97" s="18">
        <f t="shared" si="290"/>
        <v>0.06</v>
      </c>
      <c r="GA97" s="18">
        <f t="shared" si="290"/>
        <v>0.06</v>
      </c>
      <c r="GR97" s="1" t="str">
        <f t="shared" si="276"/>
        <v>Niños</v>
      </c>
      <c r="GS97" s="18">
        <f>+Conceptos!L114</f>
        <v>0.06</v>
      </c>
      <c r="GT97" s="18">
        <f t="shared" ref="GT97:GW98" si="291">+GS97</f>
        <v>0.06</v>
      </c>
      <c r="GU97" s="18">
        <f t="shared" si="291"/>
        <v>0.06</v>
      </c>
      <c r="GV97" s="18">
        <f t="shared" si="291"/>
        <v>0.06</v>
      </c>
      <c r="GW97" s="18">
        <f t="shared" si="291"/>
        <v>0.06</v>
      </c>
      <c r="HN97" s="1" t="str">
        <f t="shared" si="277"/>
        <v>Niños</v>
      </c>
      <c r="HO97" s="18">
        <f>+Conceptos!M114</f>
        <v>0.06</v>
      </c>
      <c r="HP97" s="18">
        <f t="shared" ref="HP97:HS98" si="292">+HO97</f>
        <v>0.06</v>
      </c>
      <c r="HQ97" s="18">
        <f t="shared" si="292"/>
        <v>0.06</v>
      </c>
      <c r="HR97" s="18">
        <f t="shared" si="292"/>
        <v>0.06</v>
      </c>
      <c r="HS97" s="18">
        <f t="shared" si="292"/>
        <v>0.06</v>
      </c>
    </row>
    <row r="98" spans="1:227">
      <c r="B98" s="1" t="str">
        <f t="shared" si="265"/>
        <v>Señora</v>
      </c>
      <c r="C98" s="18">
        <f>+Conceptos!C115</f>
        <v>0.06</v>
      </c>
      <c r="D98" s="18">
        <f t="shared" si="283"/>
        <v>0.06</v>
      </c>
      <c r="E98" s="18">
        <f t="shared" si="283"/>
        <v>0.06</v>
      </c>
      <c r="F98" s="18">
        <f t="shared" si="283"/>
        <v>0.06</v>
      </c>
      <c r="G98" s="18">
        <f t="shared" si="283"/>
        <v>0.06</v>
      </c>
      <c r="X98" s="1" t="str">
        <f t="shared" si="267"/>
        <v>Señora</v>
      </c>
      <c r="Y98" s="18">
        <f>+Conceptos!D115</f>
        <v>0.06</v>
      </c>
      <c r="Z98" s="18">
        <f t="shared" si="284"/>
        <v>0.06</v>
      </c>
      <c r="AA98" s="18">
        <f t="shared" si="284"/>
        <v>0.06</v>
      </c>
      <c r="AB98" s="18">
        <f t="shared" si="284"/>
        <v>0.06</v>
      </c>
      <c r="AC98" s="18">
        <f t="shared" si="284"/>
        <v>0.06</v>
      </c>
      <c r="AT98" s="1" t="str">
        <f t="shared" si="269"/>
        <v>Señora</v>
      </c>
      <c r="AU98" s="18">
        <f>+Conceptos!E115</f>
        <v>0.06</v>
      </c>
      <c r="AV98" s="18">
        <f t="shared" si="285"/>
        <v>0.06</v>
      </c>
      <c r="AW98" s="18">
        <f t="shared" si="285"/>
        <v>0.06</v>
      </c>
      <c r="AX98" s="18">
        <f t="shared" si="285"/>
        <v>0.06</v>
      </c>
      <c r="AY98" s="18">
        <f t="shared" si="285"/>
        <v>0.06</v>
      </c>
      <c r="BP98" s="1" t="str">
        <f t="shared" si="270"/>
        <v>Señora</v>
      </c>
      <c r="BQ98" s="18">
        <f>+Conceptos!F115</f>
        <v>0.06</v>
      </c>
      <c r="BR98" s="18">
        <f t="shared" si="286"/>
        <v>0.06</v>
      </c>
      <c r="BS98" s="18">
        <f t="shared" si="286"/>
        <v>0.06</v>
      </c>
      <c r="BT98" s="18">
        <f t="shared" si="286"/>
        <v>0.06</v>
      </c>
      <c r="BU98" s="18">
        <f t="shared" si="286"/>
        <v>0.06</v>
      </c>
      <c r="CL98" s="1" t="str">
        <f t="shared" si="271"/>
        <v>Señora</v>
      </c>
      <c r="CM98" s="18">
        <f>+Conceptos!G115</f>
        <v>0.06</v>
      </c>
      <c r="CN98" s="18">
        <f t="shared" si="287"/>
        <v>0.06</v>
      </c>
      <c r="CO98" s="18">
        <f t="shared" si="287"/>
        <v>0.06</v>
      </c>
      <c r="CP98" s="18">
        <f t="shared" si="287"/>
        <v>0.06</v>
      </c>
      <c r="CQ98" s="18">
        <f t="shared" si="287"/>
        <v>0.06</v>
      </c>
      <c r="DH98" s="1" t="str">
        <f t="shared" si="272"/>
        <v>Señora</v>
      </c>
      <c r="DI98" s="18">
        <f>+Conceptos!H115</f>
        <v>0.06</v>
      </c>
      <c r="DJ98" s="18">
        <f t="shared" si="288"/>
        <v>0.06</v>
      </c>
      <c r="DK98" s="18">
        <f t="shared" si="288"/>
        <v>0.06</v>
      </c>
      <c r="DL98" s="18">
        <f t="shared" si="288"/>
        <v>0.06</v>
      </c>
      <c r="DM98" s="18">
        <f t="shared" si="288"/>
        <v>0.06</v>
      </c>
      <c r="ED98" s="1" t="str">
        <f t="shared" si="273"/>
        <v>Señora</v>
      </c>
      <c r="EE98" s="18">
        <f>+Conceptos!I115</f>
        <v>0.06</v>
      </c>
      <c r="EF98" s="18">
        <f t="shared" si="289"/>
        <v>0.06</v>
      </c>
      <c r="EG98" s="18">
        <f t="shared" si="289"/>
        <v>0.06</v>
      </c>
      <c r="EH98" s="18">
        <f t="shared" si="289"/>
        <v>0.06</v>
      </c>
      <c r="EI98" s="18">
        <f t="shared" si="289"/>
        <v>0.06</v>
      </c>
      <c r="EZ98" s="1" t="str">
        <f t="shared" si="274"/>
        <v>Señora</v>
      </c>
      <c r="FA98" s="18">
        <f>+Conceptos!J115</f>
        <v>0.06</v>
      </c>
      <c r="FB98" s="18">
        <f t="shared" si="264"/>
        <v>0.06</v>
      </c>
      <c r="FC98" s="18">
        <f t="shared" si="264"/>
        <v>0.06</v>
      </c>
      <c r="FD98" s="18">
        <f t="shared" si="264"/>
        <v>0.06</v>
      </c>
      <c r="FE98" s="18">
        <f t="shared" si="264"/>
        <v>0.06</v>
      </c>
      <c r="FV98" s="1" t="str">
        <f t="shared" si="275"/>
        <v>Señora</v>
      </c>
      <c r="FW98" s="18">
        <f>+Conceptos!K115</f>
        <v>0.06</v>
      </c>
      <c r="FX98" s="18">
        <f t="shared" si="290"/>
        <v>0.06</v>
      </c>
      <c r="FY98" s="18">
        <f t="shared" si="290"/>
        <v>0.06</v>
      </c>
      <c r="FZ98" s="18">
        <f t="shared" si="290"/>
        <v>0.06</v>
      </c>
      <c r="GA98" s="18">
        <f t="shared" si="290"/>
        <v>0.06</v>
      </c>
      <c r="GR98" s="1" t="str">
        <f t="shared" si="276"/>
        <v>Señora</v>
      </c>
      <c r="GS98" s="18">
        <f>+Conceptos!L115</f>
        <v>0.06</v>
      </c>
      <c r="GT98" s="18">
        <f t="shared" si="291"/>
        <v>0.06</v>
      </c>
      <c r="GU98" s="18">
        <f t="shared" si="291"/>
        <v>0.06</v>
      </c>
      <c r="GV98" s="18">
        <f t="shared" si="291"/>
        <v>0.06</v>
      </c>
      <c r="GW98" s="18">
        <f t="shared" si="291"/>
        <v>0.06</v>
      </c>
      <c r="HN98" s="1" t="str">
        <f t="shared" si="277"/>
        <v>Señora</v>
      </c>
      <c r="HO98" s="18">
        <f>+Conceptos!M115</f>
        <v>0.06</v>
      </c>
      <c r="HP98" s="18">
        <f t="shared" si="292"/>
        <v>0.06</v>
      </c>
      <c r="HQ98" s="18">
        <f t="shared" si="292"/>
        <v>0.06</v>
      </c>
      <c r="HR98" s="18">
        <f t="shared" si="292"/>
        <v>0.06</v>
      </c>
      <c r="HS98" s="18">
        <f t="shared" si="292"/>
        <v>0.06</v>
      </c>
    </row>
    <row r="99" spans="1:227">
      <c r="B99" s="1" t="str">
        <f t="shared" si="265"/>
        <v>Regalo</v>
      </c>
      <c r="C99" s="18"/>
      <c r="D99" s="18"/>
      <c r="E99" s="18"/>
      <c r="F99" s="18"/>
      <c r="G99" s="18"/>
      <c r="X99" s="1" t="str">
        <f t="shared" si="267"/>
        <v>Regalo</v>
      </c>
      <c r="AT99" s="1" t="str">
        <f t="shared" si="269"/>
        <v>Regalo</v>
      </c>
      <c r="AU99" s="18"/>
      <c r="AV99" s="18"/>
      <c r="AW99" s="18"/>
      <c r="AX99" s="18"/>
      <c r="AY99" s="18"/>
      <c r="BP99" s="1" t="str">
        <f t="shared" si="270"/>
        <v>Regalo</v>
      </c>
      <c r="CL99" s="1" t="str">
        <f t="shared" si="271"/>
        <v>Regalo</v>
      </c>
      <c r="CM99" s="18"/>
      <c r="CN99" s="18"/>
      <c r="CO99" s="18"/>
      <c r="CP99" s="18"/>
      <c r="CQ99" s="18"/>
      <c r="DH99" s="1" t="str">
        <f t="shared" si="272"/>
        <v>Regalo</v>
      </c>
      <c r="DI99" s="18"/>
      <c r="DJ99" s="18"/>
      <c r="DK99" s="18"/>
      <c r="DL99" s="18"/>
      <c r="DM99" s="18"/>
      <c r="ED99" s="1" t="str">
        <f t="shared" si="273"/>
        <v>Regalo</v>
      </c>
      <c r="EE99" s="18"/>
      <c r="EF99" s="18"/>
      <c r="EG99" s="18"/>
      <c r="EH99" s="18"/>
      <c r="EI99" s="18"/>
      <c r="EZ99" s="1" t="str">
        <f t="shared" si="274"/>
        <v>Regalo</v>
      </c>
      <c r="FA99" s="18"/>
      <c r="FB99" s="18"/>
      <c r="FC99" s="18"/>
      <c r="FD99" s="18"/>
      <c r="FE99" s="18"/>
      <c r="FV99" s="1" t="str">
        <f t="shared" si="275"/>
        <v>Regalo</v>
      </c>
      <c r="FW99" s="18"/>
      <c r="FX99" s="18"/>
      <c r="FY99" s="18"/>
      <c r="FZ99" s="18"/>
      <c r="GA99" s="18"/>
      <c r="GR99" s="1" t="str">
        <f t="shared" si="276"/>
        <v>Regalo</v>
      </c>
      <c r="GS99" s="18"/>
      <c r="GT99" s="18"/>
      <c r="GU99" s="18"/>
      <c r="GV99" s="18"/>
      <c r="GW99" s="18"/>
      <c r="HN99" s="1" t="str">
        <f t="shared" si="277"/>
        <v>Regalo</v>
      </c>
      <c r="HO99" s="18"/>
      <c r="HP99" s="18"/>
      <c r="HQ99" s="18"/>
      <c r="HR99" s="18"/>
      <c r="HS99" s="18"/>
    </row>
    <row r="100" spans="1:227">
      <c r="B100" s="1" t="str">
        <f t="shared" si="265"/>
        <v>Merchandising</v>
      </c>
      <c r="C100" s="18"/>
      <c r="D100" s="18"/>
      <c r="E100" s="18"/>
      <c r="F100" s="18"/>
      <c r="G100" s="18"/>
      <c r="X100" s="1" t="str">
        <f t="shared" si="267"/>
        <v>Merchandising</v>
      </c>
      <c r="Y100" s="18"/>
      <c r="Z100" s="18"/>
      <c r="AA100" s="18"/>
      <c r="AB100" s="18"/>
      <c r="AC100" s="18"/>
      <c r="AT100" s="1" t="str">
        <f t="shared" si="269"/>
        <v>Merchandising</v>
      </c>
      <c r="AU100" s="18"/>
      <c r="AV100" s="18"/>
      <c r="AW100" s="18"/>
      <c r="AX100" s="18"/>
      <c r="AY100" s="18"/>
      <c r="BP100" s="1" t="str">
        <f t="shared" si="270"/>
        <v>Merchandising</v>
      </c>
      <c r="BQ100" s="18"/>
      <c r="BR100" s="18"/>
      <c r="BS100" s="18"/>
      <c r="BT100" s="18"/>
      <c r="BU100" s="18"/>
      <c r="CL100" s="1" t="str">
        <f t="shared" si="271"/>
        <v>Merchandising</v>
      </c>
      <c r="CM100" s="18"/>
      <c r="CN100" s="18"/>
      <c r="CO100" s="18"/>
      <c r="CP100" s="18"/>
      <c r="CQ100" s="18"/>
      <c r="DH100" s="1" t="str">
        <f t="shared" si="272"/>
        <v>Merchandising</v>
      </c>
      <c r="DI100" s="18"/>
      <c r="DJ100" s="18"/>
      <c r="DK100" s="18"/>
      <c r="DL100" s="18"/>
      <c r="DM100" s="18"/>
      <c r="ED100" s="1" t="str">
        <f t="shared" si="273"/>
        <v>Merchandising</v>
      </c>
      <c r="EE100" s="18"/>
      <c r="EF100" s="18"/>
      <c r="EG100" s="18"/>
      <c r="EH100" s="18"/>
      <c r="EI100" s="18"/>
      <c r="EZ100" s="1" t="str">
        <f t="shared" si="274"/>
        <v>Merchandising</v>
      </c>
      <c r="FA100" s="18"/>
      <c r="FB100" s="18"/>
      <c r="FC100" s="18"/>
      <c r="FD100" s="18"/>
      <c r="FE100" s="18"/>
      <c r="FV100" s="1" t="str">
        <f t="shared" si="275"/>
        <v>Merchandising</v>
      </c>
      <c r="FW100" s="18"/>
      <c r="FX100" s="18"/>
      <c r="FY100" s="18"/>
      <c r="FZ100" s="18"/>
      <c r="GA100" s="18"/>
      <c r="GR100" s="1" t="str">
        <f t="shared" si="276"/>
        <v>Merchandising</v>
      </c>
      <c r="GS100" s="18"/>
      <c r="GT100" s="18"/>
      <c r="GU100" s="18"/>
      <c r="GV100" s="18"/>
      <c r="GW100" s="18"/>
      <c r="HN100" s="1" t="str">
        <f t="shared" si="277"/>
        <v>Merchandising</v>
      </c>
      <c r="HO100" s="18"/>
      <c r="HP100" s="18"/>
      <c r="HQ100" s="18"/>
      <c r="HR100" s="18"/>
      <c r="HS100" s="18"/>
    </row>
    <row r="101" spans="1:227">
      <c r="B101" s="1"/>
      <c r="C101" s="18">
        <f>SUM(C86:C100)</f>
        <v>1</v>
      </c>
      <c r="D101" s="18">
        <f>SUM(D86:D100)</f>
        <v>1</v>
      </c>
      <c r="E101" s="18">
        <f>SUM(E86:E100)</f>
        <v>1</v>
      </c>
      <c r="F101" s="18">
        <f>SUM(F86:F100)</f>
        <v>1</v>
      </c>
      <c r="G101" s="18">
        <f>SUM(G86:G100)</f>
        <v>1</v>
      </c>
      <c r="X101" s="1"/>
      <c r="Y101" s="18">
        <f>SUM(Y86:Y98)</f>
        <v>1</v>
      </c>
      <c r="Z101" s="18">
        <f>SUM(Z86:Z98)</f>
        <v>1</v>
      </c>
      <c r="AA101" s="18">
        <f>SUM(AA86:AA98)</f>
        <v>1</v>
      </c>
      <c r="AB101" s="18">
        <f>SUM(AB86:AB98)</f>
        <v>1</v>
      </c>
      <c r="AC101" s="18">
        <f>SUM(AC86:AC98)</f>
        <v>1</v>
      </c>
      <c r="AT101" s="1"/>
      <c r="AU101" s="18">
        <f>SUM(AU86:AU100)</f>
        <v>1</v>
      </c>
      <c r="AV101" s="18">
        <f>SUM(AV86:AV100)</f>
        <v>1</v>
      </c>
      <c r="AW101" s="18">
        <f>SUM(AW86:AW100)</f>
        <v>1</v>
      </c>
      <c r="AX101" s="18">
        <f>SUM(AX86:AX100)</f>
        <v>1</v>
      </c>
      <c r="AY101" s="18">
        <f>SUM(AY86:AY100)</f>
        <v>1</v>
      </c>
      <c r="BP101" s="1"/>
      <c r="BQ101" s="18">
        <f>SUM(BQ86:BQ100)</f>
        <v>1</v>
      </c>
      <c r="BR101" s="18">
        <f>SUM(BR86:BR100)</f>
        <v>1</v>
      </c>
      <c r="BS101" s="18">
        <f>SUM(BS86:BS100)</f>
        <v>1</v>
      </c>
      <c r="BT101" s="18">
        <f>SUM(BT86:BT100)</f>
        <v>1</v>
      </c>
      <c r="BU101" s="18">
        <f>SUM(BU86:BU100)</f>
        <v>1</v>
      </c>
      <c r="CL101" s="1"/>
      <c r="CM101" s="18">
        <f>SUM(CM86:CM100)</f>
        <v>1</v>
      </c>
      <c r="CN101" s="18">
        <f>SUM(CN86:CN100)</f>
        <v>1</v>
      </c>
      <c r="CO101" s="18">
        <f>SUM(CO86:CO100)</f>
        <v>1</v>
      </c>
      <c r="CP101" s="18">
        <f>SUM(CP86:CP100)</f>
        <v>1</v>
      </c>
      <c r="CQ101" s="18">
        <f>SUM(CQ86:CQ100)</f>
        <v>1</v>
      </c>
      <c r="DH101" s="1"/>
      <c r="DI101" s="18">
        <f>SUM(DI86:DI100)</f>
        <v>1</v>
      </c>
      <c r="DJ101" s="18">
        <f>SUM(DJ86:DJ100)</f>
        <v>1</v>
      </c>
      <c r="DK101" s="18">
        <f>SUM(DK86:DK100)</f>
        <v>1</v>
      </c>
      <c r="DL101" s="18">
        <f>SUM(DL86:DL100)</f>
        <v>1</v>
      </c>
      <c r="DM101" s="18">
        <f>SUM(DM86:DM100)</f>
        <v>1</v>
      </c>
      <c r="ED101" s="1"/>
      <c r="EE101" s="18">
        <f>SUM(EE86:EE100)</f>
        <v>1</v>
      </c>
      <c r="EF101" s="18">
        <f>SUM(EF86:EF100)</f>
        <v>1</v>
      </c>
      <c r="EG101" s="18">
        <f>SUM(EG86:EG100)</f>
        <v>1</v>
      </c>
      <c r="EH101" s="18">
        <f>SUM(EH86:EH100)</f>
        <v>1</v>
      </c>
      <c r="EI101" s="18">
        <f>SUM(EI86:EI100)</f>
        <v>1</v>
      </c>
      <c r="EZ101" s="1"/>
      <c r="FA101" s="18">
        <f>SUM(FA86:FA100)</f>
        <v>1</v>
      </c>
      <c r="FB101" s="18">
        <f>SUM(FB86:FB100)</f>
        <v>1</v>
      </c>
      <c r="FC101" s="18">
        <f>SUM(FC86:FC100)</f>
        <v>1</v>
      </c>
      <c r="FD101" s="18">
        <f>SUM(FD86:FD100)</f>
        <v>1</v>
      </c>
      <c r="FE101" s="18">
        <f>SUM(FE86:FE100)</f>
        <v>1</v>
      </c>
      <c r="FV101" s="1"/>
      <c r="FW101" s="18">
        <f>SUM(FW86:FW100)</f>
        <v>1</v>
      </c>
      <c r="FX101" s="18">
        <f>SUM(FX86:FX100)</f>
        <v>1</v>
      </c>
      <c r="FY101" s="18">
        <f>SUM(FY86:FY100)</f>
        <v>1</v>
      </c>
      <c r="FZ101" s="18">
        <f>SUM(FZ86:FZ100)</f>
        <v>1</v>
      </c>
      <c r="GA101" s="18">
        <f>SUM(GA86:GA100)</f>
        <v>1</v>
      </c>
      <c r="GR101" s="1"/>
      <c r="GS101" s="18">
        <f>SUM(GS86:GS100)</f>
        <v>1</v>
      </c>
      <c r="GT101" s="18">
        <f>SUM(GT86:GT100)</f>
        <v>1</v>
      </c>
      <c r="GU101" s="18">
        <f>SUM(GU86:GU100)</f>
        <v>1</v>
      </c>
      <c r="GV101" s="18">
        <f>SUM(GV86:GV100)</f>
        <v>1</v>
      </c>
      <c r="GW101" s="18">
        <f>SUM(GW86:GW100)</f>
        <v>1</v>
      </c>
      <c r="HN101" s="1"/>
      <c r="HO101" s="18">
        <f>SUM(HO86:HO100)</f>
        <v>1</v>
      </c>
      <c r="HP101" s="18">
        <f>SUM(HP86:HP100)</f>
        <v>1</v>
      </c>
      <c r="HQ101" s="18">
        <f>SUM(HQ86:HQ100)</f>
        <v>1</v>
      </c>
      <c r="HR101" s="18">
        <f>SUM(HR86:HR100)</f>
        <v>1</v>
      </c>
      <c r="HS101" s="18">
        <f>SUM(HS86:HS100)</f>
        <v>1</v>
      </c>
    </row>
    <row r="102" spans="1:227">
      <c r="AT102" s="1"/>
      <c r="AU102" s="18"/>
      <c r="AV102" s="18"/>
      <c r="AW102" s="18"/>
      <c r="AX102" s="18"/>
      <c r="AY102" s="18"/>
      <c r="CL102" s="1"/>
      <c r="CM102" s="18"/>
      <c r="CN102" s="18"/>
      <c r="CO102" s="18"/>
      <c r="CP102" s="18"/>
      <c r="CQ102" s="18"/>
    </row>
    <row r="104" spans="1:227" ht="13.5" thickBot="1">
      <c r="A104" s="37" t="s">
        <v>240</v>
      </c>
      <c r="W104" s="37" t="s">
        <v>240</v>
      </c>
      <c r="AS104" s="37" t="s">
        <v>240</v>
      </c>
      <c r="BO104" s="37" t="s">
        <v>240</v>
      </c>
      <c r="CK104" s="37" t="s">
        <v>240</v>
      </c>
      <c r="DG104" s="37" t="s">
        <v>240</v>
      </c>
      <c r="EC104" s="37" t="s">
        <v>240</v>
      </c>
      <c r="EY104" s="37" t="s">
        <v>240</v>
      </c>
      <c r="FU104" s="37" t="s">
        <v>240</v>
      </c>
      <c r="GQ104" s="37" t="s">
        <v>240</v>
      </c>
      <c r="HM104" s="37" t="s">
        <v>240</v>
      </c>
    </row>
    <row r="105" spans="1:227" ht="13.5" thickBot="1">
      <c r="A105" s="37"/>
      <c r="B105" s="6" t="s">
        <v>3</v>
      </c>
      <c r="C105" s="7" t="s">
        <v>7</v>
      </c>
      <c r="D105" s="7" t="s">
        <v>8</v>
      </c>
      <c r="E105" s="7" t="s">
        <v>9</v>
      </c>
      <c r="F105" s="8" t="s">
        <v>10</v>
      </c>
      <c r="W105" s="37"/>
      <c r="X105" s="6" t="s">
        <v>3</v>
      </c>
      <c r="Y105" s="7" t="s">
        <v>7</v>
      </c>
      <c r="Z105" s="7" t="s">
        <v>8</v>
      </c>
      <c r="AA105" s="7" t="s">
        <v>9</v>
      </c>
      <c r="AB105" s="8" t="s">
        <v>10</v>
      </c>
      <c r="AS105" s="37"/>
      <c r="AT105" s="6" t="s">
        <v>3</v>
      </c>
      <c r="AU105" s="7" t="s">
        <v>7</v>
      </c>
      <c r="AV105" s="7" t="s">
        <v>8</v>
      </c>
      <c r="AW105" s="7" t="s">
        <v>9</v>
      </c>
      <c r="AX105" s="8" t="s">
        <v>10</v>
      </c>
      <c r="BO105" s="37"/>
      <c r="BP105" s="6" t="s">
        <v>3</v>
      </c>
      <c r="BQ105" s="7" t="s">
        <v>7</v>
      </c>
      <c r="BR105" s="7" t="s">
        <v>8</v>
      </c>
      <c r="BS105" s="7" t="s">
        <v>9</v>
      </c>
      <c r="BT105" s="8" t="s">
        <v>10</v>
      </c>
      <c r="CK105" s="37"/>
      <c r="CL105" s="6" t="s">
        <v>3</v>
      </c>
      <c r="CM105" s="7" t="s">
        <v>7</v>
      </c>
      <c r="CN105" s="7" t="s">
        <v>8</v>
      </c>
      <c r="CO105" s="7" t="s">
        <v>9</v>
      </c>
      <c r="CP105" s="8" t="s">
        <v>10</v>
      </c>
      <c r="DG105" s="37"/>
      <c r="DH105" s="6" t="s">
        <v>3</v>
      </c>
      <c r="DI105" s="7" t="s">
        <v>7</v>
      </c>
      <c r="DJ105" s="7" t="s">
        <v>8</v>
      </c>
      <c r="DK105" s="7" t="s">
        <v>9</v>
      </c>
      <c r="DL105" s="8" t="s">
        <v>10</v>
      </c>
      <c r="EC105" s="37"/>
      <c r="ED105" s="6" t="s">
        <v>3</v>
      </c>
      <c r="EE105" s="7" t="s">
        <v>7</v>
      </c>
      <c r="EF105" s="7" t="s">
        <v>8</v>
      </c>
      <c r="EG105" s="7" t="s">
        <v>9</v>
      </c>
      <c r="EH105" s="8" t="s">
        <v>10</v>
      </c>
      <c r="EY105" s="37"/>
      <c r="EZ105" s="6" t="s">
        <v>3</v>
      </c>
      <c r="FA105" s="7" t="s">
        <v>7</v>
      </c>
      <c r="FB105" s="7" t="s">
        <v>8</v>
      </c>
      <c r="FC105" s="7" t="s">
        <v>9</v>
      </c>
      <c r="FD105" s="8" t="s">
        <v>10</v>
      </c>
      <c r="FU105" s="37"/>
      <c r="FV105" s="6" t="s">
        <v>3</v>
      </c>
      <c r="FW105" s="7" t="s">
        <v>7</v>
      </c>
      <c r="FX105" s="7" t="s">
        <v>8</v>
      </c>
      <c r="FY105" s="7" t="s">
        <v>9</v>
      </c>
      <c r="FZ105" s="8" t="s">
        <v>10</v>
      </c>
      <c r="GQ105" s="37"/>
      <c r="GR105" s="6" t="s">
        <v>3</v>
      </c>
      <c r="GS105" s="7" t="s">
        <v>7</v>
      </c>
      <c r="GT105" s="7" t="s">
        <v>8</v>
      </c>
      <c r="GU105" s="7" t="s">
        <v>9</v>
      </c>
      <c r="GV105" s="8" t="s">
        <v>10</v>
      </c>
      <c r="HM105" s="37"/>
      <c r="HN105" s="6" t="s">
        <v>3</v>
      </c>
      <c r="HO105" s="7" t="s">
        <v>7</v>
      </c>
      <c r="HP105" s="7" t="s">
        <v>8</v>
      </c>
      <c r="HQ105" s="7" t="s">
        <v>9</v>
      </c>
      <c r="HR105" s="8" t="s">
        <v>10</v>
      </c>
    </row>
    <row r="106" spans="1:227">
      <c r="A106" t="str">
        <f>+A78</f>
        <v>Ptos de venta Propios</v>
      </c>
      <c r="B106" s="11">
        <f t="shared" ref="B106:F110" si="293">+B78*B12*$E$8</f>
        <v>24880</v>
      </c>
      <c r="C106" s="11">
        <f t="shared" si="293"/>
        <v>54425</v>
      </c>
      <c r="D106" s="11">
        <f t="shared" si="293"/>
        <v>69975</v>
      </c>
      <c r="E106" s="11">
        <f t="shared" si="293"/>
        <v>85525</v>
      </c>
      <c r="F106" s="11">
        <f t="shared" si="293"/>
        <v>93300</v>
      </c>
      <c r="W106" t="str">
        <f>+W78</f>
        <v>Ptos de venta Propios</v>
      </c>
      <c r="X106" s="11">
        <f t="shared" ref="X106:AB109" si="294">+X78*X12*$AA$8</f>
        <v>0</v>
      </c>
      <c r="Y106" s="11">
        <f t="shared" si="294"/>
        <v>311</v>
      </c>
      <c r="Z106" s="11">
        <f t="shared" si="294"/>
        <v>3110</v>
      </c>
      <c r="AA106" s="11">
        <f t="shared" si="294"/>
        <v>6220</v>
      </c>
      <c r="AB106" s="11">
        <f t="shared" si="294"/>
        <v>9330</v>
      </c>
      <c r="AS106" t="str">
        <f>+AS78</f>
        <v>Ptos de venta Propios</v>
      </c>
      <c r="AT106" s="11">
        <f t="shared" ref="AT106:AX110" si="295">+AT78*AT12*$AW$8</f>
        <v>0</v>
      </c>
      <c r="AU106" s="11">
        <f t="shared" si="295"/>
        <v>311</v>
      </c>
      <c r="AV106" s="11">
        <f t="shared" si="295"/>
        <v>3110</v>
      </c>
      <c r="AW106" s="11">
        <f t="shared" si="295"/>
        <v>6220</v>
      </c>
      <c r="AX106" s="11">
        <f t="shared" si="295"/>
        <v>9330</v>
      </c>
      <c r="BO106" t="str">
        <f>+BO78</f>
        <v>Ptos de venta Propios</v>
      </c>
      <c r="BP106" s="11">
        <f t="shared" ref="BP106:BT110" si="296">+BP78*BP12*$BS$8</f>
        <v>0</v>
      </c>
      <c r="BQ106" s="11">
        <f t="shared" si="296"/>
        <v>0</v>
      </c>
      <c r="BR106" s="11">
        <f t="shared" si="296"/>
        <v>311</v>
      </c>
      <c r="BS106" s="11">
        <f t="shared" si="296"/>
        <v>3110</v>
      </c>
      <c r="BT106" s="11">
        <f t="shared" si="296"/>
        <v>6220</v>
      </c>
      <c r="CK106" t="str">
        <f>+CK78</f>
        <v>Ptos de venta Propios</v>
      </c>
      <c r="CL106" s="11">
        <f t="shared" ref="CL106:CP110" si="297">+CL78*CL12*$CO$8</f>
        <v>0</v>
      </c>
      <c r="CM106" s="11">
        <f t="shared" si="297"/>
        <v>0</v>
      </c>
      <c r="CN106" s="11">
        <f t="shared" si="297"/>
        <v>311</v>
      </c>
      <c r="CO106" s="11">
        <f t="shared" si="297"/>
        <v>3110</v>
      </c>
      <c r="CP106" s="11">
        <f t="shared" si="297"/>
        <v>6220</v>
      </c>
      <c r="DG106" t="str">
        <f>+DG78</f>
        <v>Ptos de venta Propios</v>
      </c>
      <c r="DH106" s="11">
        <f t="shared" ref="DH106:DL110" si="298">+DH78*DH12*$DK$8</f>
        <v>0</v>
      </c>
      <c r="DI106" s="11">
        <f t="shared" si="298"/>
        <v>0</v>
      </c>
      <c r="DJ106" s="11">
        <f t="shared" si="298"/>
        <v>311</v>
      </c>
      <c r="DK106" s="11">
        <f t="shared" si="298"/>
        <v>3110</v>
      </c>
      <c r="DL106" s="11">
        <f t="shared" si="298"/>
        <v>6220</v>
      </c>
      <c r="EC106" t="str">
        <f>+EC78</f>
        <v>Ptos de venta Propios</v>
      </c>
      <c r="ED106" s="11">
        <f t="shared" ref="ED106:EH110" si="299">+ED78*ED12*$EG$8</f>
        <v>0</v>
      </c>
      <c r="EE106" s="11">
        <f t="shared" si="299"/>
        <v>0</v>
      </c>
      <c r="EF106" s="11">
        <f t="shared" si="299"/>
        <v>311</v>
      </c>
      <c r="EG106" s="11">
        <f t="shared" si="299"/>
        <v>3110</v>
      </c>
      <c r="EH106" s="11">
        <f t="shared" si="299"/>
        <v>6220</v>
      </c>
      <c r="EY106" t="str">
        <f>+EY78</f>
        <v>Ptos de venta Propios</v>
      </c>
      <c r="EZ106" s="11">
        <f t="shared" ref="EZ106:FD110" si="300">+EZ78*EZ12*$FC$8</f>
        <v>0</v>
      </c>
      <c r="FA106" s="11">
        <f t="shared" si="300"/>
        <v>0</v>
      </c>
      <c r="FB106" s="11">
        <f t="shared" si="300"/>
        <v>311</v>
      </c>
      <c r="FC106" s="11">
        <f t="shared" si="300"/>
        <v>3110</v>
      </c>
      <c r="FD106" s="11">
        <f t="shared" si="300"/>
        <v>6220</v>
      </c>
      <c r="FU106" t="str">
        <f>+FU78</f>
        <v>Ptos de venta Propios</v>
      </c>
      <c r="FV106" s="11">
        <f t="shared" ref="FV106:FZ110" si="301">+FV78*FV12*$FC$8</f>
        <v>0</v>
      </c>
      <c r="FW106" s="11">
        <f t="shared" si="301"/>
        <v>0</v>
      </c>
      <c r="FX106" s="11">
        <f t="shared" si="301"/>
        <v>0</v>
      </c>
      <c r="FY106" s="11">
        <f t="shared" si="301"/>
        <v>3110</v>
      </c>
      <c r="FZ106" s="11">
        <f t="shared" si="301"/>
        <v>6220</v>
      </c>
      <c r="GQ106" t="str">
        <f>+GQ78</f>
        <v>Ptos de venta Propios</v>
      </c>
      <c r="GR106" s="11">
        <f t="shared" ref="GR106:GV110" si="302">+GR78*GR12*$FC$8</f>
        <v>0</v>
      </c>
      <c r="GS106" s="11">
        <f t="shared" si="302"/>
        <v>0</v>
      </c>
      <c r="GT106" s="11">
        <f t="shared" si="302"/>
        <v>0</v>
      </c>
      <c r="GU106" s="11">
        <f t="shared" si="302"/>
        <v>311</v>
      </c>
      <c r="GV106" s="11">
        <f t="shared" si="302"/>
        <v>3110</v>
      </c>
      <c r="HM106" t="str">
        <f>+HM78</f>
        <v>Ptos de venta Propios</v>
      </c>
      <c r="HN106" s="11">
        <f t="shared" ref="HN106:HR110" si="303">+HN78*HN12*$FC$8</f>
        <v>0</v>
      </c>
      <c r="HO106" s="11">
        <f t="shared" si="303"/>
        <v>0</v>
      </c>
      <c r="HP106" s="11">
        <f t="shared" si="303"/>
        <v>0</v>
      </c>
      <c r="HQ106" s="11">
        <f t="shared" si="303"/>
        <v>311</v>
      </c>
      <c r="HR106" s="11">
        <f t="shared" si="303"/>
        <v>3110</v>
      </c>
    </row>
    <row r="107" spans="1:227">
      <c r="A107" t="str">
        <f>+A79</f>
        <v>Grandes cadenas</v>
      </c>
      <c r="B107" s="11">
        <f t="shared" si="293"/>
        <v>0</v>
      </c>
      <c r="C107" s="11">
        <f t="shared" si="293"/>
        <v>311000</v>
      </c>
      <c r="D107" s="11">
        <f t="shared" si="293"/>
        <v>746400</v>
      </c>
      <c r="E107" s="11">
        <f t="shared" si="293"/>
        <v>870800</v>
      </c>
      <c r="F107" s="11">
        <f t="shared" si="293"/>
        <v>497600</v>
      </c>
      <c r="W107" t="str">
        <f>+W79</f>
        <v>Grandes cadenas</v>
      </c>
      <c r="X107" s="11">
        <f t="shared" si="294"/>
        <v>0</v>
      </c>
      <c r="Y107" s="11">
        <f t="shared" si="294"/>
        <v>93300</v>
      </c>
      <c r="Z107" s="11">
        <f t="shared" si="294"/>
        <v>279900</v>
      </c>
      <c r="AA107" s="11">
        <f t="shared" si="294"/>
        <v>326550</v>
      </c>
      <c r="AB107" s="11">
        <f t="shared" si="294"/>
        <v>373200</v>
      </c>
      <c r="AS107" t="str">
        <f>+AS79</f>
        <v>Grandes cadenas</v>
      </c>
      <c r="AT107" s="11">
        <f t="shared" si="295"/>
        <v>0</v>
      </c>
      <c r="AU107" s="11">
        <f t="shared" si="295"/>
        <v>0</v>
      </c>
      <c r="AV107" s="11">
        <f t="shared" si="295"/>
        <v>622000</v>
      </c>
      <c r="AW107" s="11">
        <f t="shared" si="295"/>
        <v>870800</v>
      </c>
      <c r="AX107" s="11">
        <f t="shared" si="295"/>
        <v>435400</v>
      </c>
      <c r="BO107" t="str">
        <f>+BO79</f>
        <v>Grandes cadenas</v>
      </c>
      <c r="BP107" s="11">
        <f t="shared" si="296"/>
        <v>0</v>
      </c>
      <c r="BQ107" s="11">
        <f t="shared" si="296"/>
        <v>0</v>
      </c>
      <c r="BR107" s="11">
        <f t="shared" si="296"/>
        <v>622000</v>
      </c>
      <c r="BS107" s="11">
        <f t="shared" si="296"/>
        <v>870800</v>
      </c>
      <c r="BT107" s="11">
        <f t="shared" si="296"/>
        <v>435400</v>
      </c>
      <c r="CK107" t="str">
        <f>+CK79</f>
        <v>Grandes cadenas</v>
      </c>
      <c r="CL107" s="11">
        <f t="shared" si="297"/>
        <v>0</v>
      </c>
      <c r="CM107" s="11">
        <f t="shared" si="297"/>
        <v>0</v>
      </c>
      <c r="CN107" s="11">
        <f t="shared" si="297"/>
        <v>622000</v>
      </c>
      <c r="CO107" s="11">
        <f t="shared" si="297"/>
        <v>870800</v>
      </c>
      <c r="CP107" s="11">
        <f t="shared" si="297"/>
        <v>435400</v>
      </c>
      <c r="DG107" t="str">
        <f>+DG79</f>
        <v>Grandes cadenas</v>
      </c>
      <c r="DH107" s="11">
        <f t="shared" si="298"/>
        <v>0</v>
      </c>
      <c r="DI107" s="11">
        <f t="shared" si="298"/>
        <v>0</v>
      </c>
      <c r="DJ107" s="11">
        <f t="shared" si="298"/>
        <v>622000</v>
      </c>
      <c r="DK107" s="11">
        <f t="shared" si="298"/>
        <v>870800</v>
      </c>
      <c r="DL107" s="11">
        <f t="shared" si="298"/>
        <v>435400</v>
      </c>
      <c r="EC107" t="str">
        <f>+EC79</f>
        <v>Grandes cadenas</v>
      </c>
      <c r="ED107" s="11">
        <f t="shared" si="299"/>
        <v>0</v>
      </c>
      <c r="EE107" s="11">
        <f t="shared" si="299"/>
        <v>0</v>
      </c>
      <c r="EF107" s="11">
        <f t="shared" si="299"/>
        <v>622000</v>
      </c>
      <c r="EG107" s="11">
        <f t="shared" si="299"/>
        <v>870800</v>
      </c>
      <c r="EH107" s="11">
        <f t="shared" si="299"/>
        <v>435400</v>
      </c>
      <c r="EY107" t="str">
        <f>+EY79</f>
        <v>Grandes cadenas</v>
      </c>
      <c r="EZ107" s="11">
        <f t="shared" si="300"/>
        <v>0</v>
      </c>
      <c r="FA107" s="11">
        <f t="shared" si="300"/>
        <v>0</v>
      </c>
      <c r="FB107" s="11">
        <f t="shared" si="300"/>
        <v>622000</v>
      </c>
      <c r="FC107" s="11">
        <f t="shared" si="300"/>
        <v>870800</v>
      </c>
      <c r="FD107" s="11">
        <f t="shared" si="300"/>
        <v>435400</v>
      </c>
      <c r="FU107" t="str">
        <f>+FU79</f>
        <v>Grandes cadenas</v>
      </c>
      <c r="FV107" s="11">
        <f t="shared" si="301"/>
        <v>0</v>
      </c>
      <c r="FW107" s="11">
        <f t="shared" si="301"/>
        <v>0</v>
      </c>
      <c r="FX107" s="11">
        <f t="shared" si="301"/>
        <v>0</v>
      </c>
      <c r="FY107" s="11">
        <f t="shared" si="301"/>
        <v>870800</v>
      </c>
      <c r="FZ107" s="11">
        <f t="shared" si="301"/>
        <v>435400</v>
      </c>
      <c r="GQ107" t="str">
        <f>+GQ79</f>
        <v>Grandes cadenas</v>
      </c>
      <c r="GR107" s="11">
        <f t="shared" si="302"/>
        <v>0</v>
      </c>
      <c r="GS107" s="11">
        <f t="shared" si="302"/>
        <v>0</v>
      </c>
      <c r="GT107" s="11">
        <f t="shared" si="302"/>
        <v>0</v>
      </c>
      <c r="GU107" s="11">
        <f t="shared" si="302"/>
        <v>870800</v>
      </c>
      <c r="GV107" s="11">
        <f t="shared" si="302"/>
        <v>435400</v>
      </c>
      <c r="HM107" t="str">
        <f>+HM79</f>
        <v>Grandes cadenas</v>
      </c>
      <c r="HN107" s="11">
        <f t="shared" si="303"/>
        <v>0</v>
      </c>
      <c r="HO107" s="11">
        <f t="shared" si="303"/>
        <v>0</v>
      </c>
      <c r="HP107" s="11">
        <f t="shared" si="303"/>
        <v>0</v>
      </c>
      <c r="HQ107" s="11">
        <f t="shared" si="303"/>
        <v>870800</v>
      </c>
      <c r="HR107" s="11">
        <f t="shared" si="303"/>
        <v>435400</v>
      </c>
    </row>
    <row r="108" spans="1:227">
      <c r="A108" t="str">
        <f>+A80</f>
        <v>Web</v>
      </c>
      <c r="B108" s="11">
        <f t="shared" si="293"/>
        <v>4976</v>
      </c>
      <c r="C108" s="11">
        <f t="shared" si="293"/>
        <v>12440</v>
      </c>
      <c r="D108" s="11">
        <f t="shared" si="293"/>
        <v>12440</v>
      </c>
      <c r="E108" s="11">
        <f t="shared" si="293"/>
        <v>12440</v>
      </c>
      <c r="F108" s="11">
        <f t="shared" si="293"/>
        <v>9330</v>
      </c>
      <c r="W108" t="str">
        <f>+W80</f>
        <v>Web</v>
      </c>
      <c r="X108" s="11">
        <f t="shared" si="294"/>
        <v>0</v>
      </c>
      <c r="Y108" s="11">
        <f t="shared" si="294"/>
        <v>311</v>
      </c>
      <c r="Z108" s="11">
        <f t="shared" si="294"/>
        <v>311</v>
      </c>
      <c r="AA108" s="11">
        <f t="shared" si="294"/>
        <v>311</v>
      </c>
      <c r="AB108" s="11">
        <f t="shared" si="294"/>
        <v>311</v>
      </c>
      <c r="AS108" t="str">
        <f>+AS80</f>
        <v>Web</v>
      </c>
      <c r="AT108" s="11">
        <f t="shared" si="295"/>
        <v>0</v>
      </c>
      <c r="AU108" s="11">
        <f t="shared" si="295"/>
        <v>311</v>
      </c>
      <c r="AV108" s="11">
        <f t="shared" si="295"/>
        <v>311</v>
      </c>
      <c r="AW108" s="11">
        <f t="shared" si="295"/>
        <v>311</v>
      </c>
      <c r="AX108" s="11">
        <f t="shared" si="295"/>
        <v>311</v>
      </c>
      <c r="BO108" t="str">
        <f>+BO80</f>
        <v>Web</v>
      </c>
      <c r="BP108" s="11">
        <f t="shared" si="296"/>
        <v>0</v>
      </c>
      <c r="BQ108" s="11">
        <f t="shared" si="296"/>
        <v>0</v>
      </c>
      <c r="BR108" s="11">
        <f t="shared" si="296"/>
        <v>311</v>
      </c>
      <c r="BS108" s="11">
        <f t="shared" si="296"/>
        <v>311</v>
      </c>
      <c r="BT108" s="11">
        <f t="shared" si="296"/>
        <v>311</v>
      </c>
      <c r="CK108" t="str">
        <f>+CK80</f>
        <v>Web</v>
      </c>
      <c r="CL108" s="11">
        <f t="shared" si="297"/>
        <v>0</v>
      </c>
      <c r="CM108" s="11">
        <f t="shared" si="297"/>
        <v>0</v>
      </c>
      <c r="CN108" s="11">
        <f t="shared" si="297"/>
        <v>311</v>
      </c>
      <c r="CO108" s="11">
        <f t="shared" si="297"/>
        <v>311</v>
      </c>
      <c r="CP108" s="11">
        <f t="shared" si="297"/>
        <v>311</v>
      </c>
      <c r="DG108" t="str">
        <f>+DG80</f>
        <v>Web</v>
      </c>
      <c r="DH108" s="11">
        <f t="shared" si="298"/>
        <v>0</v>
      </c>
      <c r="DI108" s="11">
        <f t="shared" si="298"/>
        <v>0</v>
      </c>
      <c r="DJ108" s="11">
        <f t="shared" si="298"/>
        <v>311</v>
      </c>
      <c r="DK108" s="11">
        <f t="shared" si="298"/>
        <v>311</v>
      </c>
      <c r="DL108" s="11">
        <f t="shared" si="298"/>
        <v>311</v>
      </c>
      <c r="EC108" t="str">
        <f>+EC80</f>
        <v>Web</v>
      </c>
      <c r="ED108" s="11">
        <f t="shared" si="299"/>
        <v>0</v>
      </c>
      <c r="EE108" s="11">
        <f t="shared" si="299"/>
        <v>0</v>
      </c>
      <c r="EF108" s="11">
        <f t="shared" si="299"/>
        <v>311</v>
      </c>
      <c r="EG108" s="11">
        <f t="shared" si="299"/>
        <v>311</v>
      </c>
      <c r="EH108" s="11">
        <f t="shared" si="299"/>
        <v>311</v>
      </c>
      <c r="EY108" t="str">
        <f>+EY80</f>
        <v>Web</v>
      </c>
      <c r="EZ108" s="11">
        <f t="shared" si="300"/>
        <v>0</v>
      </c>
      <c r="FA108" s="11">
        <f t="shared" si="300"/>
        <v>0</v>
      </c>
      <c r="FB108" s="11">
        <f t="shared" si="300"/>
        <v>311</v>
      </c>
      <c r="FC108" s="11">
        <f t="shared" si="300"/>
        <v>311</v>
      </c>
      <c r="FD108" s="11">
        <f t="shared" si="300"/>
        <v>311</v>
      </c>
      <c r="FU108" t="str">
        <f>+FU80</f>
        <v>Web</v>
      </c>
      <c r="FV108" s="11">
        <f t="shared" si="301"/>
        <v>0</v>
      </c>
      <c r="FW108" s="11">
        <f t="shared" si="301"/>
        <v>0</v>
      </c>
      <c r="FX108" s="11">
        <f t="shared" si="301"/>
        <v>0</v>
      </c>
      <c r="FY108" s="11">
        <f t="shared" si="301"/>
        <v>311</v>
      </c>
      <c r="FZ108" s="11">
        <f t="shared" si="301"/>
        <v>311</v>
      </c>
      <c r="GQ108" t="str">
        <f>+GQ80</f>
        <v>Web</v>
      </c>
      <c r="GR108" s="11">
        <f t="shared" si="302"/>
        <v>0</v>
      </c>
      <c r="GS108" s="11">
        <f t="shared" si="302"/>
        <v>0</v>
      </c>
      <c r="GT108" s="11">
        <f t="shared" si="302"/>
        <v>0</v>
      </c>
      <c r="GU108" s="11">
        <f t="shared" si="302"/>
        <v>311</v>
      </c>
      <c r="GV108" s="11">
        <f t="shared" si="302"/>
        <v>311</v>
      </c>
      <c r="HM108" t="str">
        <f>+HM80</f>
        <v>Web</v>
      </c>
      <c r="HN108" s="11">
        <f t="shared" si="303"/>
        <v>0</v>
      </c>
      <c r="HO108" s="11">
        <f t="shared" si="303"/>
        <v>0</v>
      </c>
      <c r="HP108" s="11">
        <f t="shared" si="303"/>
        <v>0</v>
      </c>
      <c r="HQ108" s="11">
        <f t="shared" si="303"/>
        <v>311</v>
      </c>
      <c r="HR108" s="11">
        <f t="shared" si="303"/>
        <v>311</v>
      </c>
    </row>
    <row r="109" spans="1:227">
      <c r="A109" t="str">
        <f>+A81</f>
        <v>Ptos de venta ajenos</v>
      </c>
      <c r="B109" s="11">
        <f t="shared" si="293"/>
        <v>69975</v>
      </c>
      <c r="C109" s="11">
        <f t="shared" si="293"/>
        <v>93300</v>
      </c>
      <c r="D109" s="11">
        <f t="shared" si="293"/>
        <v>124400</v>
      </c>
      <c r="E109" s="11">
        <f t="shared" si="293"/>
        <v>102630</v>
      </c>
      <c r="F109" s="11">
        <f t="shared" si="293"/>
        <v>111960</v>
      </c>
      <c r="W109" t="str">
        <f>+W81</f>
        <v>Ptos de venta ajenos</v>
      </c>
      <c r="X109" s="11">
        <f t="shared" si="294"/>
        <v>0</v>
      </c>
      <c r="Y109" s="11">
        <f t="shared" si="294"/>
        <v>83970</v>
      </c>
      <c r="Z109" s="11">
        <f t="shared" si="294"/>
        <v>149280</v>
      </c>
      <c r="AA109" s="11">
        <f t="shared" si="294"/>
        <v>149280</v>
      </c>
      <c r="AB109" s="11">
        <f t="shared" si="294"/>
        <v>205260</v>
      </c>
      <c r="AS109" t="str">
        <f>+AS81</f>
        <v>Ptos de venta ajenos</v>
      </c>
      <c r="AT109" s="11">
        <f t="shared" si="295"/>
        <v>0</v>
      </c>
      <c r="AU109" s="11">
        <f t="shared" si="295"/>
        <v>69975</v>
      </c>
      <c r="AV109" s="11">
        <f t="shared" si="295"/>
        <v>69975</v>
      </c>
      <c r="AW109" s="11">
        <f t="shared" si="295"/>
        <v>55980</v>
      </c>
      <c r="AX109" s="11">
        <f t="shared" si="295"/>
        <v>74640</v>
      </c>
      <c r="BO109" t="str">
        <f>+BO81</f>
        <v>Ptos de venta ajenos</v>
      </c>
      <c r="BP109" s="11">
        <f t="shared" si="296"/>
        <v>0</v>
      </c>
      <c r="BQ109" s="11">
        <f t="shared" si="296"/>
        <v>0</v>
      </c>
      <c r="BR109" s="11">
        <f t="shared" si="296"/>
        <v>69975</v>
      </c>
      <c r="BS109" s="11">
        <f t="shared" si="296"/>
        <v>55980</v>
      </c>
      <c r="BT109" s="11">
        <f t="shared" si="296"/>
        <v>55980</v>
      </c>
      <c r="CK109" t="str">
        <f>+CK81</f>
        <v>Ptos de venta ajenos</v>
      </c>
      <c r="CL109" s="11">
        <f t="shared" si="297"/>
        <v>0</v>
      </c>
      <c r="CM109" s="11">
        <f t="shared" si="297"/>
        <v>0</v>
      </c>
      <c r="CN109" s="11">
        <f t="shared" si="297"/>
        <v>69975</v>
      </c>
      <c r="CO109" s="11">
        <f t="shared" si="297"/>
        <v>55980</v>
      </c>
      <c r="CP109" s="11">
        <f t="shared" si="297"/>
        <v>55980</v>
      </c>
      <c r="DG109" t="str">
        <f>+DG81</f>
        <v>Ptos de venta ajenos</v>
      </c>
      <c r="DH109" s="11">
        <f t="shared" si="298"/>
        <v>0</v>
      </c>
      <c r="DI109" s="11">
        <f t="shared" si="298"/>
        <v>0</v>
      </c>
      <c r="DJ109" s="11">
        <f t="shared" si="298"/>
        <v>69975</v>
      </c>
      <c r="DK109" s="11">
        <f t="shared" si="298"/>
        <v>55980</v>
      </c>
      <c r="DL109" s="11">
        <f t="shared" si="298"/>
        <v>55980</v>
      </c>
      <c r="EC109" t="str">
        <f>+EC81</f>
        <v>Ptos de venta ajenos</v>
      </c>
      <c r="ED109" s="11">
        <f t="shared" si="299"/>
        <v>0</v>
      </c>
      <c r="EE109" s="11">
        <f t="shared" si="299"/>
        <v>0</v>
      </c>
      <c r="EF109" s="11">
        <f t="shared" si="299"/>
        <v>69975</v>
      </c>
      <c r="EG109" s="11">
        <f t="shared" si="299"/>
        <v>55980</v>
      </c>
      <c r="EH109" s="11">
        <f t="shared" si="299"/>
        <v>55980</v>
      </c>
      <c r="EY109" t="str">
        <f>+EY81</f>
        <v>Ptos de venta ajenos</v>
      </c>
      <c r="EZ109" s="11">
        <f t="shared" si="300"/>
        <v>0</v>
      </c>
      <c r="FA109" s="11">
        <f t="shared" si="300"/>
        <v>0</v>
      </c>
      <c r="FB109" s="11">
        <f t="shared" si="300"/>
        <v>69975</v>
      </c>
      <c r="FC109" s="11">
        <f t="shared" si="300"/>
        <v>55980</v>
      </c>
      <c r="FD109" s="11">
        <f t="shared" si="300"/>
        <v>55980</v>
      </c>
      <c r="FU109" t="str">
        <f>+FU81</f>
        <v>Ptos de venta ajenos</v>
      </c>
      <c r="FV109" s="11">
        <f t="shared" si="301"/>
        <v>0</v>
      </c>
      <c r="FW109" s="11">
        <f t="shared" si="301"/>
        <v>0</v>
      </c>
      <c r="FX109" s="11">
        <f t="shared" si="301"/>
        <v>0</v>
      </c>
      <c r="FY109" s="11">
        <f t="shared" si="301"/>
        <v>41985</v>
      </c>
      <c r="FZ109" s="11">
        <f t="shared" si="301"/>
        <v>55980</v>
      </c>
      <c r="GQ109" t="str">
        <f>+GQ81</f>
        <v>Ptos de venta ajenos</v>
      </c>
      <c r="GR109" s="11">
        <f t="shared" si="302"/>
        <v>0</v>
      </c>
      <c r="GS109" s="11">
        <f t="shared" si="302"/>
        <v>0</v>
      </c>
      <c r="GT109" s="11">
        <f t="shared" si="302"/>
        <v>0</v>
      </c>
      <c r="GU109" s="11">
        <f t="shared" si="302"/>
        <v>41985</v>
      </c>
      <c r="GV109" s="11">
        <f t="shared" si="302"/>
        <v>55980</v>
      </c>
      <c r="HM109" t="str">
        <f>+HM81</f>
        <v>Ptos de venta ajenos</v>
      </c>
      <c r="HN109" s="11">
        <f t="shared" si="303"/>
        <v>0</v>
      </c>
      <c r="HO109" s="11">
        <f t="shared" si="303"/>
        <v>0</v>
      </c>
      <c r="HP109" s="11">
        <f t="shared" si="303"/>
        <v>0</v>
      </c>
      <c r="HQ109" s="11">
        <f t="shared" si="303"/>
        <v>41985</v>
      </c>
      <c r="HR109" s="11">
        <f t="shared" si="303"/>
        <v>55980</v>
      </c>
    </row>
    <row r="110" spans="1:227" ht="13.5" thickBot="1">
      <c r="A110" t="str">
        <f>+A82</f>
        <v>merchandaising regalos</v>
      </c>
      <c r="B110" s="458">
        <f t="shared" si="293"/>
        <v>1555</v>
      </c>
      <c r="C110" s="458">
        <f t="shared" si="293"/>
        <v>3110</v>
      </c>
      <c r="D110" s="458">
        <f t="shared" si="293"/>
        <v>4665</v>
      </c>
      <c r="E110" s="458">
        <f t="shared" si="293"/>
        <v>6220</v>
      </c>
      <c r="F110" s="458">
        <f t="shared" si="293"/>
        <v>7775</v>
      </c>
      <c r="W110" t="str">
        <f>+W82</f>
        <v>merchandaising regalos</v>
      </c>
      <c r="X110" s="458">
        <f>+X82*X16*$E$8</f>
        <v>0</v>
      </c>
      <c r="Y110" s="458">
        <f>+Y82*Y16*$E$8</f>
        <v>1555</v>
      </c>
      <c r="Z110" s="458">
        <f>+Z82*Z16*$E$8</f>
        <v>3110</v>
      </c>
      <c r="AA110" s="458">
        <f>+AA82*AA16*$E$8</f>
        <v>4665</v>
      </c>
      <c r="AB110" s="458">
        <f>+AB82*AB16*$E$8</f>
        <v>6220</v>
      </c>
      <c r="AS110" t="str">
        <f>+AS82</f>
        <v>merchandaising regalos</v>
      </c>
      <c r="AT110" s="11">
        <f t="shared" si="295"/>
        <v>0</v>
      </c>
      <c r="AU110" s="11">
        <f t="shared" si="295"/>
        <v>1555</v>
      </c>
      <c r="AV110" s="11">
        <f t="shared" si="295"/>
        <v>1555</v>
      </c>
      <c r="AW110" s="11">
        <f t="shared" si="295"/>
        <v>3110</v>
      </c>
      <c r="AX110" s="11">
        <f t="shared" si="295"/>
        <v>4665</v>
      </c>
      <c r="BO110" t="str">
        <f>+BO82</f>
        <v>merchandaising regalos</v>
      </c>
      <c r="BP110" s="11">
        <f t="shared" si="296"/>
        <v>0</v>
      </c>
      <c r="BQ110" s="11">
        <f t="shared" si="296"/>
        <v>0</v>
      </c>
      <c r="BR110" s="11">
        <f t="shared" si="296"/>
        <v>1555</v>
      </c>
      <c r="BS110" s="11">
        <f t="shared" si="296"/>
        <v>3110</v>
      </c>
      <c r="BT110" s="11">
        <f t="shared" si="296"/>
        <v>4665</v>
      </c>
      <c r="CK110" t="str">
        <f>+CK82</f>
        <v>merchandaising regalos</v>
      </c>
      <c r="CL110" s="11">
        <f t="shared" si="297"/>
        <v>0</v>
      </c>
      <c r="CM110" s="11">
        <f t="shared" si="297"/>
        <v>0</v>
      </c>
      <c r="CN110" s="11">
        <f t="shared" si="297"/>
        <v>1555</v>
      </c>
      <c r="CO110" s="11">
        <f t="shared" si="297"/>
        <v>3110</v>
      </c>
      <c r="CP110" s="11">
        <f t="shared" si="297"/>
        <v>4665</v>
      </c>
      <c r="DG110" t="str">
        <f>+DG82</f>
        <v>merchandaising regalos</v>
      </c>
      <c r="DH110" s="11">
        <f t="shared" si="298"/>
        <v>0</v>
      </c>
      <c r="DI110" s="11">
        <f t="shared" si="298"/>
        <v>0</v>
      </c>
      <c r="DJ110" s="11">
        <f t="shared" si="298"/>
        <v>1555</v>
      </c>
      <c r="DK110" s="11">
        <f t="shared" si="298"/>
        <v>3110</v>
      </c>
      <c r="DL110" s="11">
        <f t="shared" si="298"/>
        <v>4665</v>
      </c>
      <c r="EC110" t="str">
        <f>+EC82</f>
        <v>merchandaising regalos</v>
      </c>
      <c r="ED110" s="11">
        <f t="shared" si="299"/>
        <v>0</v>
      </c>
      <c r="EE110" s="11">
        <f t="shared" si="299"/>
        <v>0</v>
      </c>
      <c r="EF110" s="11">
        <f t="shared" si="299"/>
        <v>1555</v>
      </c>
      <c r="EG110" s="11">
        <f t="shared" si="299"/>
        <v>1866</v>
      </c>
      <c r="EH110" s="11">
        <f t="shared" si="299"/>
        <v>2799</v>
      </c>
      <c r="EY110" t="str">
        <f>+EY82</f>
        <v>merchandaising regalos</v>
      </c>
      <c r="EZ110" s="11">
        <f t="shared" si="300"/>
        <v>0</v>
      </c>
      <c r="FA110" s="11">
        <f t="shared" si="300"/>
        <v>0</v>
      </c>
      <c r="FB110" s="11">
        <f t="shared" si="300"/>
        <v>1555</v>
      </c>
      <c r="FC110" s="11">
        <f t="shared" si="300"/>
        <v>3110</v>
      </c>
      <c r="FD110" s="11">
        <f t="shared" si="300"/>
        <v>4665</v>
      </c>
      <c r="FU110" t="str">
        <f>+FU82</f>
        <v>merchandaising regalos</v>
      </c>
      <c r="FV110" s="11">
        <f t="shared" si="301"/>
        <v>0</v>
      </c>
      <c r="FW110" s="11">
        <f t="shared" si="301"/>
        <v>0</v>
      </c>
      <c r="FX110" s="11">
        <f t="shared" si="301"/>
        <v>0</v>
      </c>
      <c r="FY110" s="11">
        <f t="shared" si="301"/>
        <v>933</v>
      </c>
      <c r="FZ110" s="11">
        <f t="shared" si="301"/>
        <v>1866</v>
      </c>
      <c r="GQ110" t="str">
        <f>+GQ82</f>
        <v>merchandaising regalos</v>
      </c>
      <c r="GR110" s="11">
        <f t="shared" si="302"/>
        <v>0</v>
      </c>
      <c r="GS110" s="11">
        <f t="shared" si="302"/>
        <v>0</v>
      </c>
      <c r="GT110" s="11">
        <f t="shared" si="302"/>
        <v>0</v>
      </c>
      <c r="GU110" s="11">
        <f t="shared" si="302"/>
        <v>933</v>
      </c>
      <c r="GV110" s="11">
        <f t="shared" si="302"/>
        <v>1866</v>
      </c>
      <c r="HM110" t="str">
        <f>+HM82</f>
        <v>Ptos de venta ajenos</v>
      </c>
      <c r="HN110" s="11">
        <f t="shared" si="303"/>
        <v>0</v>
      </c>
      <c r="HO110" s="11">
        <f t="shared" si="303"/>
        <v>0</v>
      </c>
      <c r="HP110" s="11">
        <f t="shared" si="303"/>
        <v>0</v>
      </c>
      <c r="HQ110" s="11">
        <f t="shared" si="303"/>
        <v>933</v>
      </c>
      <c r="HR110" s="11">
        <f t="shared" si="303"/>
        <v>1866</v>
      </c>
    </row>
    <row r="111" spans="1:227" ht="13.5" thickBot="1">
      <c r="A111" s="38" t="s">
        <v>19</v>
      </c>
      <c r="B111" s="39">
        <f>SUM(B106:B110)</f>
        <v>101386</v>
      </c>
      <c r="C111" s="40">
        <f>SUM(C106:C110)</f>
        <v>474275</v>
      </c>
      <c r="D111" s="40">
        <f>SUM(D106:D110)</f>
        <v>957880</v>
      </c>
      <c r="E111" s="40">
        <f>SUM(E106:E110)</f>
        <v>1077615</v>
      </c>
      <c r="F111" s="41">
        <f>SUM(F106:F110)</f>
        <v>719965</v>
      </c>
      <c r="W111" s="38" t="s">
        <v>19</v>
      </c>
      <c r="X111" s="39">
        <f>SUM(X106:X110)</f>
        <v>0</v>
      </c>
      <c r="Y111" s="40">
        <f>SUM(Y106:Y110)</f>
        <v>179447</v>
      </c>
      <c r="Z111" s="40">
        <f>SUM(Z106:Z110)</f>
        <v>435711</v>
      </c>
      <c r="AA111" s="40">
        <f>SUM(AA106:AA110)</f>
        <v>487026</v>
      </c>
      <c r="AB111" s="41">
        <f>SUM(AB106:AB110)</f>
        <v>594321</v>
      </c>
      <c r="AS111" s="38" t="s">
        <v>19</v>
      </c>
      <c r="AT111" s="39">
        <f>SUM(AT106:AT110)</f>
        <v>0</v>
      </c>
      <c r="AU111" s="40">
        <f>SUM(AU106:AU110)</f>
        <v>72152</v>
      </c>
      <c r="AV111" s="40">
        <f>SUM(AV106:AV110)</f>
        <v>696951</v>
      </c>
      <c r="AW111" s="40">
        <f>SUM(AW106:AW110)</f>
        <v>936421</v>
      </c>
      <c r="AX111" s="41">
        <f>SUM(AX106:AX110)</f>
        <v>524346</v>
      </c>
      <c r="BO111" s="38" t="s">
        <v>19</v>
      </c>
      <c r="BP111" s="39">
        <f>SUM(BP106:BP110)</f>
        <v>0</v>
      </c>
      <c r="BQ111" s="40">
        <f>SUM(BQ106:BQ110)</f>
        <v>0</v>
      </c>
      <c r="BR111" s="40">
        <f>SUM(BR106:BR110)</f>
        <v>694152</v>
      </c>
      <c r="BS111" s="40">
        <f>SUM(BS106:BS110)</f>
        <v>933311</v>
      </c>
      <c r="BT111" s="41">
        <f>SUM(BT106:BT110)</f>
        <v>502576</v>
      </c>
      <c r="CK111" s="38" t="s">
        <v>19</v>
      </c>
      <c r="CL111" s="39">
        <f>SUM(CL106:CL110)</f>
        <v>0</v>
      </c>
      <c r="CM111" s="40">
        <f>SUM(CM106:CM110)</f>
        <v>0</v>
      </c>
      <c r="CN111" s="40">
        <f>SUM(CN106:CN110)</f>
        <v>694152</v>
      </c>
      <c r="CO111" s="40">
        <f>SUM(CO106:CO110)</f>
        <v>933311</v>
      </c>
      <c r="CP111" s="41">
        <f>SUM(CP106:CP110)</f>
        <v>502576</v>
      </c>
      <c r="DG111" s="38" t="s">
        <v>19</v>
      </c>
      <c r="DH111" s="39">
        <f>SUM(DH106:DH110)</f>
        <v>0</v>
      </c>
      <c r="DI111" s="40">
        <f>SUM(DI106:DI110)</f>
        <v>0</v>
      </c>
      <c r="DJ111" s="40">
        <f>SUM(DJ106:DJ110)</f>
        <v>694152</v>
      </c>
      <c r="DK111" s="40">
        <f>SUM(DK106:DK110)</f>
        <v>933311</v>
      </c>
      <c r="DL111" s="41">
        <f>SUM(DL106:DL110)</f>
        <v>502576</v>
      </c>
      <c r="EC111" s="38" t="s">
        <v>19</v>
      </c>
      <c r="ED111" s="39">
        <f>SUM(ED106:ED110)</f>
        <v>0</v>
      </c>
      <c r="EE111" s="40">
        <f>SUM(EE106:EE110)</f>
        <v>0</v>
      </c>
      <c r="EF111" s="40">
        <f>SUM(EF106:EF110)</f>
        <v>694152</v>
      </c>
      <c r="EG111" s="40">
        <f>SUM(EG106:EG110)</f>
        <v>932067</v>
      </c>
      <c r="EH111" s="41">
        <f>SUM(EH106:EH110)</f>
        <v>500710</v>
      </c>
      <c r="EY111" s="38" t="s">
        <v>19</v>
      </c>
      <c r="EZ111" s="39">
        <f>SUM(EZ106:EZ110)</f>
        <v>0</v>
      </c>
      <c r="FA111" s="40">
        <f>SUM(FA106:FA110)</f>
        <v>0</v>
      </c>
      <c r="FB111" s="40">
        <f>SUM(FB106:FB110)</f>
        <v>694152</v>
      </c>
      <c r="FC111" s="40">
        <f>SUM(FC106:FC110)</f>
        <v>933311</v>
      </c>
      <c r="FD111" s="41">
        <f>SUM(FD106:FD110)</f>
        <v>502576</v>
      </c>
      <c r="FU111" s="38" t="s">
        <v>19</v>
      </c>
      <c r="FV111" s="39">
        <f>SUM(FV106:FV110)</f>
        <v>0</v>
      </c>
      <c r="FW111" s="40">
        <f>SUM(FW106:FW110)</f>
        <v>0</v>
      </c>
      <c r="FX111" s="40">
        <f>SUM(FX106:FX110)</f>
        <v>0</v>
      </c>
      <c r="FY111" s="40">
        <f>SUM(FY106:FY110)</f>
        <v>917139</v>
      </c>
      <c r="FZ111" s="41">
        <f>SUM(FZ106:FZ110)</f>
        <v>499777</v>
      </c>
      <c r="GQ111" s="38" t="s">
        <v>19</v>
      </c>
      <c r="GR111" s="39">
        <f>SUM(GR106:GR110)</f>
        <v>0</v>
      </c>
      <c r="GS111" s="40">
        <f>SUM(GS106:GS110)</f>
        <v>0</v>
      </c>
      <c r="GT111" s="40">
        <f>SUM(GT106:GT110)</f>
        <v>0</v>
      </c>
      <c r="GU111" s="40">
        <f>SUM(GU106:GU110)</f>
        <v>914340</v>
      </c>
      <c r="GV111" s="41">
        <f>SUM(GV106:GV110)</f>
        <v>496667</v>
      </c>
      <c r="HM111" s="38" t="s">
        <v>19</v>
      </c>
      <c r="HN111" s="39">
        <f>SUM(HN106:HN110)</f>
        <v>0</v>
      </c>
      <c r="HO111" s="40">
        <f>SUM(HO106:HO110)</f>
        <v>0</v>
      </c>
      <c r="HP111" s="40">
        <f>SUM(HP106:HP110)</f>
        <v>0</v>
      </c>
      <c r="HQ111" s="40">
        <f>SUM(HQ106:HQ110)</f>
        <v>914340</v>
      </c>
      <c r="HR111" s="41">
        <f>SUM(HR106:HR110)</f>
        <v>496667</v>
      </c>
    </row>
    <row r="112" spans="1:227">
      <c r="F112" s="10">
        <f>SUM(B111:F111)</f>
        <v>3331121</v>
      </c>
      <c r="AB112" s="10">
        <f>SUM(X111:AB111)</f>
        <v>1696505</v>
      </c>
      <c r="AX112" s="10">
        <f>SUM(AT111:AX111)</f>
        <v>2229870</v>
      </c>
      <c r="BT112" s="10">
        <f>SUM(BP111:BT111)</f>
        <v>2130039</v>
      </c>
      <c r="CP112" s="10">
        <f>SUM(CL111:CP111)</f>
        <v>2130039</v>
      </c>
      <c r="DL112" s="10">
        <f>SUM(DH111:DL111)</f>
        <v>2130039</v>
      </c>
      <c r="EH112" s="10">
        <f>SUM(ED111:EH111)</f>
        <v>2126929</v>
      </c>
      <c r="FD112" s="10">
        <f>SUM(EZ111:FD111)</f>
        <v>2130039</v>
      </c>
      <c r="FZ112" s="10">
        <f>SUM(FV111:FZ111)</f>
        <v>1416916</v>
      </c>
      <c r="GV112" s="10">
        <f>SUM(GR111:GV111)</f>
        <v>1411007</v>
      </c>
      <c r="HR112" s="10">
        <f>SUM(HN111:HR111)</f>
        <v>1411007</v>
      </c>
    </row>
    <row r="114" spans="1:241" ht="16.5" thickBot="1">
      <c r="C114" t="str">
        <f>+A106</f>
        <v>Ptos de venta Propios</v>
      </c>
      <c r="I114" s="45" t="s">
        <v>49</v>
      </c>
      <c r="P114" s="45" t="s">
        <v>42</v>
      </c>
      <c r="Y114" t="str">
        <f>+W106</f>
        <v>Ptos de venta Propios</v>
      </c>
      <c r="AE114" s="45" t="s">
        <v>49</v>
      </c>
      <c r="AL114" s="45" t="s">
        <v>42</v>
      </c>
      <c r="AU114" t="str">
        <f>+AS106</f>
        <v>Ptos de venta Propios</v>
      </c>
      <c r="BA114" s="45" t="s">
        <v>49</v>
      </c>
      <c r="BH114" s="45" t="s">
        <v>42</v>
      </c>
      <c r="BQ114" t="str">
        <f>+BO106</f>
        <v>Ptos de venta Propios</v>
      </c>
      <c r="BW114" s="45" t="s">
        <v>49</v>
      </c>
      <c r="CD114" s="45" t="s">
        <v>42</v>
      </c>
      <c r="CM114" t="str">
        <f>+CK106</f>
        <v>Ptos de venta Propios</v>
      </c>
      <c r="CS114" s="45" t="s">
        <v>49</v>
      </c>
      <c r="CZ114" s="45" t="s">
        <v>42</v>
      </c>
      <c r="DI114" t="str">
        <f>+DG106</f>
        <v>Ptos de venta Propios</v>
      </c>
      <c r="DO114" s="45" t="s">
        <v>49</v>
      </c>
      <c r="DV114" s="45" t="s">
        <v>42</v>
      </c>
      <c r="EE114" t="str">
        <f>+EC106</f>
        <v>Ptos de venta Propios</v>
      </c>
      <c r="EK114" s="45" t="s">
        <v>49</v>
      </c>
      <c r="ER114" s="45" t="s">
        <v>42</v>
      </c>
      <c r="FA114" t="str">
        <f>+EY106</f>
        <v>Ptos de venta Propios</v>
      </c>
      <c r="FG114" s="45" t="s">
        <v>49</v>
      </c>
      <c r="FN114" s="45" t="s">
        <v>42</v>
      </c>
      <c r="FW114" t="str">
        <f>+FU106</f>
        <v>Ptos de venta Propios</v>
      </c>
      <c r="GC114" s="45" t="s">
        <v>49</v>
      </c>
      <c r="GJ114" s="45" t="s">
        <v>42</v>
      </c>
      <c r="GS114" t="str">
        <f>+GQ106</f>
        <v>Ptos de venta Propios</v>
      </c>
      <c r="GY114" s="45" t="s">
        <v>49</v>
      </c>
      <c r="HF114" s="45" t="s">
        <v>42</v>
      </c>
      <c r="HO114" t="str">
        <f>+HM106</f>
        <v>Ptos de venta Propios</v>
      </c>
      <c r="HU114" s="45" t="s">
        <v>49</v>
      </c>
      <c r="IB114" s="45" t="s">
        <v>42</v>
      </c>
    </row>
    <row r="115" spans="1:241" ht="16.5" thickBot="1">
      <c r="A115" s="45" t="s">
        <v>50</v>
      </c>
      <c r="C115" s="6" t="s">
        <v>3</v>
      </c>
      <c r="D115" s="7" t="s">
        <v>7</v>
      </c>
      <c r="E115" s="7" t="s">
        <v>8</v>
      </c>
      <c r="F115" s="7" t="s">
        <v>9</v>
      </c>
      <c r="G115" s="8" t="s">
        <v>10</v>
      </c>
      <c r="I115" s="6" t="s">
        <v>3</v>
      </c>
      <c r="J115" s="7" t="s">
        <v>7</v>
      </c>
      <c r="K115" s="7" t="s">
        <v>8</v>
      </c>
      <c r="L115" s="7" t="s">
        <v>9</v>
      </c>
      <c r="M115" s="8" t="s">
        <v>10</v>
      </c>
      <c r="N115" s="47" t="s">
        <v>48</v>
      </c>
      <c r="P115" s="6" t="s">
        <v>3</v>
      </c>
      <c r="Q115" s="7" t="s">
        <v>7</v>
      </c>
      <c r="R115" s="7" t="s">
        <v>8</v>
      </c>
      <c r="S115" s="7" t="s">
        <v>9</v>
      </c>
      <c r="T115" s="8" t="s">
        <v>10</v>
      </c>
      <c r="U115" s="47" t="s">
        <v>145</v>
      </c>
      <c r="W115" s="45" t="s">
        <v>50</v>
      </c>
      <c r="Y115" s="6" t="s">
        <v>3</v>
      </c>
      <c r="Z115" s="7" t="s">
        <v>7</v>
      </c>
      <c r="AA115" s="7" t="s">
        <v>8</v>
      </c>
      <c r="AB115" s="7" t="s">
        <v>9</v>
      </c>
      <c r="AC115" s="8" t="s">
        <v>10</v>
      </c>
      <c r="AE115" s="6" t="s">
        <v>3</v>
      </c>
      <c r="AF115" s="7" t="s">
        <v>7</v>
      </c>
      <c r="AG115" s="7" t="s">
        <v>8</v>
      </c>
      <c r="AH115" s="7" t="s">
        <v>9</v>
      </c>
      <c r="AI115" s="8" t="s">
        <v>10</v>
      </c>
      <c r="AJ115" s="47" t="s">
        <v>48</v>
      </c>
      <c r="AL115" s="6" t="s">
        <v>3</v>
      </c>
      <c r="AM115" s="7" t="s">
        <v>7</v>
      </c>
      <c r="AN115" s="7" t="s">
        <v>8</v>
      </c>
      <c r="AO115" s="7" t="s">
        <v>9</v>
      </c>
      <c r="AP115" s="8" t="s">
        <v>10</v>
      </c>
      <c r="AQ115" s="47" t="s">
        <v>145</v>
      </c>
      <c r="AS115" s="45" t="s">
        <v>50</v>
      </c>
      <c r="AU115" s="6" t="s">
        <v>3</v>
      </c>
      <c r="AV115" s="7" t="s">
        <v>7</v>
      </c>
      <c r="AW115" s="7" t="s">
        <v>8</v>
      </c>
      <c r="AX115" s="7" t="s">
        <v>9</v>
      </c>
      <c r="AY115" s="8" t="s">
        <v>10</v>
      </c>
      <c r="BA115" s="6" t="s">
        <v>3</v>
      </c>
      <c r="BB115" s="7" t="s">
        <v>7</v>
      </c>
      <c r="BC115" s="7" t="s">
        <v>8</v>
      </c>
      <c r="BD115" s="7" t="s">
        <v>9</v>
      </c>
      <c r="BE115" s="8" t="s">
        <v>10</v>
      </c>
      <c r="BF115" s="47" t="s">
        <v>48</v>
      </c>
      <c r="BH115" s="6" t="s">
        <v>3</v>
      </c>
      <c r="BI115" s="7" t="s">
        <v>7</v>
      </c>
      <c r="BJ115" s="7" t="s">
        <v>8</v>
      </c>
      <c r="BK115" s="7" t="s">
        <v>9</v>
      </c>
      <c r="BL115" s="8" t="s">
        <v>10</v>
      </c>
      <c r="BM115" s="47" t="s">
        <v>145</v>
      </c>
      <c r="BO115" s="45" t="s">
        <v>50</v>
      </c>
      <c r="BQ115" s="6" t="s">
        <v>3</v>
      </c>
      <c r="BR115" s="7" t="s">
        <v>7</v>
      </c>
      <c r="BS115" s="7" t="s">
        <v>8</v>
      </c>
      <c r="BT115" s="7" t="s">
        <v>9</v>
      </c>
      <c r="BU115" s="8" t="s">
        <v>10</v>
      </c>
      <c r="BW115" s="6" t="s">
        <v>3</v>
      </c>
      <c r="BX115" s="7" t="s">
        <v>7</v>
      </c>
      <c r="BY115" s="7" t="s">
        <v>8</v>
      </c>
      <c r="BZ115" s="7" t="s">
        <v>9</v>
      </c>
      <c r="CA115" s="8" t="s">
        <v>10</v>
      </c>
      <c r="CB115" s="47" t="s">
        <v>48</v>
      </c>
      <c r="CD115" s="6" t="s">
        <v>3</v>
      </c>
      <c r="CE115" s="7" t="s">
        <v>7</v>
      </c>
      <c r="CF115" s="7" t="s">
        <v>8</v>
      </c>
      <c r="CG115" s="7" t="s">
        <v>9</v>
      </c>
      <c r="CH115" s="8" t="s">
        <v>10</v>
      </c>
      <c r="CI115" s="47" t="s">
        <v>145</v>
      </c>
      <c r="CK115" s="45" t="s">
        <v>50</v>
      </c>
      <c r="CM115" s="6" t="s">
        <v>3</v>
      </c>
      <c r="CN115" s="7" t="s">
        <v>7</v>
      </c>
      <c r="CO115" s="7" t="s">
        <v>8</v>
      </c>
      <c r="CP115" s="7" t="s">
        <v>9</v>
      </c>
      <c r="CQ115" s="8" t="s">
        <v>10</v>
      </c>
      <c r="CS115" s="6" t="s">
        <v>3</v>
      </c>
      <c r="CT115" s="7" t="s">
        <v>7</v>
      </c>
      <c r="CU115" s="7" t="s">
        <v>8</v>
      </c>
      <c r="CV115" s="7" t="s">
        <v>9</v>
      </c>
      <c r="CW115" s="8" t="s">
        <v>10</v>
      </c>
      <c r="CX115" s="47" t="s">
        <v>48</v>
      </c>
      <c r="CZ115" s="6" t="s">
        <v>3</v>
      </c>
      <c r="DA115" s="7" t="s">
        <v>7</v>
      </c>
      <c r="DB115" s="7" t="s">
        <v>8</v>
      </c>
      <c r="DC115" s="7" t="s">
        <v>9</v>
      </c>
      <c r="DD115" s="8" t="s">
        <v>10</v>
      </c>
      <c r="DE115" s="47" t="s">
        <v>145</v>
      </c>
      <c r="DG115" s="45" t="s">
        <v>50</v>
      </c>
      <c r="DI115" s="6" t="s">
        <v>3</v>
      </c>
      <c r="DJ115" s="7" t="s">
        <v>7</v>
      </c>
      <c r="DK115" s="7" t="s">
        <v>8</v>
      </c>
      <c r="DL115" s="7" t="s">
        <v>9</v>
      </c>
      <c r="DM115" s="8" t="s">
        <v>10</v>
      </c>
      <c r="DO115" s="6" t="s">
        <v>3</v>
      </c>
      <c r="DP115" s="7" t="s">
        <v>7</v>
      </c>
      <c r="DQ115" s="7" t="s">
        <v>8</v>
      </c>
      <c r="DR115" s="7" t="s">
        <v>9</v>
      </c>
      <c r="DS115" s="8" t="s">
        <v>10</v>
      </c>
      <c r="DT115" s="47" t="s">
        <v>48</v>
      </c>
      <c r="DV115" s="6" t="s">
        <v>3</v>
      </c>
      <c r="DW115" s="7" t="s">
        <v>7</v>
      </c>
      <c r="DX115" s="7" t="s">
        <v>8</v>
      </c>
      <c r="DY115" s="7" t="s">
        <v>9</v>
      </c>
      <c r="DZ115" s="8" t="s">
        <v>10</v>
      </c>
      <c r="EA115" s="47" t="s">
        <v>145</v>
      </c>
      <c r="EC115" s="45" t="s">
        <v>50</v>
      </c>
      <c r="EE115" s="6" t="s">
        <v>3</v>
      </c>
      <c r="EF115" s="7" t="s">
        <v>7</v>
      </c>
      <c r="EG115" s="7" t="s">
        <v>8</v>
      </c>
      <c r="EH115" s="7" t="s">
        <v>9</v>
      </c>
      <c r="EI115" s="8" t="s">
        <v>10</v>
      </c>
      <c r="EK115" s="6" t="s">
        <v>3</v>
      </c>
      <c r="EL115" s="7" t="s">
        <v>7</v>
      </c>
      <c r="EM115" s="7" t="s">
        <v>8</v>
      </c>
      <c r="EN115" s="7" t="s">
        <v>9</v>
      </c>
      <c r="EO115" s="8" t="s">
        <v>10</v>
      </c>
      <c r="EP115" s="47" t="s">
        <v>48</v>
      </c>
      <c r="ER115" s="6" t="s">
        <v>3</v>
      </c>
      <c r="ES115" s="7" t="s">
        <v>7</v>
      </c>
      <c r="ET115" s="7" t="s">
        <v>8</v>
      </c>
      <c r="EU115" s="7" t="s">
        <v>9</v>
      </c>
      <c r="EV115" s="8" t="s">
        <v>10</v>
      </c>
      <c r="EW115" s="47" t="s">
        <v>145</v>
      </c>
      <c r="EY115" s="45" t="s">
        <v>50</v>
      </c>
      <c r="FA115" s="6" t="s">
        <v>3</v>
      </c>
      <c r="FB115" s="7" t="s">
        <v>7</v>
      </c>
      <c r="FC115" s="7" t="s">
        <v>8</v>
      </c>
      <c r="FD115" s="7" t="s">
        <v>9</v>
      </c>
      <c r="FE115" s="8" t="s">
        <v>10</v>
      </c>
      <c r="FG115" s="6" t="s">
        <v>3</v>
      </c>
      <c r="FH115" s="7" t="s">
        <v>7</v>
      </c>
      <c r="FI115" s="7" t="s">
        <v>8</v>
      </c>
      <c r="FJ115" s="7" t="s">
        <v>9</v>
      </c>
      <c r="FK115" s="8" t="s">
        <v>10</v>
      </c>
      <c r="FL115" s="47" t="s">
        <v>48</v>
      </c>
      <c r="FN115" s="6" t="s">
        <v>3</v>
      </c>
      <c r="FO115" s="7" t="s">
        <v>7</v>
      </c>
      <c r="FP115" s="7" t="s">
        <v>8</v>
      </c>
      <c r="FQ115" s="7" t="s">
        <v>9</v>
      </c>
      <c r="FR115" s="8" t="s">
        <v>10</v>
      </c>
      <c r="FS115" s="47" t="s">
        <v>145</v>
      </c>
      <c r="FU115" s="45" t="s">
        <v>50</v>
      </c>
      <c r="FW115" s="6" t="s">
        <v>3</v>
      </c>
      <c r="FX115" s="7" t="s">
        <v>7</v>
      </c>
      <c r="FY115" s="7" t="s">
        <v>8</v>
      </c>
      <c r="FZ115" s="7" t="s">
        <v>9</v>
      </c>
      <c r="GA115" s="8" t="s">
        <v>10</v>
      </c>
      <c r="GC115" s="6" t="s">
        <v>3</v>
      </c>
      <c r="GD115" s="7" t="s">
        <v>7</v>
      </c>
      <c r="GE115" s="7" t="s">
        <v>8</v>
      </c>
      <c r="GF115" s="7" t="s">
        <v>9</v>
      </c>
      <c r="GG115" s="8" t="s">
        <v>10</v>
      </c>
      <c r="GH115" s="47" t="s">
        <v>48</v>
      </c>
      <c r="GJ115" s="6" t="s">
        <v>3</v>
      </c>
      <c r="GK115" s="7" t="s">
        <v>7</v>
      </c>
      <c r="GL115" s="7" t="s">
        <v>8</v>
      </c>
      <c r="GM115" s="7" t="s">
        <v>9</v>
      </c>
      <c r="GN115" s="8" t="s">
        <v>10</v>
      </c>
      <c r="GO115" s="47" t="s">
        <v>145</v>
      </c>
      <c r="GQ115" s="45" t="s">
        <v>50</v>
      </c>
      <c r="GS115" s="6" t="s">
        <v>3</v>
      </c>
      <c r="GT115" s="7" t="s">
        <v>7</v>
      </c>
      <c r="GU115" s="7" t="s">
        <v>8</v>
      </c>
      <c r="GV115" s="7" t="s">
        <v>9</v>
      </c>
      <c r="GW115" s="8" t="s">
        <v>10</v>
      </c>
      <c r="GY115" s="6" t="s">
        <v>3</v>
      </c>
      <c r="GZ115" s="7" t="s">
        <v>7</v>
      </c>
      <c r="HA115" s="7" t="s">
        <v>8</v>
      </c>
      <c r="HB115" s="7" t="s">
        <v>9</v>
      </c>
      <c r="HC115" s="8" t="s">
        <v>10</v>
      </c>
      <c r="HD115" s="47" t="s">
        <v>48</v>
      </c>
      <c r="HF115" s="6" t="s">
        <v>3</v>
      </c>
      <c r="HG115" s="7" t="s">
        <v>7</v>
      </c>
      <c r="HH115" s="7" t="s">
        <v>8</v>
      </c>
      <c r="HI115" s="7" t="s">
        <v>9</v>
      </c>
      <c r="HJ115" s="8" t="s">
        <v>10</v>
      </c>
      <c r="HK115" s="47" t="s">
        <v>145</v>
      </c>
      <c r="HM115" s="45" t="s">
        <v>50</v>
      </c>
      <c r="HO115" s="6" t="s">
        <v>3</v>
      </c>
      <c r="HP115" s="7" t="s">
        <v>7</v>
      </c>
      <c r="HQ115" s="7" t="s">
        <v>8</v>
      </c>
      <c r="HR115" s="7" t="s">
        <v>9</v>
      </c>
      <c r="HS115" s="8" t="s">
        <v>10</v>
      </c>
      <c r="HU115" s="6" t="s">
        <v>3</v>
      </c>
      <c r="HV115" s="7" t="s">
        <v>7</v>
      </c>
      <c r="HW115" s="7" t="s">
        <v>8</v>
      </c>
      <c r="HX115" s="7" t="s">
        <v>9</v>
      </c>
      <c r="HY115" s="8" t="s">
        <v>10</v>
      </c>
      <c r="HZ115" s="47" t="s">
        <v>48</v>
      </c>
      <c r="IB115" s="6" t="s">
        <v>3</v>
      </c>
      <c r="IC115" s="7" t="s">
        <v>7</v>
      </c>
      <c r="ID115" s="7" t="s">
        <v>8</v>
      </c>
      <c r="IE115" s="7" t="s">
        <v>9</v>
      </c>
      <c r="IF115" s="8" t="s">
        <v>10</v>
      </c>
      <c r="IG115" s="47" t="s">
        <v>145</v>
      </c>
    </row>
    <row r="116" spans="1:241">
      <c r="A116" t="s">
        <v>1</v>
      </c>
      <c r="B116" s="1" t="str">
        <f t="shared" ref="B116:B130" si="304">+B86</f>
        <v>Black market solo pts vta ajenos</v>
      </c>
      <c r="C116" s="19">
        <f>+B106*C86</f>
        <v>0</v>
      </c>
      <c r="D116" s="19">
        <f>+C106*D86</f>
        <v>0</v>
      </c>
      <c r="E116" s="19">
        <f>+D106*E86</f>
        <v>0</v>
      </c>
      <c r="F116" s="19">
        <f>+E106*F86</f>
        <v>0</v>
      </c>
      <c r="G116" s="19">
        <f>+F106*G86</f>
        <v>0</v>
      </c>
      <c r="I116" s="19">
        <f t="shared" ref="I116:I125" si="305">+C116*H58</f>
        <v>0</v>
      </c>
      <c r="J116">
        <f t="shared" ref="J116:J125" si="306">+D116*H58</f>
        <v>0</v>
      </c>
      <c r="K116">
        <f t="shared" ref="K116:K125" si="307">+E116*H58</f>
        <v>0</v>
      </c>
      <c r="L116">
        <f t="shared" ref="L116:L125" si="308">+F116*H58</f>
        <v>0</v>
      </c>
      <c r="M116">
        <f t="shared" ref="M116:M125" si="309">+G116*H58</f>
        <v>0</v>
      </c>
      <c r="P116" s="19">
        <f t="shared" ref="P116:P125" si="310">+C116*$C58</f>
        <v>0</v>
      </c>
      <c r="Q116" s="19">
        <f t="shared" ref="Q116:Q125" si="311">+D116*$C58</f>
        <v>0</v>
      </c>
      <c r="R116" s="19">
        <f t="shared" ref="R116:R125" si="312">+E116*$C58</f>
        <v>0</v>
      </c>
      <c r="S116" s="19">
        <f t="shared" ref="S116:S125" si="313">+F116*$C58</f>
        <v>0</v>
      </c>
      <c r="T116" s="19">
        <f t="shared" ref="T116:T125" si="314">+G116*$C58</f>
        <v>0</v>
      </c>
      <c r="W116" t="s">
        <v>1</v>
      </c>
      <c r="X116" s="1" t="str">
        <f t="shared" ref="X116:X130" si="315">+X86</f>
        <v>Black market solo pts vta ajenos</v>
      </c>
      <c r="Y116" s="19">
        <f>+X106*Y86</f>
        <v>0</v>
      </c>
      <c r="Z116" s="19">
        <f>+Y106*Z86</f>
        <v>0</v>
      </c>
      <c r="AA116" s="19">
        <f>+Z106*AA86</f>
        <v>0</v>
      </c>
      <c r="AB116" s="19">
        <f>+AA106*AB86</f>
        <v>0</v>
      </c>
      <c r="AC116" s="19">
        <f>+AB106*AC86</f>
        <v>0</v>
      </c>
      <c r="AE116" s="19">
        <f t="shared" ref="AE116:AE123" si="316">+Y116*AD58</f>
        <v>0</v>
      </c>
      <c r="AF116">
        <f t="shared" ref="AF116:AF123" si="317">+Z116*AD58</f>
        <v>0</v>
      </c>
      <c r="AG116">
        <f t="shared" ref="AG116:AG123" si="318">+AA116*AD58</f>
        <v>0</v>
      </c>
      <c r="AH116">
        <f t="shared" ref="AH116:AH123" si="319">+AB116*AD58</f>
        <v>0</v>
      </c>
      <c r="AI116">
        <f t="shared" ref="AI116:AI123" si="320">+AC116*AD58</f>
        <v>0</v>
      </c>
      <c r="AL116" s="19">
        <f t="shared" ref="AL116:AP123" si="321">+Y116*$Y58</f>
        <v>0</v>
      </c>
      <c r="AM116" s="19">
        <f t="shared" si="321"/>
        <v>0</v>
      </c>
      <c r="AN116" s="19">
        <f t="shared" si="321"/>
        <v>0</v>
      </c>
      <c r="AO116" s="19">
        <f t="shared" si="321"/>
        <v>0</v>
      </c>
      <c r="AP116" s="19">
        <f t="shared" si="321"/>
        <v>0</v>
      </c>
      <c r="AS116" t="s">
        <v>1</v>
      </c>
      <c r="AT116" s="1" t="str">
        <f t="shared" ref="AT116:AT130" si="322">+AT86</f>
        <v>Black market</v>
      </c>
      <c r="AU116" s="19">
        <f>+AT106*AU86</f>
        <v>0</v>
      </c>
      <c r="AV116" s="19">
        <f>+AU106*AV86</f>
        <v>0</v>
      </c>
      <c r="AW116" s="19">
        <f>+AV106*AW86</f>
        <v>0</v>
      </c>
      <c r="AX116" s="19">
        <f>+AW106*AX86</f>
        <v>0</v>
      </c>
      <c r="AY116" s="19">
        <f>+AX106*AY86</f>
        <v>0</v>
      </c>
      <c r="BA116" s="19">
        <f t="shared" ref="BA116:BA123" si="323">+AU116*AZ58</f>
        <v>0</v>
      </c>
      <c r="BB116">
        <f t="shared" ref="BB116:BB123" si="324">+AV116*AZ58</f>
        <v>0</v>
      </c>
      <c r="BC116">
        <f t="shared" ref="BC116:BC123" si="325">+AW116*AZ58</f>
        <v>0</v>
      </c>
      <c r="BD116">
        <f t="shared" ref="BD116:BD123" si="326">+AX116*AZ58</f>
        <v>0</v>
      </c>
      <c r="BE116">
        <f t="shared" ref="BE116:BE123" si="327">+AY116*AZ58</f>
        <v>0</v>
      </c>
      <c r="BH116" s="19">
        <f t="shared" ref="BH116:BL123" si="328">+AU116*$AU58</f>
        <v>0</v>
      </c>
      <c r="BI116" s="19">
        <f t="shared" si="328"/>
        <v>0</v>
      </c>
      <c r="BJ116" s="19">
        <f t="shared" si="328"/>
        <v>0</v>
      </c>
      <c r="BK116" s="19">
        <f t="shared" si="328"/>
        <v>0</v>
      </c>
      <c r="BL116" s="19">
        <f t="shared" si="328"/>
        <v>0</v>
      </c>
      <c r="BO116" t="s">
        <v>1</v>
      </c>
      <c r="BP116" s="1" t="str">
        <f t="shared" ref="BP116:BP130" si="329">+BP86</f>
        <v>Black market</v>
      </c>
      <c r="BQ116" s="19">
        <f>+BP106*BQ86</f>
        <v>0</v>
      </c>
      <c r="BR116" s="19">
        <f>+BQ106*BR86</f>
        <v>0</v>
      </c>
      <c r="BS116" s="19">
        <f>+BR106*BS86</f>
        <v>0</v>
      </c>
      <c r="BT116" s="19">
        <f>+BS106*BT86</f>
        <v>0</v>
      </c>
      <c r="BU116" s="19">
        <f>+BT106*BU86</f>
        <v>0</v>
      </c>
      <c r="BW116" s="19">
        <f t="shared" ref="BW116:BW123" si="330">+BQ116*BV58</f>
        <v>0</v>
      </c>
      <c r="BX116">
        <f t="shared" ref="BX116:BX123" si="331">+BR116*BV58</f>
        <v>0</v>
      </c>
      <c r="BY116">
        <f t="shared" ref="BY116:BY123" si="332">+BS116*BV58</f>
        <v>0</v>
      </c>
      <c r="BZ116">
        <f t="shared" ref="BZ116:BZ123" si="333">+BT116*BV58</f>
        <v>0</v>
      </c>
      <c r="CA116">
        <f t="shared" ref="CA116:CA123" si="334">+BU116*BV58</f>
        <v>0</v>
      </c>
      <c r="CD116" s="19">
        <f t="shared" ref="CD116:CH123" si="335">+BQ116*$BQ58</f>
        <v>0</v>
      </c>
      <c r="CE116" s="19">
        <f t="shared" si="335"/>
        <v>0</v>
      </c>
      <c r="CF116" s="19">
        <f t="shared" si="335"/>
        <v>0</v>
      </c>
      <c r="CG116" s="19">
        <f t="shared" si="335"/>
        <v>0</v>
      </c>
      <c r="CH116" s="19">
        <f t="shared" si="335"/>
        <v>0</v>
      </c>
      <c r="CK116" t="s">
        <v>1</v>
      </c>
      <c r="CL116" s="1" t="str">
        <f t="shared" ref="CL116:CL130" si="336">+CL86</f>
        <v>Black market</v>
      </c>
      <c r="CM116" s="19">
        <f>+CL106*CM86</f>
        <v>0</v>
      </c>
      <c r="CN116" s="19">
        <f>+CM106*CN86</f>
        <v>0</v>
      </c>
      <c r="CO116" s="19">
        <f>+CN106*CO86</f>
        <v>0</v>
      </c>
      <c r="CP116" s="19">
        <f>+CO106*CP86</f>
        <v>0</v>
      </c>
      <c r="CQ116" s="19">
        <f>+CP106*CQ86</f>
        <v>0</v>
      </c>
      <c r="CS116" s="19">
        <f t="shared" ref="CS116:CS123" si="337">+CM116*CR58</f>
        <v>0</v>
      </c>
      <c r="CT116">
        <f t="shared" ref="CT116:CT123" si="338">+CN116*CR58</f>
        <v>0</v>
      </c>
      <c r="CU116">
        <f t="shared" ref="CU116:CU123" si="339">+CO116*CR58</f>
        <v>0</v>
      </c>
      <c r="CV116">
        <f t="shared" ref="CV116:CV123" si="340">+CP116*CR58</f>
        <v>0</v>
      </c>
      <c r="CW116">
        <f t="shared" ref="CW116:CW123" si="341">+CQ116*CR58</f>
        <v>0</v>
      </c>
      <c r="CZ116" s="19">
        <f t="shared" ref="CZ116:DD123" si="342">+CM116*$CM58</f>
        <v>0</v>
      </c>
      <c r="DA116" s="19">
        <f t="shared" si="342"/>
        <v>0</v>
      </c>
      <c r="DB116" s="19">
        <f t="shared" si="342"/>
        <v>0</v>
      </c>
      <c r="DC116" s="19">
        <f t="shared" si="342"/>
        <v>0</v>
      </c>
      <c r="DD116" s="19">
        <f t="shared" si="342"/>
        <v>0</v>
      </c>
      <c r="DG116" t="s">
        <v>1</v>
      </c>
      <c r="DH116" s="1" t="str">
        <f t="shared" ref="DH116:DH130" si="343">+DH86</f>
        <v>Black market</v>
      </c>
      <c r="DI116" s="19">
        <f>+DH106*DI86</f>
        <v>0</v>
      </c>
      <c r="DJ116" s="19">
        <f>+DI106*DJ86</f>
        <v>0</v>
      </c>
      <c r="DK116" s="19">
        <f>+DJ106*DK86</f>
        <v>0</v>
      </c>
      <c r="DL116" s="19">
        <f>+DK106*DL86</f>
        <v>0</v>
      </c>
      <c r="DM116" s="19">
        <f>+DL106*DM86</f>
        <v>0</v>
      </c>
      <c r="DO116" s="19">
        <f t="shared" ref="DO116:DO123" si="344">+DI116*DN58</f>
        <v>0</v>
      </c>
      <c r="DP116">
        <f t="shared" ref="DP116:DP123" si="345">+DJ116*DN58</f>
        <v>0</v>
      </c>
      <c r="DQ116">
        <f t="shared" ref="DQ116:DQ123" si="346">+DK116*DN58</f>
        <v>0</v>
      </c>
      <c r="DR116">
        <f t="shared" ref="DR116:DR123" si="347">+DL116*DN58</f>
        <v>0</v>
      </c>
      <c r="DS116">
        <f t="shared" ref="DS116:DS123" si="348">+DM116*DN58</f>
        <v>0</v>
      </c>
      <c r="DV116" s="19">
        <f t="shared" ref="DV116:DZ123" si="349">+DI116*$DI58</f>
        <v>0</v>
      </c>
      <c r="DW116" s="19">
        <f t="shared" si="349"/>
        <v>0</v>
      </c>
      <c r="DX116" s="19">
        <f t="shared" si="349"/>
        <v>0</v>
      </c>
      <c r="DY116" s="19">
        <f t="shared" si="349"/>
        <v>0</v>
      </c>
      <c r="DZ116" s="19">
        <f t="shared" si="349"/>
        <v>0</v>
      </c>
      <c r="EC116" t="s">
        <v>1</v>
      </c>
      <c r="ED116" s="1" t="str">
        <f t="shared" ref="ED116:ED130" si="350">+ED86</f>
        <v>Black market</v>
      </c>
      <c r="EE116" s="19">
        <f>+ED106*EE86</f>
        <v>0</v>
      </c>
      <c r="EF116" s="19">
        <f>+EE106*EF86</f>
        <v>0</v>
      </c>
      <c r="EG116" s="19">
        <f>+EF106*EG86</f>
        <v>0</v>
      </c>
      <c r="EH116" s="19">
        <f>+EG106*EH86</f>
        <v>0</v>
      </c>
      <c r="EI116" s="19">
        <f>+EH106*EI86</f>
        <v>0</v>
      </c>
      <c r="EK116" s="19">
        <f t="shared" ref="EK116:EK123" si="351">+EE116*EJ58</f>
        <v>0</v>
      </c>
      <c r="EL116">
        <f t="shared" ref="EL116:EL123" si="352">+EF116*EJ58</f>
        <v>0</v>
      </c>
      <c r="EM116">
        <f t="shared" ref="EM116:EM123" si="353">+EG116*EJ58</f>
        <v>0</v>
      </c>
      <c r="EN116">
        <f t="shared" ref="EN116:EN123" si="354">+EH116*EJ58</f>
        <v>0</v>
      </c>
      <c r="EO116">
        <f t="shared" ref="EO116:EO123" si="355">+EI116*EJ58</f>
        <v>0</v>
      </c>
      <c r="ER116" s="19">
        <f t="shared" ref="ER116:EV123" si="356">+EE116*$EE58</f>
        <v>0</v>
      </c>
      <c r="ES116" s="19">
        <f t="shared" si="356"/>
        <v>0</v>
      </c>
      <c r="ET116" s="19">
        <f t="shared" si="356"/>
        <v>0</v>
      </c>
      <c r="EU116" s="19">
        <f t="shared" si="356"/>
        <v>0</v>
      </c>
      <c r="EV116" s="19">
        <f t="shared" si="356"/>
        <v>0</v>
      </c>
      <c r="EY116" t="s">
        <v>1</v>
      </c>
      <c r="EZ116" s="1" t="str">
        <f t="shared" ref="EZ116:EZ130" si="357">+EZ86</f>
        <v>Black market</v>
      </c>
      <c r="FA116" s="19">
        <f>+EZ106*FA86</f>
        <v>0</v>
      </c>
      <c r="FB116" s="19">
        <f>+FA106*FB86</f>
        <v>0</v>
      </c>
      <c r="FC116" s="19">
        <f>+FB106*FC86</f>
        <v>0</v>
      </c>
      <c r="FD116" s="19">
        <f>+FC106*FD86</f>
        <v>0</v>
      </c>
      <c r="FE116" s="19">
        <f>+FD106*FE86</f>
        <v>0</v>
      </c>
      <c r="FG116" s="19">
        <f t="shared" ref="FG116:FG123" si="358">+FA116*FF58</f>
        <v>0</v>
      </c>
      <c r="FH116">
        <f t="shared" ref="FH116:FH123" si="359">+FB116*FF58</f>
        <v>0</v>
      </c>
      <c r="FI116">
        <f t="shared" ref="FI116:FI123" si="360">+FC116*FF58</f>
        <v>0</v>
      </c>
      <c r="FJ116">
        <f t="shared" ref="FJ116:FJ123" si="361">+FD116*FF58</f>
        <v>0</v>
      </c>
      <c r="FK116">
        <f t="shared" ref="FK116:FK123" si="362">+FE116*FF58</f>
        <v>0</v>
      </c>
      <c r="FN116" s="19">
        <f t="shared" ref="FN116:FR123" si="363">+FA116*$FA58</f>
        <v>0</v>
      </c>
      <c r="FO116" s="19">
        <f t="shared" si="363"/>
        <v>0</v>
      </c>
      <c r="FP116" s="19">
        <f t="shared" si="363"/>
        <v>0</v>
      </c>
      <c r="FQ116" s="19">
        <f t="shared" si="363"/>
        <v>0</v>
      </c>
      <c r="FR116" s="19">
        <f t="shared" si="363"/>
        <v>0</v>
      </c>
      <c r="FU116" t="s">
        <v>1</v>
      </c>
      <c r="FV116" s="1" t="str">
        <f t="shared" ref="FV116:FV130" si="364">+FV86</f>
        <v>Black market</v>
      </c>
      <c r="FW116" s="19">
        <f>+FV106*FW86</f>
        <v>0</v>
      </c>
      <c r="FX116" s="19">
        <f>+FW106*FX86</f>
        <v>0</v>
      </c>
      <c r="FY116" s="19">
        <f>+FX106*FY86</f>
        <v>0</v>
      </c>
      <c r="FZ116" s="19">
        <f>+FY106*FZ86</f>
        <v>0</v>
      </c>
      <c r="GA116" s="19">
        <f>+FZ106*GA86</f>
        <v>0</v>
      </c>
      <c r="GC116" s="19">
        <f t="shared" ref="GC116:GC123" si="365">+FW116*GB58</f>
        <v>0</v>
      </c>
      <c r="GD116">
        <f t="shared" ref="GD116:GD123" si="366">+FX116*GB58</f>
        <v>0</v>
      </c>
      <c r="GE116">
        <f t="shared" ref="GE116:GE123" si="367">+FY116*GB58</f>
        <v>0</v>
      </c>
      <c r="GF116">
        <f t="shared" ref="GF116:GF123" si="368">+FZ116*GB58</f>
        <v>0</v>
      </c>
      <c r="GG116">
        <f t="shared" ref="GG116:GG123" si="369">+GA116*GB58</f>
        <v>0</v>
      </c>
      <c r="GJ116" s="19">
        <f t="shared" ref="GJ116:GN123" si="370">+FW116*$FA58</f>
        <v>0</v>
      </c>
      <c r="GK116" s="19">
        <f t="shared" si="370"/>
        <v>0</v>
      </c>
      <c r="GL116" s="19">
        <f t="shared" si="370"/>
        <v>0</v>
      </c>
      <c r="GM116" s="19">
        <f t="shared" si="370"/>
        <v>0</v>
      </c>
      <c r="GN116" s="19">
        <f t="shared" si="370"/>
        <v>0</v>
      </c>
      <c r="GQ116" t="s">
        <v>1</v>
      </c>
      <c r="GR116" s="1" t="str">
        <f t="shared" ref="GR116:GR130" si="371">+GR86</f>
        <v>Black market</v>
      </c>
      <c r="GS116" s="19">
        <f>+GR106*GS86</f>
        <v>0</v>
      </c>
      <c r="GT116" s="19">
        <f>+GS106*GT86</f>
        <v>0</v>
      </c>
      <c r="GU116" s="19">
        <f>+GT106*GU86</f>
        <v>0</v>
      </c>
      <c r="GV116" s="19">
        <f>+GU106*GV86</f>
        <v>0</v>
      </c>
      <c r="GW116" s="19">
        <f>+GV106*GW86</f>
        <v>0</v>
      </c>
      <c r="GY116" s="19">
        <f t="shared" ref="GY116:GY123" si="372">+GS116*GX58</f>
        <v>0</v>
      </c>
      <c r="GZ116">
        <f t="shared" ref="GZ116:GZ123" si="373">+GT116*GX58</f>
        <v>0</v>
      </c>
      <c r="HA116">
        <f t="shared" ref="HA116:HA123" si="374">+GU116*GX58</f>
        <v>0</v>
      </c>
      <c r="HB116">
        <f t="shared" ref="HB116:HB123" si="375">+GV116*GX58</f>
        <v>0</v>
      </c>
      <c r="HC116">
        <f t="shared" ref="HC116:HC123" si="376">+GW116*GX58</f>
        <v>0</v>
      </c>
      <c r="HF116" s="19">
        <f t="shared" ref="HF116:HJ123" si="377">+GS116*$FA58</f>
        <v>0</v>
      </c>
      <c r="HG116" s="19">
        <f t="shared" si="377"/>
        <v>0</v>
      </c>
      <c r="HH116" s="19">
        <f t="shared" si="377"/>
        <v>0</v>
      </c>
      <c r="HI116" s="19">
        <f t="shared" si="377"/>
        <v>0</v>
      </c>
      <c r="HJ116" s="19">
        <f t="shared" si="377"/>
        <v>0</v>
      </c>
      <c r="HM116" t="s">
        <v>1</v>
      </c>
      <c r="HN116" s="1" t="str">
        <f t="shared" ref="HN116:HN130" si="378">+HN86</f>
        <v>Black market</v>
      </c>
      <c r="HO116" s="19">
        <f>+HN106*HO86</f>
        <v>0</v>
      </c>
      <c r="HP116" s="19">
        <f>+HO106*HP86</f>
        <v>0</v>
      </c>
      <c r="HQ116" s="19">
        <f>+HP106*HQ86</f>
        <v>0</v>
      </c>
      <c r="HR116" s="19">
        <f>+HQ106*HR86</f>
        <v>0</v>
      </c>
      <c r="HS116" s="19">
        <f>+HR106*HS86</f>
        <v>0</v>
      </c>
      <c r="HU116" s="19">
        <f t="shared" ref="HU116:HU123" si="379">+HO116*HT58</f>
        <v>0</v>
      </c>
      <c r="HV116">
        <f t="shared" ref="HV116:HV123" si="380">+HP116*HT58</f>
        <v>0</v>
      </c>
      <c r="HW116">
        <f t="shared" ref="HW116:HW123" si="381">+HQ116*HT58</f>
        <v>0</v>
      </c>
      <c r="HX116">
        <f t="shared" ref="HX116:HX123" si="382">+HR116*HT58</f>
        <v>0</v>
      </c>
      <c r="HY116">
        <f t="shared" ref="HY116:HY123" si="383">+HS116*HT58</f>
        <v>0</v>
      </c>
      <c r="IB116" s="19">
        <f t="shared" ref="IB116:IF123" si="384">+HO116*$FA58</f>
        <v>0</v>
      </c>
      <c r="IC116" s="19">
        <f t="shared" si="384"/>
        <v>0</v>
      </c>
      <c r="ID116" s="19">
        <f t="shared" si="384"/>
        <v>0</v>
      </c>
      <c r="IE116" s="19">
        <f t="shared" si="384"/>
        <v>0</v>
      </c>
      <c r="IF116" s="19">
        <f t="shared" si="384"/>
        <v>0</v>
      </c>
    </row>
    <row r="117" spans="1:241">
      <c r="B117" s="1" t="str">
        <f t="shared" si="304"/>
        <v>Street</v>
      </c>
      <c r="C117" s="19">
        <f>+B106*C87</f>
        <v>3732</v>
      </c>
      <c r="D117" s="19">
        <f>+C106*D87</f>
        <v>8163.75</v>
      </c>
      <c r="E117" s="19">
        <f>+D106*E87</f>
        <v>10496.25</v>
      </c>
      <c r="F117" s="19">
        <f>+E106*F87</f>
        <v>12828.75</v>
      </c>
      <c r="G117" s="19">
        <f>+F106*G87</f>
        <v>13995</v>
      </c>
      <c r="I117" s="19">
        <f t="shared" si="305"/>
        <v>37226.699999999997</v>
      </c>
      <c r="J117">
        <f t="shared" si="306"/>
        <v>81433.40625</v>
      </c>
      <c r="K117">
        <f t="shared" si="307"/>
        <v>104700.09375</v>
      </c>
      <c r="L117">
        <f t="shared" si="308"/>
        <v>127966.78125</v>
      </c>
      <c r="M117">
        <f t="shared" si="309"/>
        <v>139600.125</v>
      </c>
      <c r="P117" s="19">
        <f t="shared" si="310"/>
        <v>10636.2</v>
      </c>
      <c r="Q117" s="19">
        <f t="shared" si="311"/>
        <v>23266.6875</v>
      </c>
      <c r="R117" s="19">
        <f t="shared" si="312"/>
        <v>29914.3125</v>
      </c>
      <c r="S117" s="19">
        <f t="shared" si="313"/>
        <v>36561.9375</v>
      </c>
      <c r="T117" s="19">
        <f t="shared" si="314"/>
        <v>39885.75</v>
      </c>
      <c r="X117" s="1" t="str">
        <f t="shared" si="315"/>
        <v>Street</v>
      </c>
      <c r="Y117" s="19">
        <f>+X106*Y87</f>
        <v>0</v>
      </c>
      <c r="Z117" s="19">
        <f>+Y106*Z87</f>
        <v>46.65</v>
      </c>
      <c r="AA117" s="19">
        <f>+Z106*AA87</f>
        <v>466.5</v>
      </c>
      <c r="AB117" s="19">
        <f>+AA106*AB87</f>
        <v>933</v>
      </c>
      <c r="AC117" s="19">
        <f>+AB106*AC87</f>
        <v>1399.5</v>
      </c>
      <c r="AE117" s="19">
        <f t="shared" si="316"/>
        <v>0</v>
      </c>
      <c r="AF117">
        <f t="shared" si="317"/>
        <v>546.97124999999994</v>
      </c>
      <c r="AG117">
        <f t="shared" si="318"/>
        <v>5469.7124999999996</v>
      </c>
      <c r="AH117">
        <f t="shared" si="319"/>
        <v>10939.424999999999</v>
      </c>
      <c r="AI117">
        <f t="shared" si="320"/>
        <v>16409.137500000001</v>
      </c>
      <c r="AL117" s="19">
        <f t="shared" si="321"/>
        <v>0</v>
      </c>
      <c r="AM117" s="19">
        <f t="shared" si="321"/>
        <v>156.2775</v>
      </c>
      <c r="AN117" s="19">
        <f t="shared" si="321"/>
        <v>1562.7750000000001</v>
      </c>
      <c r="AO117" s="19">
        <f t="shared" si="321"/>
        <v>3125.55</v>
      </c>
      <c r="AP117" s="19">
        <f t="shared" si="321"/>
        <v>4688.3249999999998</v>
      </c>
      <c r="AT117" s="1" t="str">
        <f t="shared" si="322"/>
        <v>Street</v>
      </c>
      <c r="AU117" s="19">
        <f>+AT106*AU87</f>
        <v>0</v>
      </c>
      <c r="AV117" s="19">
        <f>+AU106*AV87</f>
        <v>46.65</v>
      </c>
      <c r="AW117" s="19">
        <f>+AV106*AW87</f>
        <v>466.5</v>
      </c>
      <c r="AX117" s="19">
        <f>+AW106*AX87</f>
        <v>933</v>
      </c>
      <c r="AY117" s="19">
        <f>+AX106*AY87</f>
        <v>1399.5</v>
      </c>
      <c r="BA117" s="19">
        <f t="shared" si="323"/>
        <v>0</v>
      </c>
      <c r="BB117">
        <f t="shared" si="324"/>
        <v>497.98875000000004</v>
      </c>
      <c r="BC117">
        <f t="shared" si="325"/>
        <v>4979.8875000000007</v>
      </c>
      <c r="BD117">
        <f t="shared" si="326"/>
        <v>9959.7750000000015</v>
      </c>
      <c r="BE117">
        <f t="shared" si="327"/>
        <v>14939.6625</v>
      </c>
      <c r="BH117" s="19">
        <f t="shared" si="328"/>
        <v>0</v>
      </c>
      <c r="BI117" s="19">
        <f t="shared" si="328"/>
        <v>142.2825</v>
      </c>
      <c r="BJ117" s="19">
        <f t="shared" si="328"/>
        <v>1422.825</v>
      </c>
      <c r="BK117" s="19">
        <f t="shared" si="328"/>
        <v>2845.65</v>
      </c>
      <c r="BL117" s="19">
        <f t="shared" si="328"/>
        <v>4268.4750000000004</v>
      </c>
      <c r="BP117" s="1" t="str">
        <f t="shared" si="329"/>
        <v>Street</v>
      </c>
      <c r="BQ117" s="19">
        <f>+BP106*BQ87</f>
        <v>0</v>
      </c>
      <c r="BR117" s="19">
        <f>+BQ106*BR87</f>
        <v>0</v>
      </c>
      <c r="BS117" s="19">
        <f>+BR106*BS87</f>
        <v>46.65</v>
      </c>
      <c r="BT117" s="19">
        <f>+BS106*BT87</f>
        <v>466.5</v>
      </c>
      <c r="BU117" s="19">
        <f>+BT106*BU87</f>
        <v>933</v>
      </c>
      <c r="BW117" s="19">
        <f t="shared" si="330"/>
        <v>0</v>
      </c>
      <c r="BX117">
        <f t="shared" si="331"/>
        <v>0</v>
      </c>
      <c r="BY117">
        <f t="shared" si="332"/>
        <v>546.97124999999994</v>
      </c>
      <c r="BZ117">
        <f t="shared" si="333"/>
        <v>5469.7124999999996</v>
      </c>
      <c r="CA117">
        <f t="shared" si="334"/>
        <v>10939.424999999999</v>
      </c>
      <c r="CD117" s="19">
        <f t="shared" si="335"/>
        <v>0</v>
      </c>
      <c r="CE117" s="19">
        <f t="shared" si="335"/>
        <v>0</v>
      </c>
      <c r="CF117" s="19">
        <f t="shared" si="335"/>
        <v>156.2775</v>
      </c>
      <c r="CG117" s="19">
        <f t="shared" si="335"/>
        <v>1562.7750000000001</v>
      </c>
      <c r="CH117" s="19">
        <f t="shared" si="335"/>
        <v>3125.55</v>
      </c>
      <c r="CL117" s="1" t="str">
        <f t="shared" si="336"/>
        <v>Street</v>
      </c>
      <c r="CM117" s="19">
        <f>+CL106*CM87</f>
        <v>0</v>
      </c>
      <c r="CN117" s="19">
        <f>+CM106*CN87</f>
        <v>0</v>
      </c>
      <c r="CO117" s="19">
        <f>+CN106*CO87</f>
        <v>46.65</v>
      </c>
      <c r="CP117" s="19">
        <f>+CO106*CP87</f>
        <v>466.5</v>
      </c>
      <c r="CQ117" s="19">
        <f>+CP106*CQ87</f>
        <v>933</v>
      </c>
      <c r="CS117" s="19">
        <f t="shared" si="337"/>
        <v>0</v>
      </c>
      <c r="CT117">
        <f t="shared" si="338"/>
        <v>0</v>
      </c>
      <c r="CU117">
        <f t="shared" si="339"/>
        <v>546.97124999999994</v>
      </c>
      <c r="CV117">
        <f t="shared" si="340"/>
        <v>5469.7124999999996</v>
      </c>
      <c r="CW117">
        <f t="shared" si="341"/>
        <v>10939.424999999999</v>
      </c>
      <c r="CZ117" s="19">
        <f t="shared" si="342"/>
        <v>0</v>
      </c>
      <c r="DA117" s="19">
        <f t="shared" si="342"/>
        <v>0</v>
      </c>
      <c r="DB117" s="19">
        <f t="shared" si="342"/>
        <v>156.2775</v>
      </c>
      <c r="DC117" s="19">
        <f t="shared" si="342"/>
        <v>1562.7750000000001</v>
      </c>
      <c r="DD117" s="19">
        <f t="shared" si="342"/>
        <v>3125.55</v>
      </c>
      <c r="DH117" s="1" t="str">
        <f t="shared" si="343"/>
        <v>Street</v>
      </c>
      <c r="DI117" s="19">
        <f>+DH106*DI87</f>
        <v>0</v>
      </c>
      <c r="DJ117" s="19">
        <f>+DI106*DJ87</f>
        <v>0</v>
      </c>
      <c r="DK117" s="19">
        <f>+DJ106*DK87</f>
        <v>46.65</v>
      </c>
      <c r="DL117" s="19">
        <f>+DK106*DL87</f>
        <v>466.5</v>
      </c>
      <c r="DM117" s="19">
        <f>+DL106*DM87</f>
        <v>933</v>
      </c>
      <c r="DO117" s="19">
        <f t="shared" si="344"/>
        <v>0</v>
      </c>
      <c r="DP117">
        <f t="shared" si="345"/>
        <v>0</v>
      </c>
      <c r="DQ117">
        <f t="shared" si="346"/>
        <v>563.29874999999993</v>
      </c>
      <c r="DR117">
        <f t="shared" si="347"/>
        <v>5632.9874999999993</v>
      </c>
      <c r="DS117">
        <f t="shared" si="348"/>
        <v>11265.974999999999</v>
      </c>
      <c r="DV117" s="19">
        <f t="shared" si="349"/>
        <v>0</v>
      </c>
      <c r="DW117" s="19">
        <f t="shared" si="349"/>
        <v>0</v>
      </c>
      <c r="DX117" s="19">
        <f t="shared" si="349"/>
        <v>160.9425</v>
      </c>
      <c r="DY117" s="19">
        <f t="shared" si="349"/>
        <v>1609.4250000000002</v>
      </c>
      <c r="DZ117" s="19">
        <f t="shared" si="349"/>
        <v>3218.8500000000004</v>
      </c>
      <c r="ED117" s="1" t="str">
        <f t="shared" si="350"/>
        <v>Street</v>
      </c>
      <c r="EE117" s="19">
        <f>+ED106*EE87</f>
        <v>0</v>
      </c>
      <c r="EF117" s="19">
        <f>+EE106*EF87</f>
        <v>0</v>
      </c>
      <c r="EG117" s="19">
        <f>+EF106*EG87</f>
        <v>46.65</v>
      </c>
      <c r="EH117" s="19">
        <f>+EG106*EH87</f>
        <v>466.5</v>
      </c>
      <c r="EI117" s="19">
        <f>+EH106*EI87</f>
        <v>933</v>
      </c>
      <c r="EK117" s="19">
        <f t="shared" si="351"/>
        <v>0</v>
      </c>
      <c r="EL117">
        <f t="shared" si="352"/>
        <v>0</v>
      </c>
      <c r="EM117">
        <f t="shared" si="353"/>
        <v>595.95375000000001</v>
      </c>
      <c r="EN117">
        <f t="shared" si="354"/>
        <v>5959.5375000000004</v>
      </c>
      <c r="EO117">
        <f t="shared" si="355"/>
        <v>11919.075000000001</v>
      </c>
      <c r="ER117" s="19">
        <f t="shared" si="356"/>
        <v>0</v>
      </c>
      <c r="ES117" s="19">
        <f t="shared" si="356"/>
        <v>0</v>
      </c>
      <c r="ET117" s="19">
        <f t="shared" si="356"/>
        <v>170.27250000000001</v>
      </c>
      <c r="EU117" s="19">
        <f t="shared" si="356"/>
        <v>1702.7250000000001</v>
      </c>
      <c r="EV117" s="19">
        <f t="shared" si="356"/>
        <v>3405.4500000000003</v>
      </c>
      <c r="EZ117" s="1" t="str">
        <f t="shared" si="357"/>
        <v>Street</v>
      </c>
      <c r="FA117" s="19">
        <f>+EZ106*FA87</f>
        <v>0</v>
      </c>
      <c r="FB117" s="19">
        <f>+FA106*FB87</f>
        <v>0</v>
      </c>
      <c r="FC117" s="19">
        <f>+FB106*FC87</f>
        <v>46.65</v>
      </c>
      <c r="FD117" s="19">
        <f>+FC106*FD87</f>
        <v>466.5</v>
      </c>
      <c r="FE117" s="19">
        <f>+FD106*FE87</f>
        <v>933</v>
      </c>
      <c r="FG117" s="19">
        <f t="shared" si="358"/>
        <v>0</v>
      </c>
      <c r="FH117">
        <f t="shared" si="359"/>
        <v>0</v>
      </c>
      <c r="FI117">
        <f t="shared" si="360"/>
        <v>563.29874999999993</v>
      </c>
      <c r="FJ117">
        <f t="shared" si="361"/>
        <v>5632.9874999999993</v>
      </c>
      <c r="FK117">
        <f t="shared" si="362"/>
        <v>11265.974999999999</v>
      </c>
      <c r="FN117" s="19">
        <f t="shared" si="363"/>
        <v>0</v>
      </c>
      <c r="FO117" s="19">
        <f t="shared" si="363"/>
        <v>0</v>
      </c>
      <c r="FP117" s="19">
        <f t="shared" si="363"/>
        <v>160.9425</v>
      </c>
      <c r="FQ117" s="19">
        <f t="shared" si="363"/>
        <v>1609.4250000000002</v>
      </c>
      <c r="FR117" s="19">
        <f t="shared" si="363"/>
        <v>3218.8500000000004</v>
      </c>
      <c r="FV117" s="1" t="str">
        <f t="shared" si="364"/>
        <v>Street</v>
      </c>
      <c r="FW117" s="19">
        <f>+FV106*FW87</f>
        <v>0</v>
      </c>
      <c r="FX117" s="19">
        <f>+FW106*FX87</f>
        <v>0</v>
      </c>
      <c r="FY117" s="19">
        <f>+FX106*FY87</f>
        <v>0</v>
      </c>
      <c r="FZ117" s="19">
        <f>+FY106*FZ87</f>
        <v>466.5</v>
      </c>
      <c r="GA117" s="19">
        <f>+FZ106*GA87</f>
        <v>933</v>
      </c>
      <c r="GC117" s="19">
        <f t="shared" si="365"/>
        <v>0</v>
      </c>
      <c r="GD117">
        <f t="shared" si="366"/>
        <v>0</v>
      </c>
      <c r="GE117">
        <f t="shared" si="367"/>
        <v>0</v>
      </c>
      <c r="GF117">
        <f t="shared" si="368"/>
        <v>5632.9874999999993</v>
      </c>
      <c r="GG117">
        <f t="shared" si="369"/>
        <v>11265.974999999999</v>
      </c>
      <c r="GJ117" s="19">
        <f t="shared" si="370"/>
        <v>0</v>
      </c>
      <c r="GK117" s="19">
        <f t="shared" si="370"/>
        <v>0</v>
      </c>
      <c r="GL117" s="19">
        <f t="shared" si="370"/>
        <v>0</v>
      </c>
      <c r="GM117" s="19">
        <f t="shared" si="370"/>
        <v>1609.4250000000002</v>
      </c>
      <c r="GN117" s="19">
        <f t="shared" si="370"/>
        <v>3218.8500000000004</v>
      </c>
      <c r="GR117" s="1" t="str">
        <f t="shared" si="371"/>
        <v>Street</v>
      </c>
      <c r="GS117" s="19">
        <f>+GR106*GS87</f>
        <v>0</v>
      </c>
      <c r="GT117" s="19">
        <f>+GS106*GT87</f>
        <v>0</v>
      </c>
      <c r="GU117" s="19">
        <f>+GT106*GU87</f>
        <v>0</v>
      </c>
      <c r="GV117" s="19">
        <f>+GU106*GV87</f>
        <v>46.65</v>
      </c>
      <c r="GW117" s="19">
        <f>+GV106*GW87</f>
        <v>466.5</v>
      </c>
      <c r="GY117" s="19">
        <f t="shared" si="372"/>
        <v>0</v>
      </c>
      <c r="GZ117">
        <f t="shared" si="373"/>
        <v>0</v>
      </c>
      <c r="HA117">
        <f t="shared" si="374"/>
        <v>0</v>
      </c>
      <c r="HB117">
        <f t="shared" si="375"/>
        <v>563.29874999999993</v>
      </c>
      <c r="HC117">
        <f t="shared" si="376"/>
        <v>5632.9874999999993</v>
      </c>
      <c r="HF117" s="19">
        <f t="shared" si="377"/>
        <v>0</v>
      </c>
      <c r="HG117" s="19">
        <f t="shared" si="377"/>
        <v>0</v>
      </c>
      <c r="HH117" s="19">
        <f t="shared" si="377"/>
        <v>0</v>
      </c>
      <c r="HI117" s="19">
        <f t="shared" si="377"/>
        <v>160.9425</v>
      </c>
      <c r="HJ117" s="19">
        <f t="shared" si="377"/>
        <v>1609.4250000000002</v>
      </c>
      <c r="HN117" s="1" t="str">
        <f t="shared" si="378"/>
        <v>Street</v>
      </c>
      <c r="HO117" s="19">
        <f>+HN106*HO87</f>
        <v>0</v>
      </c>
      <c r="HP117" s="19">
        <f>+HO106*HP87</f>
        <v>0</v>
      </c>
      <c r="HQ117" s="19">
        <f>+HP106*HQ87</f>
        <v>0</v>
      </c>
      <c r="HR117" s="19">
        <f>+HQ106*HR87</f>
        <v>46.65</v>
      </c>
      <c r="HS117" s="19">
        <f>+HR106*HS87</f>
        <v>466.5</v>
      </c>
      <c r="HU117" s="19">
        <f t="shared" si="379"/>
        <v>0</v>
      </c>
      <c r="HV117">
        <f t="shared" si="380"/>
        <v>0</v>
      </c>
      <c r="HW117">
        <f t="shared" si="381"/>
        <v>0</v>
      </c>
      <c r="HX117">
        <f t="shared" si="382"/>
        <v>563.29874999999993</v>
      </c>
      <c r="HY117">
        <f t="shared" si="383"/>
        <v>5632.9874999999993</v>
      </c>
      <c r="IB117" s="19">
        <f t="shared" si="384"/>
        <v>0</v>
      </c>
      <c r="IC117" s="19">
        <f t="shared" si="384"/>
        <v>0</v>
      </c>
      <c r="ID117" s="19">
        <f t="shared" si="384"/>
        <v>0</v>
      </c>
      <c r="IE117" s="19">
        <f t="shared" si="384"/>
        <v>160.9425</v>
      </c>
      <c r="IF117" s="19">
        <f t="shared" si="384"/>
        <v>1609.4250000000002</v>
      </c>
    </row>
    <row r="118" spans="1:241">
      <c r="B118" s="1" t="str">
        <f t="shared" si="304"/>
        <v>Extreme Bike</v>
      </c>
      <c r="C118" s="19">
        <f>+B106*C88</f>
        <v>1244</v>
      </c>
      <c r="D118" s="19">
        <f>+C106*D88</f>
        <v>2721.25</v>
      </c>
      <c r="E118" s="19">
        <f>+D106*E88</f>
        <v>3498.75</v>
      </c>
      <c r="F118" s="19">
        <f>+E106*F88</f>
        <v>4276.25</v>
      </c>
      <c r="G118" s="19">
        <f>+F106*G88</f>
        <v>4665</v>
      </c>
      <c r="I118" s="19">
        <f t="shared" si="305"/>
        <v>19704.96</v>
      </c>
      <c r="J118">
        <f t="shared" si="306"/>
        <v>43104.6</v>
      </c>
      <c r="K118">
        <f t="shared" si="307"/>
        <v>55420.2</v>
      </c>
      <c r="L118">
        <f t="shared" si="308"/>
        <v>67735.8</v>
      </c>
      <c r="M118">
        <f t="shared" si="309"/>
        <v>73893.600000000006</v>
      </c>
      <c r="P118" s="19">
        <f t="shared" si="310"/>
        <v>4478.4000000000005</v>
      </c>
      <c r="Q118" s="19">
        <f t="shared" si="311"/>
        <v>9796.5</v>
      </c>
      <c r="R118" s="19">
        <f t="shared" si="312"/>
        <v>12595.5</v>
      </c>
      <c r="S118" s="19">
        <f t="shared" si="313"/>
        <v>15394.5</v>
      </c>
      <c r="T118" s="19">
        <f t="shared" si="314"/>
        <v>16794</v>
      </c>
      <c r="X118" s="1" t="str">
        <f t="shared" si="315"/>
        <v>Extreme Bike</v>
      </c>
      <c r="Y118" s="19">
        <f>+X106*Y88</f>
        <v>0</v>
      </c>
      <c r="Z118" s="19">
        <f>+Y106*Z88</f>
        <v>15.55</v>
      </c>
      <c r="AA118" s="19">
        <f>+Z106*AA88</f>
        <v>155.5</v>
      </c>
      <c r="AB118" s="19">
        <f>+AA106*AB88</f>
        <v>311</v>
      </c>
      <c r="AC118" s="19">
        <f>+AB106*AC88</f>
        <v>466.5</v>
      </c>
      <c r="AE118" s="19">
        <f t="shared" si="316"/>
        <v>0</v>
      </c>
      <c r="AF118">
        <f t="shared" si="317"/>
        <v>280.52199999999999</v>
      </c>
      <c r="AG118">
        <f t="shared" si="318"/>
        <v>2805.22</v>
      </c>
      <c r="AH118">
        <f t="shared" si="319"/>
        <v>5610.44</v>
      </c>
      <c r="AI118">
        <f t="shared" si="320"/>
        <v>8415.66</v>
      </c>
      <c r="AL118" s="19">
        <f t="shared" si="321"/>
        <v>0</v>
      </c>
      <c r="AM118" s="19">
        <f t="shared" si="321"/>
        <v>63.754999999999995</v>
      </c>
      <c r="AN118" s="19">
        <f t="shared" si="321"/>
        <v>637.54999999999995</v>
      </c>
      <c r="AO118" s="19">
        <f t="shared" si="321"/>
        <v>1275.0999999999999</v>
      </c>
      <c r="AP118" s="19">
        <f t="shared" si="321"/>
        <v>1912.6499999999999</v>
      </c>
      <c r="AT118" s="1" t="str">
        <f t="shared" si="322"/>
        <v>Extreme Bike</v>
      </c>
      <c r="AU118" s="19">
        <f>+AT106*AU88</f>
        <v>0</v>
      </c>
      <c r="AV118" s="19">
        <f>+AU106*AV88</f>
        <v>15.55</v>
      </c>
      <c r="AW118" s="19">
        <f>+AV106*AW88</f>
        <v>155.5</v>
      </c>
      <c r="AX118" s="19">
        <f>+AW106*AX88</f>
        <v>311</v>
      </c>
      <c r="AY118" s="19">
        <f>+AX106*AY88</f>
        <v>466.5</v>
      </c>
      <c r="BA118" s="19">
        <f t="shared" si="323"/>
        <v>0</v>
      </c>
      <c r="BB118">
        <f t="shared" si="324"/>
        <v>259.99599999999998</v>
      </c>
      <c r="BC118">
        <f t="shared" si="325"/>
        <v>2599.96</v>
      </c>
      <c r="BD118">
        <f t="shared" si="326"/>
        <v>5199.92</v>
      </c>
      <c r="BE118">
        <f t="shared" si="327"/>
        <v>7799.8799999999992</v>
      </c>
      <c r="BH118" s="19">
        <f t="shared" si="328"/>
        <v>0</v>
      </c>
      <c r="BI118" s="19">
        <f t="shared" si="328"/>
        <v>59.09</v>
      </c>
      <c r="BJ118" s="19">
        <f t="shared" si="328"/>
        <v>590.90000000000009</v>
      </c>
      <c r="BK118" s="19">
        <f t="shared" si="328"/>
        <v>1181.8000000000002</v>
      </c>
      <c r="BL118" s="19">
        <f t="shared" si="328"/>
        <v>1772.7</v>
      </c>
      <c r="BP118" s="1" t="str">
        <f t="shared" si="329"/>
        <v>Extreme Bike</v>
      </c>
      <c r="BQ118" s="19">
        <f>+BP106*BQ88</f>
        <v>0</v>
      </c>
      <c r="BR118" s="19">
        <f>+BQ106*BR88</f>
        <v>0</v>
      </c>
      <c r="BS118" s="19">
        <f>+BR106*BS88</f>
        <v>15.55</v>
      </c>
      <c r="BT118" s="19">
        <f>+BS106*BT88</f>
        <v>155.5</v>
      </c>
      <c r="BU118" s="19">
        <f>+BT106*BU88</f>
        <v>311</v>
      </c>
      <c r="BW118" s="19">
        <f t="shared" si="330"/>
        <v>0</v>
      </c>
      <c r="BX118">
        <f t="shared" si="331"/>
        <v>0</v>
      </c>
      <c r="BY118">
        <f t="shared" si="332"/>
        <v>280.52199999999999</v>
      </c>
      <c r="BZ118">
        <f t="shared" si="333"/>
        <v>2805.22</v>
      </c>
      <c r="CA118">
        <f t="shared" si="334"/>
        <v>5610.44</v>
      </c>
      <c r="CD118" s="19">
        <f t="shared" si="335"/>
        <v>0</v>
      </c>
      <c r="CE118" s="19">
        <f t="shared" si="335"/>
        <v>0</v>
      </c>
      <c r="CF118" s="19">
        <f t="shared" si="335"/>
        <v>63.754999999999995</v>
      </c>
      <c r="CG118" s="19">
        <f t="shared" si="335"/>
        <v>637.54999999999995</v>
      </c>
      <c r="CH118" s="19">
        <f t="shared" si="335"/>
        <v>1275.0999999999999</v>
      </c>
      <c r="CL118" s="1" t="str">
        <f t="shared" si="336"/>
        <v>Extreme Bike</v>
      </c>
      <c r="CM118" s="19">
        <f>+CL106*CM88</f>
        <v>0</v>
      </c>
      <c r="CN118" s="19">
        <f>+CM106*CN88</f>
        <v>0</v>
      </c>
      <c r="CO118" s="19">
        <f>+CN106*CO88</f>
        <v>15.55</v>
      </c>
      <c r="CP118" s="19">
        <f>+CO106*CP88</f>
        <v>155.5</v>
      </c>
      <c r="CQ118" s="19">
        <f>+CP106*CQ88</f>
        <v>311</v>
      </c>
      <c r="CS118" s="19">
        <f t="shared" si="337"/>
        <v>0</v>
      </c>
      <c r="CT118">
        <f t="shared" si="338"/>
        <v>0</v>
      </c>
      <c r="CU118">
        <f t="shared" si="339"/>
        <v>280.52199999999999</v>
      </c>
      <c r="CV118">
        <f t="shared" si="340"/>
        <v>2805.22</v>
      </c>
      <c r="CW118">
        <f t="shared" si="341"/>
        <v>5610.44</v>
      </c>
      <c r="CZ118" s="19">
        <f t="shared" si="342"/>
        <v>0</v>
      </c>
      <c r="DA118" s="19">
        <f t="shared" si="342"/>
        <v>0</v>
      </c>
      <c r="DB118" s="19">
        <f t="shared" si="342"/>
        <v>63.754999999999995</v>
      </c>
      <c r="DC118" s="19">
        <f t="shared" si="342"/>
        <v>637.54999999999995</v>
      </c>
      <c r="DD118" s="19">
        <f t="shared" si="342"/>
        <v>1275.0999999999999</v>
      </c>
      <c r="DH118" s="1" t="str">
        <f t="shared" si="343"/>
        <v>Extreme Bike</v>
      </c>
      <c r="DI118" s="19">
        <f>+DH106*DI88</f>
        <v>0</v>
      </c>
      <c r="DJ118" s="19">
        <f>+DI106*DJ88</f>
        <v>0</v>
      </c>
      <c r="DK118" s="19">
        <f>+DJ106*DK88</f>
        <v>15.55</v>
      </c>
      <c r="DL118" s="19">
        <f>+DK106*DL88</f>
        <v>155.5</v>
      </c>
      <c r="DM118" s="19">
        <f>+DL106*DM88</f>
        <v>311</v>
      </c>
      <c r="DO118" s="19">
        <f t="shared" si="344"/>
        <v>0</v>
      </c>
      <c r="DP118">
        <f t="shared" si="345"/>
        <v>0</v>
      </c>
      <c r="DQ118">
        <f t="shared" si="346"/>
        <v>287.36400000000003</v>
      </c>
      <c r="DR118">
        <f t="shared" si="347"/>
        <v>2873.64</v>
      </c>
      <c r="DS118">
        <f t="shared" si="348"/>
        <v>5747.28</v>
      </c>
      <c r="DV118" s="19">
        <f t="shared" si="349"/>
        <v>0</v>
      </c>
      <c r="DW118" s="19">
        <f t="shared" si="349"/>
        <v>0</v>
      </c>
      <c r="DX118" s="19">
        <f t="shared" si="349"/>
        <v>65.31</v>
      </c>
      <c r="DY118" s="19">
        <f t="shared" si="349"/>
        <v>653.1</v>
      </c>
      <c r="DZ118" s="19">
        <f t="shared" si="349"/>
        <v>1306.2</v>
      </c>
      <c r="ED118" s="1" t="str">
        <f t="shared" si="350"/>
        <v>Extreme Bike</v>
      </c>
      <c r="EE118" s="19">
        <f>+ED106*EE88</f>
        <v>0</v>
      </c>
      <c r="EF118" s="19">
        <f>+EE106*EF88</f>
        <v>0</v>
      </c>
      <c r="EG118" s="19">
        <f>+EF106*EG88</f>
        <v>15.55</v>
      </c>
      <c r="EH118" s="19">
        <f>+EG106*EH88</f>
        <v>155.5</v>
      </c>
      <c r="EI118" s="19">
        <f>+EH106*EI88</f>
        <v>311</v>
      </c>
      <c r="EK118" s="19">
        <f t="shared" si="351"/>
        <v>0</v>
      </c>
      <c r="EL118">
        <f t="shared" si="352"/>
        <v>0</v>
      </c>
      <c r="EM118">
        <f t="shared" si="353"/>
        <v>301.048</v>
      </c>
      <c r="EN118">
        <f t="shared" si="354"/>
        <v>3010.48</v>
      </c>
      <c r="EO118">
        <f t="shared" si="355"/>
        <v>6020.96</v>
      </c>
      <c r="ER118" s="19">
        <f t="shared" si="356"/>
        <v>0</v>
      </c>
      <c r="ES118" s="19">
        <f t="shared" si="356"/>
        <v>0</v>
      </c>
      <c r="ET118" s="19">
        <f t="shared" si="356"/>
        <v>68.42</v>
      </c>
      <c r="EU118" s="19">
        <f t="shared" si="356"/>
        <v>684.2</v>
      </c>
      <c r="EV118" s="19">
        <f t="shared" si="356"/>
        <v>1368.4</v>
      </c>
      <c r="EZ118" s="1" t="str">
        <f t="shared" si="357"/>
        <v>Extreme Bike</v>
      </c>
      <c r="FA118" s="19">
        <f>+EZ106*FA88</f>
        <v>0</v>
      </c>
      <c r="FB118" s="19">
        <f>+FA106*FB88</f>
        <v>0</v>
      </c>
      <c r="FC118" s="19">
        <f>+FB106*FC88</f>
        <v>15.55</v>
      </c>
      <c r="FD118" s="19">
        <f>+FC106*FD88</f>
        <v>155.5</v>
      </c>
      <c r="FE118" s="19">
        <f>+FD106*FE88</f>
        <v>311</v>
      </c>
      <c r="FG118" s="19">
        <f t="shared" si="358"/>
        <v>0</v>
      </c>
      <c r="FH118">
        <f t="shared" si="359"/>
        <v>0</v>
      </c>
      <c r="FI118">
        <f t="shared" si="360"/>
        <v>287.36400000000003</v>
      </c>
      <c r="FJ118">
        <f t="shared" si="361"/>
        <v>2873.64</v>
      </c>
      <c r="FK118">
        <f t="shared" si="362"/>
        <v>5747.28</v>
      </c>
      <c r="FN118" s="19">
        <f t="shared" si="363"/>
        <v>0</v>
      </c>
      <c r="FO118" s="19">
        <f t="shared" si="363"/>
        <v>0</v>
      </c>
      <c r="FP118" s="19">
        <f t="shared" si="363"/>
        <v>65.31</v>
      </c>
      <c r="FQ118" s="19">
        <f t="shared" si="363"/>
        <v>653.1</v>
      </c>
      <c r="FR118" s="19">
        <f t="shared" si="363"/>
        <v>1306.2</v>
      </c>
      <c r="FV118" s="1" t="str">
        <f t="shared" si="364"/>
        <v>Extreme Bike</v>
      </c>
      <c r="FW118" s="19">
        <f>+FV106*FW88</f>
        <v>0</v>
      </c>
      <c r="FX118" s="19">
        <f>+FW106*FX88</f>
        <v>0</v>
      </c>
      <c r="FY118" s="19">
        <f>+FX106*FY88</f>
        <v>0</v>
      </c>
      <c r="FZ118" s="19">
        <f>+FY106*FZ88</f>
        <v>155.5</v>
      </c>
      <c r="GA118" s="19">
        <f>+FZ106*GA88</f>
        <v>311</v>
      </c>
      <c r="GC118" s="19">
        <f t="shared" si="365"/>
        <v>0</v>
      </c>
      <c r="GD118">
        <f t="shared" si="366"/>
        <v>0</v>
      </c>
      <c r="GE118">
        <f t="shared" si="367"/>
        <v>0</v>
      </c>
      <c r="GF118">
        <f t="shared" si="368"/>
        <v>2873.64</v>
      </c>
      <c r="GG118">
        <f t="shared" si="369"/>
        <v>5747.28</v>
      </c>
      <c r="GJ118" s="19">
        <f t="shared" si="370"/>
        <v>0</v>
      </c>
      <c r="GK118" s="19">
        <f t="shared" si="370"/>
        <v>0</v>
      </c>
      <c r="GL118" s="19">
        <f t="shared" si="370"/>
        <v>0</v>
      </c>
      <c r="GM118" s="19">
        <f t="shared" si="370"/>
        <v>653.1</v>
      </c>
      <c r="GN118" s="19">
        <f t="shared" si="370"/>
        <v>1306.2</v>
      </c>
      <c r="GR118" s="1" t="str">
        <f t="shared" si="371"/>
        <v>Extreme Bike</v>
      </c>
      <c r="GS118" s="19">
        <f>+GR106*GS88</f>
        <v>0</v>
      </c>
      <c r="GT118" s="19">
        <f>+GS106*GT88</f>
        <v>0</v>
      </c>
      <c r="GU118" s="19">
        <f>+GT106*GU88</f>
        <v>0</v>
      </c>
      <c r="GV118" s="19">
        <f>+GU106*GV88</f>
        <v>15.55</v>
      </c>
      <c r="GW118" s="19">
        <f>+GV106*GW88</f>
        <v>155.5</v>
      </c>
      <c r="GY118" s="19">
        <f t="shared" si="372"/>
        <v>0</v>
      </c>
      <c r="GZ118">
        <f t="shared" si="373"/>
        <v>0</v>
      </c>
      <c r="HA118">
        <f t="shared" si="374"/>
        <v>0</v>
      </c>
      <c r="HB118">
        <f t="shared" si="375"/>
        <v>287.36400000000003</v>
      </c>
      <c r="HC118">
        <f t="shared" si="376"/>
        <v>2873.64</v>
      </c>
      <c r="HF118" s="19">
        <f t="shared" si="377"/>
        <v>0</v>
      </c>
      <c r="HG118" s="19">
        <f t="shared" si="377"/>
        <v>0</v>
      </c>
      <c r="HH118" s="19">
        <f t="shared" si="377"/>
        <v>0</v>
      </c>
      <c r="HI118" s="19">
        <f t="shared" si="377"/>
        <v>65.31</v>
      </c>
      <c r="HJ118" s="19">
        <f t="shared" si="377"/>
        <v>653.1</v>
      </c>
      <c r="HN118" s="1" t="str">
        <f t="shared" si="378"/>
        <v>Extreme Bike</v>
      </c>
      <c r="HO118" s="19">
        <f>+HN106*HO88</f>
        <v>0</v>
      </c>
      <c r="HP118" s="19">
        <f>+HO106*HP88</f>
        <v>0</v>
      </c>
      <c r="HQ118" s="19">
        <f>+HP106*HQ88</f>
        <v>0</v>
      </c>
      <c r="HR118" s="19">
        <f>+HQ106*HR88</f>
        <v>15.55</v>
      </c>
      <c r="HS118" s="19">
        <f>+HR106*HS88</f>
        <v>155.5</v>
      </c>
      <c r="HU118" s="19">
        <f t="shared" si="379"/>
        <v>0</v>
      </c>
      <c r="HV118">
        <f t="shared" si="380"/>
        <v>0</v>
      </c>
      <c r="HW118">
        <f t="shared" si="381"/>
        <v>0</v>
      </c>
      <c r="HX118">
        <f t="shared" si="382"/>
        <v>287.36400000000003</v>
      </c>
      <c r="HY118">
        <f t="shared" si="383"/>
        <v>2873.64</v>
      </c>
      <c r="IB118" s="19">
        <f t="shared" si="384"/>
        <v>0</v>
      </c>
      <c r="IC118" s="19">
        <f t="shared" si="384"/>
        <v>0</v>
      </c>
      <c r="ID118" s="19">
        <f t="shared" si="384"/>
        <v>0</v>
      </c>
      <c r="IE118" s="19">
        <f t="shared" si="384"/>
        <v>65.31</v>
      </c>
      <c r="IF118" s="19">
        <f t="shared" si="384"/>
        <v>653.1</v>
      </c>
    </row>
    <row r="119" spans="1:241">
      <c r="B119" s="1" t="str">
        <f t="shared" si="304"/>
        <v>Basic</v>
      </c>
      <c r="C119" s="19">
        <f t="shared" ref="C119:C125" si="385">+B$106*C89</f>
        <v>2736.8</v>
      </c>
      <c r="D119" s="19">
        <f>+C106*D89</f>
        <v>5986.75</v>
      </c>
      <c r="E119" s="19">
        <f>+D106*E89</f>
        <v>7697.25</v>
      </c>
      <c r="F119" s="19">
        <f>+E106*F89</f>
        <v>9407.75</v>
      </c>
      <c r="G119" s="19">
        <f>+F106*G89</f>
        <v>10263</v>
      </c>
      <c r="I119" s="19">
        <f t="shared" si="305"/>
        <v>54681.264000000003</v>
      </c>
      <c r="J119">
        <f t="shared" si="306"/>
        <v>119615.265</v>
      </c>
      <c r="K119">
        <f t="shared" si="307"/>
        <v>153791.05499999999</v>
      </c>
      <c r="L119">
        <f t="shared" si="308"/>
        <v>187966.845</v>
      </c>
      <c r="M119">
        <f t="shared" si="309"/>
        <v>205054.74</v>
      </c>
      <c r="P119" s="19">
        <f t="shared" si="310"/>
        <v>10126.160000000002</v>
      </c>
      <c r="Q119" s="19">
        <f t="shared" si="311"/>
        <v>22150.975000000002</v>
      </c>
      <c r="R119" s="19">
        <f t="shared" si="312"/>
        <v>28479.825000000001</v>
      </c>
      <c r="S119" s="19">
        <f t="shared" si="313"/>
        <v>34808.675000000003</v>
      </c>
      <c r="T119" s="19">
        <f t="shared" si="314"/>
        <v>37973.1</v>
      </c>
      <c r="X119" s="1" t="str">
        <f t="shared" si="315"/>
        <v>Basic</v>
      </c>
      <c r="Y119" s="19">
        <f t="shared" ref="Y119:Y128" si="386">+X$106*Y89</f>
        <v>0</v>
      </c>
      <c r="Z119" s="19">
        <f>+Y106*Z89</f>
        <v>34.21</v>
      </c>
      <c r="AA119" s="19">
        <f>+Z106*AA89</f>
        <v>342.1</v>
      </c>
      <c r="AB119" s="19">
        <f>+AA106*AB89</f>
        <v>684.2</v>
      </c>
      <c r="AC119" s="19">
        <f>+AB106*AC89</f>
        <v>1026.3</v>
      </c>
      <c r="AE119" s="19">
        <f t="shared" si="316"/>
        <v>0</v>
      </c>
      <c r="AF119">
        <f t="shared" si="317"/>
        <v>775.88280000000009</v>
      </c>
      <c r="AG119">
        <f t="shared" si="318"/>
        <v>7758.8280000000013</v>
      </c>
      <c r="AH119">
        <f t="shared" si="319"/>
        <v>15517.656000000003</v>
      </c>
      <c r="AI119">
        <f t="shared" si="320"/>
        <v>23276.484000000004</v>
      </c>
      <c r="AL119" s="19">
        <f t="shared" si="321"/>
        <v>0</v>
      </c>
      <c r="AM119" s="19">
        <f t="shared" si="321"/>
        <v>143.68200000000002</v>
      </c>
      <c r="AN119" s="19">
        <f t="shared" si="321"/>
        <v>1436.8200000000002</v>
      </c>
      <c r="AO119" s="19">
        <f t="shared" si="321"/>
        <v>2873.6400000000003</v>
      </c>
      <c r="AP119" s="19">
        <f t="shared" si="321"/>
        <v>4310.46</v>
      </c>
      <c r="AT119" s="1" t="str">
        <f t="shared" si="322"/>
        <v>Basic, Sport</v>
      </c>
      <c r="AU119" s="19">
        <f t="shared" ref="AU119:AU128" si="387">+AT$106*AU89</f>
        <v>0</v>
      </c>
      <c r="AV119" s="19">
        <f>+AU106*AV89</f>
        <v>34.21</v>
      </c>
      <c r="AW119" s="19">
        <f>+AV106*AW89</f>
        <v>342.1</v>
      </c>
      <c r="AX119" s="19">
        <f>+AW106*AX89</f>
        <v>684.2</v>
      </c>
      <c r="AY119" s="19">
        <f>+AX106*AY89</f>
        <v>1026.3</v>
      </c>
      <c r="BA119" s="19">
        <f t="shared" si="323"/>
        <v>0</v>
      </c>
      <c r="BB119">
        <f t="shared" si="324"/>
        <v>720.46260000000007</v>
      </c>
      <c r="BC119">
        <f t="shared" si="325"/>
        <v>7204.6260000000011</v>
      </c>
      <c r="BD119">
        <f t="shared" si="326"/>
        <v>14409.252000000002</v>
      </c>
      <c r="BE119">
        <f t="shared" si="327"/>
        <v>21613.878000000001</v>
      </c>
      <c r="BH119" s="19">
        <f t="shared" si="328"/>
        <v>0</v>
      </c>
      <c r="BI119" s="19">
        <f t="shared" si="328"/>
        <v>133.41900000000001</v>
      </c>
      <c r="BJ119" s="19">
        <f t="shared" si="328"/>
        <v>1334.1900000000003</v>
      </c>
      <c r="BK119" s="19">
        <f t="shared" si="328"/>
        <v>2668.3800000000006</v>
      </c>
      <c r="BL119" s="19">
        <f t="shared" si="328"/>
        <v>4002.57</v>
      </c>
      <c r="BP119" s="1" t="str">
        <f t="shared" si="329"/>
        <v>Basic, Sport</v>
      </c>
      <c r="BQ119" s="19">
        <f t="shared" ref="BQ119:BQ128" si="388">+BP$106*BQ89</f>
        <v>0</v>
      </c>
      <c r="BR119" s="19">
        <f>+BQ106*BR89</f>
        <v>0</v>
      </c>
      <c r="BS119" s="19">
        <f>+BR106*BS89</f>
        <v>34.21</v>
      </c>
      <c r="BT119" s="19">
        <f>+BS106*BT89</f>
        <v>342.1</v>
      </c>
      <c r="BU119" s="19">
        <f>+BT106*BU89</f>
        <v>684.2</v>
      </c>
      <c r="BW119" s="19">
        <f t="shared" si="330"/>
        <v>0</v>
      </c>
      <c r="BX119">
        <f t="shared" si="331"/>
        <v>0</v>
      </c>
      <c r="BY119">
        <f t="shared" si="332"/>
        <v>775.88280000000009</v>
      </c>
      <c r="BZ119">
        <f t="shared" si="333"/>
        <v>7758.8280000000013</v>
      </c>
      <c r="CA119">
        <f t="shared" si="334"/>
        <v>15517.656000000003</v>
      </c>
      <c r="CD119" s="19">
        <f t="shared" si="335"/>
        <v>0</v>
      </c>
      <c r="CE119" s="19">
        <f t="shared" si="335"/>
        <v>0</v>
      </c>
      <c r="CF119" s="19">
        <f t="shared" si="335"/>
        <v>143.68200000000002</v>
      </c>
      <c r="CG119" s="19">
        <f t="shared" si="335"/>
        <v>1436.8200000000002</v>
      </c>
      <c r="CH119" s="19">
        <f t="shared" si="335"/>
        <v>2873.6400000000003</v>
      </c>
      <c r="CL119" s="1" t="str">
        <f t="shared" si="336"/>
        <v>Basic, Sport</v>
      </c>
      <c r="CM119" s="19">
        <f t="shared" ref="CM119:CM128" si="389">+CL$106*CM89</f>
        <v>0</v>
      </c>
      <c r="CN119" s="19">
        <f>+CM106*CN89</f>
        <v>0</v>
      </c>
      <c r="CO119" s="19">
        <f>+CN106*CO89</f>
        <v>34.21</v>
      </c>
      <c r="CP119" s="19">
        <f>+CO106*CP89</f>
        <v>342.1</v>
      </c>
      <c r="CQ119" s="19">
        <f>+CP106*CQ89</f>
        <v>684.2</v>
      </c>
      <c r="CS119" s="19">
        <f t="shared" si="337"/>
        <v>0</v>
      </c>
      <c r="CT119">
        <f t="shared" si="338"/>
        <v>0</v>
      </c>
      <c r="CU119">
        <f t="shared" si="339"/>
        <v>775.88280000000009</v>
      </c>
      <c r="CV119">
        <f t="shared" si="340"/>
        <v>7758.8280000000013</v>
      </c>
      <c r="CW119">
        <f t="shared" si="341"/>
        <v>15517.656000000003</v>
      </c>
      <c r="CZ119" s="19">
        <f t="shared" si="342"/>
        <v>0</v>
      </c>
      <c r="DA119" s="19">
        <f t="shared" si="342"/>
        <v>0</v>
      </c>
      <c r="DB119" s="19">
        <f t="shared" si="342"/>
        <v>143.68200000000002</v>
      </c>
      <c r="DC119" s="19">
        <f t="shared" si="342"/>
        <v>1436.8200000000002</v>
      </c>
      <c r="DD119" s="19">
        <f t="shared" si="342"/>
        <v>2873.6400000000003</v>
      </c>
      <c r="DH119" s="1" t="str">
        <f t="shared" si="343"/>
        <v>Basic, Sport</v>
      </c>
      <c r="DI119" s="19">
        <f t="shared" ref="DI119:DI128" si="390">+DH$106*DI89</f>
        <v>0</v>
      </c>
      <c r="DJ119" s="19">
        <f>+DI106*DJ89</f>
        <v>0</v>
      </c>
      <c r="DK119" s="19">
        <f>+DJ106*DK89</f>
        <v>34.21</v>
      </c>
      <c r="DL119" s="19">
        <f>+DK106*DL89</f>
        <v>342.1</v>
      </c>
      <c r="DM119" s="19">
        <f>+DL106*DM89</f>
        <v>684.2</v>
      </c>
      <c r="DO119" s="19">
        <f t="shared" si="344"/>
        <v>0</v>
      </c>
      <c r="DP119">
        <f t="shared" si="345"/>
        <v>0</v>
      </c>
      <c r="DQ119">
        <f t="shared" si="346"/>
        <v>794.35620000000006</v>
      </c>
      <c r="DR119">
        <f t="shared" si="347"/>
        <v>7943.5620000000017</v>
      </c>
      <c r="DS119">
        <f t="shared" si="348"/>
        <v>15887.124000000003</v>
      </c>
      <c r="DV119" s="19">
        <f t="shared" si="349"/>
        <v>0</v>
      </c>
      <c r="DW119" s="19">
        <f t="shared" si="349"/>
        <v>0</v>
      </c>
      <c r="DX119" s="19">
        <f t="shared" si="349"/>
        <v>147.10300000000001</v>
      </c>
      <c r="DY119" s="19">
        <f t="shared" si="349"/>
        <v>1471.03</v>
      </c>
      <c r="DZ119" s="19">
        <f t="shared" si="349"/>
        <v>2942.06</v>
      </c>
      <c r="ED119" s="1" t="str">
        <f t="shared" si="350"/>
        <v>Basic, Sport</v>
      </c>
      <c r="EE119" s="19">
        <f t="shared" ref="EE119:EE128" si="391">+ED$106*EE89</f>
        <v>0</v>
      </c>
      <c r="EF119" s="19">
        <f>+EE106*EF89</f>
        <v>0</v>
      </c>
      <c r="EG119" s="19">
        <f>+EF106*EG89</f>
        <v>34.21</v>
      </c>
      <c r="EH119" s="19">
        <f>+EG106*EH89</f>
        <v>342.1</v>
      </c>
      <c r="EI119" s="19">
        <f>+EH106*EI89</f>
        <v>684.2</v>
      </c>
      <c r="EK119" s="19">
        <f t="shared" si="351"/>
        <v>0</v>
      </c>
      <c r="EL119">
        <f t="shared" si="352"/>
        <v>0</v>
      </c>
      <c r="EM119">
        <f t="shared" si="353"/>
        <v>831.303</v>
      </c>
      <c r="EN119">
        <f t="shared" si="354"/>
        <v>8313.0300000000007</v>
      </c>
      <c r="EO119">
        <f t="shared" si="355"/>
        <v>16626.060000000001</v>
      </c>
      <c r="ER119" s="19">
        <f t="shared" si="356"/>
        <v>0</v>
      </c>
      <c r="ES119" s="19">
        <f t="shared" si="356"/>
        <v>0</v>
      </c>
      <c r="ET119" s="19">
        <f t="shared" si="356"/>
        <v>153.94499999999999</v>
      </c>
      <c r="EU119" s="19">
        <f t="shared" si="356"/>
        <v>1539.45</v>
      </c>
      <c r="EV119" s="19">
        <f t="shared" si="356"/>
        <v>3078.9</v>
      </c>
      <c r="EZ119" s="1" t="str">
        <f t="shared" si="357"/>
        <v>Basic, Sport</v>
      </c>
      <c r="FA119" s="19">
        <f t="shared" ref="FA119:FA128" si="392">+EZ$106*FA89</f>
        <v>0</v>
      </c>
      <c r="FB119" s="19">
        <f>+FA106*FB89</f>
        <v>0</v>
      </c>
      <c r="FC119" s="19">
        <f>+FB106*FC89</f>
        <v>34.21</v>
      </c>
      <c r="FD119" s="19">
        <f>+FC106*FD89</f>
        <v>342.1</v>
      </c>
      <c r="FE119" s="19">
        <f>+FD106*FE89</f>
        <v>684.2</v>
      </c>
      <c r="FG119" s="19">
        <f t="shared" si="358"/>
        <v>0</v>
      </c>
      <c r="FH119">
        <f t="shared" si="359"/>
        <v>0</v>
      </c>
      <c r="FI119">
        <f t="shared" si="360"/>
        <v>794.35620000000006</v>
      </c>
      <c r="FJ119">
        <f t="shared" si="361"/>
        <v>7943.5620000000017</v>
      </c>
      <c r="FK119">
        <f t="shared" si="362"/>
        <v>15887.124000000003</v>
      </c>
      <c r="FN119" s="19">
        <f t="shared" si="363"/>
        <v>0</v>
      </c>
      <c r="FO119" s="19">
        <f t="shared" si="363"/>
        <v>0</v>
      </c>
      <c r="FP119" s="19">
        <f t="shared" si="363"/>
        <v>147.10300000000001</v>
      </c>
      <c r="FQ119" s="19">
        <f t="shared" si="363"/>
        <v>1471.03</v>
      </c>
      <c r="FR119" s="19">
        <f t="shared" si="363"/>
        <v>2942.06</v>
      </c>
      <c r="FV119" s="1" t="str">
        <f t="shared" si="364"/>
        <v>Basic, Sport</v>
      </c>
      <c r="FW119" s="19">
        <f t="shared" ref="FW119:FW128" si="393">+FV$106*FW89</f>
        <v>0</v>
      </c>
      <c r="FX119" s="19">
        <f>+FW106*FX89</f>
        <v>0</v>
      </c>
      <c r="FY119" s="19">
        <f>+FX106*FY89</f>
        <v>0</v>
      </c>
      <c r="FZ119" s="19">
        <f>+FY106*FZ89</f>
        <v>342.1</v>
      </c>
      <c r="GA119" s="19">
        <f>+FZ106*GA89</f>
        <v>684.2</v>
      </c>
      <c r="GC119" s="19">
        <f t="shared" si="365"/>
        <v>0</v>
      </c>
      <c r="GD119">
        <f t="shared" si="366"/>
        <v>0</v>
      </c>
      <c r="GE119">
        <f t="shared" si="367"/>
        <v>0</v>
      </c>
      <c r="GF119">
        <f t="shared" si="368"/>
        <v>7943.5620000000017</v>
      </c>
      <c r="GG119">
        <f t="shared" si="369"/>
        <v>15887.124000000003</v>
      </c>
      <c r="GJ119" s="19">
        <f t="shared" si="370"/>
        <v>0</v>
      </c>
      <c r="GK119" s="19">
        <f t="shared" si="370"/>
        <v>0</v>
      </c>
      <c r="GL119" s="19">
        <f t="shared" si="370"/>
        <v>0</v>
      </c>
      <c r="GM119" s="19">
        <f t="shared" si="370"/>
        <v>1471.03</v>
      </c>
      <c r="GN119" s="19">
        <f t="shared" si="370"/>
        <v>2942.06</v>
      </c>
      <c r="GR119" s="1" t="str">
        <f t="shared" si="371"/>
        <v>Basic, Sport</v>
      </c>
      <c r="GS119" s="19">
        <f t="shared" ref="GS119:GS128" si="394">+GR$106*GS89</f>
        <v>0</v>
      </c>
      <c r="GT119" s="19">
        <f>+GS106*GT89</f>
        <v>0</v>
      </c>
      <c r="GU119" s="19">
        <f>+GT106*GU89</f>
        <v>0</v>
      </c>
      <c r="GV119" s="19">
        <f>+GU106*GV89</f>
        <v>34.21</v>
      </c>
      <c r="GW119" s="19">
        <f>+GV106*GW89</f>
        <v>342.1</v>
      </c>
      <c r="GY119" s="19">
        <f t="shared" si="372"/>
        <v>0</v>
      </c>
      <c r="GZ119">
        <f t="shared" si="373"/>
        <v>0</v>
      </c>
      <c r="HA119">
        <f t="shared" si="374"/>
        <v>0</v>
      </c>
      <c r="HB119">
        <f t="shared" si="375"/>
        <v>794.35620000000006</v>
      </c>
      <c r="HC119">
        <f t="shared" si="376"/>
        <v>7943.5620000000017</v>
      </c>
      <c r="HF119" s="19">
        <f t="shared" si="377"/>
        <v>0</v>
      </c>
      <c r="HG119" s="19">
        <f t="shared" si="377"/>
        <v>0</v>
      </c>
      <c r="HH119" s="19">
        <f t="shared" si="377"/>
        <v>0</v>
      </c>
      <c r="HI119" s="19">
        <f t="shared" si="377"/>
        <v>147.10300000000001</v>
      </c>
      <c r="HJ119" s="19">
        <f t="shared" si="377"/>
        <v>1471.03</v>
      </c>
      <c r="HN119" s="1" t="str">
        <f t="shared" si="378"/>
        <v>Basic, Sport</v>
      </c>
      <c r="HO119" s="19">
        <f t="shared" ref="HO119:HO128" si="395">+HN$106*HO89</f>
        <v>0</v>
      </c>
      <c r="HP119" s="19">
        <f>+HO106*HP89</f>
        <v>0</v>
      </c>
      <c r="HQ119" s="19">
        <f>+HP106*HQ89</f>
        <v>0</v>
      </c>
      <c r="HR119" s="19">
        <f>+HQ106*HR89</f>
        <v>34.21</v>
      </c>
      <c r="HS119" s="19">
        <f>+HR106*HS89</f>
        <v>342.1</v>
      </c>
      <c r="HU119" s="19">
        <f t="shared" si="379"/>
        <v>0</v>
      </c>
      <c r="HV119">
        <f t="shared" si="380"/>
        <v>0</v>
      </c>
      <c r="HW119">
        <f t="shared" si="381"/>
        <v>0</v>
      </c>
      <c r="HX119">
        <f t="shared" si="382"/>
        <v>794.35620000000006</v>
      </c>
      <c r="HY119">
        <f t="shared" si="383"/>
        <v>7943.5620000000017</v>
      </c>
      <c r="IB119" s="19">
        <f t="shared" si="384"/>
        <v>0</v>
      </c>
      <c r="IC119" s="19">
        <f t="shared" si="384"/>
        <v>0</v>
      </c>
      <c r="ID119" s="19">
        <f t="shared" si="384"/>
        <v>0</v>
      </c>
      <c r="IE119" s="19">
        <f t="shared" si="384"/>
        <v>147.10300000000001</v>
      </c>
      <c r="IF119" s="19">
        <f t="shared" si="384"/>
        <v>1471.03</v>
      </c>
    </row>
    <row r="120" spans="1:241">
      <c r="B120" s="1" t="str">
        <f t="shared" si="304"/>
        <v>Sport</v>
      </c>
      <c r="C120" s="19">
        <f t="shared" si="385"/>
        <v>2488</v>
      </c>
      <c r="D120" s="19">
        <f t="shared" ref="D120:G125" si="396">+C$106*D90</f>
        <v>5442.5</v>
      </c>
      <c r="E120" s="19">
        <f t="shared" si="396"/>
        <v>6997.5</v>
      </c>
      <c r="F120" s="19">
        <f t="shared" si="396"/>
        <v>8552.5</v>
      </c>
      <c r="G120" s="19">
        <f t="shared" si="396"/>
        <v>9330</v>
      </c>
      <c r="I120" s="19">
        <f t="shared" si="305"/>
        <v>49710.239999999998</v>
      </c>
      <c r="J120">
        <f t="shared" si="306"/>
        <v>108741.15000000001</v>
      </c>
      <c r="K120">
        <f t="shared" si="307"/>
        <v>139810.05000000002</v>
      </c>
      <c r="L120">
        <f t="shared" si="308"/>
        <v>170878.95</v>
      </c>
      <c r="M120">
        <f t="shared" si="309"/>
        <v>186413.4</v>
      </c>
      <c r="P120" s="19">
        <f t="shared" si="310"/>
        <v>9205.6</v>
      </c>
      <c r="Q120" s="19">
        <f t="shared" si="311"/>
        <v>20137.25</v>
      </c>
      <c r="R120" s="19">
        <f t="shared" si="312"/>
        <v>25890.75</v>
      </c>
      <c r="S120" s="19">
        <f t="shared" si="313"/>
        <v>31644.25</v>
      </c>
      <c r="T120" s="19">
        <f t="shared" si="314"/>
        <v>34521</v>
      </c>
      <c r="X120" s="1" t="str">
        <f t="shared" si="315"/>
        <v>Sport</v>
      </c>
      <c r="Y120" s="19">
        <f t="shared" si="386"/>
        <v>0</v>
      </c>
      <c r="Z120" s="19">
        <f t="shared" ref="Z120:AC123" si="397">+Y$106*Z90</f>
        <v>31.1</v>
      </c>
      <c r="AA120" s="19">
        <f t="shared" si="397"/>
        <v>311</v>
      </c>
      <c r="AB120" s="19">
        <f t="shared" si="397"/>
        <v>622</v>
      </c>
      <c r="AC120" s="19">
        <f t="shared" si="397"/>
        <v>933</v>
      </c>
      <c r="AE120" s="19">
        <f t="shared" si="316"/>
        <v>0</v>
      </c>
      <c r="AF120">
        <f t="shared" si="317"/>
        <v>705.34800000000018</v>
      </c>
      <c r="AG120">
        <f t="shared" si="318"/>
        <v>7053.4800000000014</v>
      </c>
      <c r="AH120">
        <f t="shared" si="319"/>
        <v>14106.960000000003</v>
      </c>
      <c r="AI120">
        <f t="shared" si="320"/>
        <v>21160.440000000002</v>
      </c>
      <c r="AL120" s="19">
        <f t="shared" si="321"/>
        <v>0</v>
      </c>
      <c r="AM120" s="19">
        <f t="shared" si="321"/>
        <v>130.62</v>
      </c>
      <c r="AN120" s="19">
        <f t="shared" si="321"/>
        <v>1306.2</v>
      </c>
      <c r="AO120" s="19">
        <f t="shared" si="321"/>
        <v>2612.4</v>
      </c>
      <c r="AP120" s="19">
        <f t="shared" si="321"/>
        <v>3918.6000000000004</v>
      </c>
      <c r="AT120" s="1" t="str">
        <f t="shared" si="322"/>
        <v>Underground</v>
      </c>
      <c r="AU120" s="19">
        <f t="shared" si="387"/>
        <v>0</v>
      </c>
      <c r="AV120" s="19">
        <f t="shared" ref="AV120:AY123" si="398">+AU$106*AV90</f>
        <v>31.1</v>
      </c>
      <c r="AW120" s="19">
        <f t="shared" si="398"/>
        <v>311</v>
      </c>
      <c r="AX120" s="19">
        <f t="shared" si="398"/>
        <v>622</v>
      </c>
      <c r="AY120" s="19">
        <f t="shared" si="398"/>
        <v>933</v>
      </c>
      <c r="BA120" s="19">
        <f t="shared" si="323"/>
        <v>0</v>
      </c>
      <c r="BB120">
        <f t="shared" si="324"/>
        <v>654.96600000000012</v>
      </c>
      <c r="BC120">
        <f t="shared" si="325"/>
        <v>6549.6600000000008</v>
      </c>
      <c r="BD120">
        <f t="shared" si="326"/>
        <v>13099.320000000002</v>
      </c>
      <c r="BE120">
        <f t="shared" si="327"/>
        <v>19648.980000000003</v>
      </c>
      <c r="BH120" s="19">
        <f t="shared" si="328"/>
        <v>0</v>
      </c>
      <c r="BI120" s="19">
        <f t="shared" si="328"/>
        <v>121.29000000000002</v>
      </c>
      <c r="BJ120" s="19">
        <f t="shared" si="328"/>
        <v>1212.9000000000001</v>
      </c>
      <c r="BK120" s="19">
        <f t="shared" si="328"/>
        <v>2425.8000000000002</v>
      </c>
      <c r="BL120" s="19">
        <f t="shared" si="328"/>
        <v>3638.7000000000003</v>
      </c>
      <c r="BP120" s="1" t="str">
        <f t="shared" si="329"/>
        <v>Underground</v>
      </c>
      <c r="BQ120" s="19">
        <f t="shared" si="388"/>
        <v>0</v>
      </c>
      <c r="BR120" s="19">
        <f t="shared" ref="BR120:BU123" si="399">+BQ$106*BR90</f>
        <v>0</v>
      </c>
      <c r="BS120" s="19">
        <f t="shared" si="399"/>
        <v>31.1</v>
      </c>
      <c r="BT120" s="19">
        <f t="shared" si="399"/>
        <v>311</v>
      </c>
      <c r="BU120" s="19">
        <f t="shared" si="399"/>
        <v>622</v>
      </c>
      <c r="BW120" s="19">
        <f t="shared" si="330"/>
        <v>0</v>
      </c>
      <c r="BX120">
        <f t="shared" si="331"/>
        <v>0</v>
      </c>
      <c r="BY120">
        <f t="shared" si="332"/>
        <v>705.34800000000018</v>
      </c>
      <c r="BZ120">
        <f t="shared" si="333"/>
        <v>7053.4800000000014</v>
      </c>
      <c r="CA120">
        <f t="shared" si="334"/>
        <v>14106.960000000003</v>
      </c>
      <c r="CD120" s="19">
        <f t="shared" si="335"/>
        <v>0</v>
      </c>
      <c r="CE120" s="19">
        <f t="shared" si="335"/>
        <v>0</v>
      </c>
      <c r="CF120" s="19">
        <f t="shared" si="335"/>
        <v>130.62</v>
      </c>
      <c r="CG120" s="19">
        <f t="shared" si="335"/>
        <v>1306.2</v>
      </c>
      <c r="CH120" s="19">
        <f t="shared" si="335"/>
        <v>2612.4</v>
      </c>
      <c r="CL120" s="1" t="str">
        <f t="shared" si="336"/>
        <v>Underground</v>
      </c>
      <c r="CM120" s="19">
        <f t="shared" si="389"/>
        <v>0</v>
      </c>
      <c r="CN120" s="19">
        <f t="shared" ref="CN120:CQ123" si="400">+CM$106*CN90</f>
        <v>0</v>
      </c>
      <c r="CO120" s="19">
        <f t="shared" si="400"/>
        <v>31.1</v>
      </c>
      <c r="CP120" s="19">
        <f t="shared" si="400"/>
        <v>311</v>
      </c>
      <c r="CQ120" s="19">
        <f t="shared" si="400"/>
        <v>622</v>
      </c>
      <c r="CS120" s="19">
        <f t="shared" si="337"/>
        <v>0</v>
      </c>
      <c r="CT120">
        <f t="shared" si="338"/>
        <v>0</v>
      </c>
      <c r="CU120">
        <f t="shared" si="339"/>
        <v>705.34800000000018</v>
      </c>
      <c r="CV120">
        <f t="shared" si="340"/>
        <v>7053.4800000000014</v>
      </c>
      <c r="CW120">
        <f t="shared" si="341"/>
        <v>14106.960000000003</v>
      </c>
      <c r="CZ120" s="19">
        <f t="shared" si="342"/>
        <v>0</v>
      </c>
      <c r="DA120" s="19">
        <f t="shared" si="342"/>
        <v>0</v>
      </c>
      <c r="DB120" s="19">
        <f t="shared" si="342"/>
        <v>130.62</v>
      </c>
      <c r="DC120" s="19">
        <f t="shared" si="342"/>
        <v>1306.2</v>
      </c>
      <c r="DD120" s="19">
        <f t="shared" si="342"/>
        <v>2612.4</v>
      </c>
      <c r="DH120" s="1" t="str">
        <f t="shared" si="343"/>
        <v>Underground</v>
      </c>
      <c r="DI120" s="19">
        <f t="shared" si="390"/>
        <v>0</v>
      </c>
      <c r="DJ120" s="19">
        <f t="shared" ref="DJ120:DM123" si="401">+DI$106*DJ90</f>
        <v>0</v>
      </c>
      <c r="DK120" s="19">
        <f t="shared" si="401"/>
        <v>31.1</v>
      </c>
      <c r="DL120" s="19">
        <f t="shared" si="401"/>
        <v>311</v>
      </c>
      <c r="DM120" s="19">
        <f t="shared" si="401"/>
        <v>622</v>
      </c>
      <c r="DO120" s="19">
        <f t="shared" si="344"/>
        <v>0</v>
      </c>
      <c r="DP120">
        <f t="shared" si="345"/>
        <v>0</v>
      </c>
      <c r="DQ120">
        <f t="shared" si="346"/>
        <v>722.14200000000005</v>
      </c>
      <c r="DR120">
        <f t="shared" si="347"/>
        <v>7221.420000000001</v>
      </c>
      <c r="DS120">
        <f t="shared" si="348"/>
        <v>14442.840000000002</v>
      </c>
      <c r="DV120" s="19">
        <f t="shared" si="349"/>
        <v>0</v>
      </c>
      <c r="DW120" s="19">
        <f t="shared" si="349"/>
        <v>0</v>
      </c>
      <c r="DX120" s="19">
        <f t="shared" si="349"/>
        <v>133.72999999999999</v>
      </c>
      <c r="DY120" s="19">
        <f t="shared" si="349"/>
        <v>1337.3</v>
      </c>
      <c r="DZ120" s="19">
        <f t="shared" si="349"/>
        <v>2674.6</v>
      </c>
      <c r="ED120" s="1" t="str">
        <f t="shared" si="350"/>
        <v>Underground</v>
      </c>
      <c r="EE120" s="19">
        <f t="shared" si="391"/>
        <v>0</v>
      </c>
      <c r="EF120" s="19">
        <f t="shared" ref="EF120:EI123" si="402">+EE$106*EF90</f>
        <v>0</v>
      </c>
      <c r="EG120" s="19">
        <f t="shared" si="402"/>
        <v>31.1</v>
      </c>
      <c r="EH120" s="19">
        <f t="shared" si="402"/>
        <v>311</v>
      </c>
      <c r="EI120" s="19">
        <f t="shared" si="402"/>
        <v>622</v>
      </c>
      <c r="EK120" s="19">
        <f t="shared" si="351"/>
        <v>0</v>
      </c>
      <c r="EL120">
        <f t="shared" si="352"/>
        <v>0</v>
      </c>
      <c r="EM120">
        <f t="shared" si="353"/>
        <v>755.73</v>
      </c>
      <c r="EN120">
        <f t="shared" si="354"/>
        <v>7557.3</v>
      </c>
      <c r="EO120">
        <f t="shared" si="355"/>
        <v>15114.6</v>
      </c>
      <c r="ER120" s="19">
        <f t="shared" si="356"/>
        <v>0</v>
      </c>
      <c r="ES120" s="19">
        <f t="shared" si="356"/>
        <v>0</v>
      </c>
      <c r="ET120" s="19">
        <f t="shared" si="356"/>
        <v>139.95000000000002</v>
      </c>
      <c r="EU120" s="19">
        <f t="shared" si="356"/>
        <v>1399.5</v>
      </c>
      <c r="EV120" s="19">
        <f t="shared" si="356"/>
        <v>2799</v>
      </c>
      <c r="EZ120" s="1" t="str">
        <f t="shared" si="357"/>
        <v>Underground</v>
      </c>
      <c r="FA120" s="19">
        <f t="shared" si="392"/>
        <v>0</v>
      </c>
      <c r="FB120" s="19">
        <f t="shared" ref="FB120:FE123" si="403">+FA$106*FB90</f>
        <v>0</v>
      </c>
      <c r="FC120" s="19">
        <f t="shared" si="403"/>
        <v>31.1</v>
      </c>
      <c r="FD120" s="19">
        <f t="shared" si="403"/>
        <v>311</v>
      </c>
      <c r="FE120" s="19">
        <f t="shared" si="403"/>
        <v>622</v>
      </c>
      <c r="FG120" s="19">
        <f t="shared" si="358"/>
        <v>0</v>
      </c>
      <c r="FH120">
        <f t="shared" si="359"/>
        <v>0</v>
      </c>
      <c r="FI120">
        <f t="shared" si="360"/>
        <v>722.14200000000005</v>
      </c>
      <c r="FJ120">
        <f t="shared" si="361"/>
        <v>7221.420000000001</v>
      </c>
      <c r="FK120">
        <f t="shared" si="362"/>
        <v>14442.840000000002</v>
      </c>
      <c r="FN120" s="19">
        <f t="shared" si="363"/>
        <v>0</v>
      </c>
      <c r="FO120" s="19">
        <f t="shared" si="363"/>
        <v>0</v>
      </c>
      <c r="FP120" s="19">
        <f t="shared" si="363"/>
        <v>133.72999999999999</v>
      </c>
      <c r="FQ120" s="19">
        <f t="shared" si="363"/>
        <v>1337.3</v>
      </c>
      <c r="FR120" s="19">
        <f t="shared" si="363"/>
        <v>2674.6</v>
      </c>
      <c r="FV120" s="1" t="str">
        <f t="shared" si="364"/>
        <v>Underground</v>
      </c>
      <c r="FW120" s="19">
        <f t="shared" si="393"/>
        <v>0</v>
      </c>
      <c r="FX120" s="19">
        <f t="shared" ref="FX120:GA123" si="404">+FW$106*FX90</f>
        <v>0</v>
      </c>
      <c r="FY120" s="19">
        <f t="shared" si="404"/>
        <v>0</v>
      </c>
      <c r="FZ120" s="19">
        <f t="shared" si="404"/>
        <v>311</v>
      </c>
      <c r="GA120" s="19">
        <f t="shared" si="404"/>
        <v>622</v>
      </c>
      <c r="GC120" s="19">
        <f t="shared" si="365"/>
        <v>0</v>
      </c>
      <c r="GD120">
        <f t="shared" si="366"/>
        <v>0</v>
      </c>
      <c r="GE120">
        <f t="shared" si="367"/>
        <v>0</v>
      </c>
      <c r="GF120">
        <f t="shared" si="368"/>
        <v>7221.420000000001</v>
      </c>
      <c r="GG120">
        <f t="shared" si="369"/>
        <v>14442.840000000002</v>
      </c>
      <c r="GJ120" s="19">
        <f t="shared" si="370"/>
        <v>0</v>
      </c>
      <c r="GK120" s="19">
        <f t="shared" si="370"/>
        <v>0</v>
      </c>
      <c r="GL120" s="19">
        <f t="shared" si="370"/>
        <v>0</v>
      </c>
      <c r="GM120" s="19">
        <f t="shared" si="370"/>
        <v>1337.3</v>
      </c>
      <c r="GN120" s="19">
        <f t="shared" si="370"/>
        <v>2674.6</v>
      </c>
      <c r="GR120" s="1" t="str">
        <f t="shared" si="371"/>
        <v>Underground</v>
      </c>
      <c r="GS120" s="19">
        <f t="shared" si="394"/>
        <v>0</v>
      </c>
      <c r="GT120" s="19">
        <f t="shared" ref="GT120:GW123" si="405">+GS$106*GT90</f>
        <v>0</v>
      </c>
      <c r="GU120" s="19">
        <f t="shared" si="405"/>
        <v>0</v>
      </c>
      <c r="GV120" s="19">
        <f t="shared" si="405"/>
        <v>31.1</v>
      </c>
      <c r="GW120" s="19">
        <f t="shared" si="405"/>
        <v>311</v>
      </c>
      <c r="GY120" s="19">
        <f t="shared" si="372"/>
        <v>0</v>
      </c>
      <c r="GZ120">
        <f t="shared" si="373"/>
        <v>0</v>
      </c>
      <c r="HA120">
        <f t="shared" si="374"/>
        <v>0</v>
      </c>
      <c r="HB120">
        <f t="shared" si="375"/>
        <v>722.14200000000005</v>
      </c>
      <c r="HC120">
        <f t="shared" si="376"/>
        <v>7221.420000000001</v>
      </c>
      <c r="HF120" s="19">
        <f t="shared" si="377"/>
        <v>0</v>
      </c>
      <c r="HG120" s="19">
        <f t="shared" si="377"/>
        <v>0</v>
      </c>
      <c r="HH120" s="19">
        <f t="shared" si="377"/>
        <v>0</v>
      </c>
      <c r="HI120" s="19">
        <f t="shared" si="377"/>
        <v>133.72999999999999</v>
      </c>
      <c r="HJ120" s="19">
        <f t="shared" si="377"/>
        <v>1337.3</v>
      </c>
      <c r="HN120" s="1" t="str">
        <f t="shared" si="378"/>
        <v>Underground</v>
      </c>
      <c r="HO120" s="19">
        <f t="shared" si="395"/>
        <v>0</v>
      </c>
      <c r="HP120" s="19">
        <f t="shared" ref="HP120:HS123" si="406">+HO$106*HP90</f>
        <v>0</v>
      </c>
      <c r="HQ120" s="19">
        <f t="shared" si="406"/>
        <v>0</v>
      </c>
      <c r="HR120" s="19">
        <f t="shared" si="406"/>
        <v>31.1</v>
      </c>
      <c r="HS120" s="19">
        <f t="shared" si="406"/>
        <v>311</v>
      </c>
      <c r="HU120" s="19">
        <f t="shared" si="379"/>
        <v>0</v>
      </c>
      <c r="HV120">
        <f t="shared" si="380"/>
        <v>0</v>
      </c>
      <c r="HW120">
        <f t="shared" si="381"/>
        <v>0</v>
      </c>
      <c r="HX120">
        <f t="shared" si="382"/>
        <v>722.14200000000005</v>
      </c>
      <c r="HY120">
        <f t="shared" si="383"/>
        <v>7221.420000000001</v>
      </c>
      <c r="IB120" s="19">
        <f t="shared" si="384"/>
        <v>0</v>
      </c>
      <c r="IC120" s="19">
        <f t="shared" si="384"/>
        <v>0</v>
      </c>
      <c r="ID120" s="19">
        <f t="shared" si="384"/>
        <v>0</v>
      </c>
      <c r="IE120" s="19">
        <f t="shared" si="384"/>
        <v>133.72999999999999</v>
      </c>
      <c r="IF120" s="19">
        <f t="shared" si="384"/>
        <v>1337.3</v>
      </c>
    </row>
    <row r="121" spans="1:241">
      <c r="B121" s="1" t="str">
        <f t="shared" si="304"/>
        <v>Underground</v>
      </c>
      <c r="C121" s="19">
        <f t="shared" si="385"/>
        <v>2985.6</v>
      </c>
      <c r="D121" s="19">
        <f t="shared" si="396"/>
        <v>6531</v>
      </c>
      <c r="E121" s="19">
        <f t="shared" si="396"/>
        <v>8397</v>
      </c>
      <c r="F121" s="19">
        <f t="shared" si="396"/>
        <v>10263</v>
      </c>
      <c r="G121" s="19">
        <f t="shared" si="396"/>
        <v>11196</v>
      </c>
      <c r="I121" s="19">
        <f t="shared" si="305"/>
        <v>74371.296000000002</v>
      </c>
      <c r="J121">
        <f t="shared" si="306"/>
        <v>162687.21</v>
      </c>
      <c r="K121">
        <f t="shared" si="307"/>
        <v>209169.27</v>
      </c>
      <c r="L121">
        <f t="shared" si="308"/>
        <v>255651.33</v>
      </c>
      <c r="M121">
        <f t="shared" si="309"/>
        <v>278892.36</v>
      </c>
      <c r="P121" s="19">
        <f t="shared" si="310"/>
        <v>14032.32</v>
      </c>
      <c r="Q121" s="19">
        <f t="shared" si="311"/>
        <v>30695.7</v>
      </c>
      <c r="R121" s="19">
        <f t="shared" si="312"/>
        <v>39465.9</v>
      </c>
      <c r="S121" s="19">
        <f t="shared" si="313"/>
        <v>48236.1</v>
      </c>
      <c r="T121" s="19">
        <f t="shared" si="314"/>
        <v>52621.200000000004</v>
      </c>
      <c r="X121" s="1" t="str">
        <f t="shared" si="315"/>
        <v>Underground</v>
      </c>
      <c r="Y121" s="19">
        <f t="shared" si="386"/>
        <v>0</v>
      </c>
      <c r="Z121" s="19">
        <f t="shared" si="397"/>
        <v>37.32</v>
      </c>
      <c r="AA121" s="19">
        <f t="shared" si="397"/>
        <v>373.2</v>
      </c>
      <c r="AB121" s="19">
        <f t="shared" si="397"/>
        <v>746.4</v>
      </c>
      <c r="AC121" s="19">
        <f t="shared" si="397"/>
        <v>1119.5999999999999</v>
      </c>
      <c r="AE121" s="19">
        <f t="shared" si="316"/>
        <v>0</v>
      </c>
      <c r="AF121">
        <f t="shared" si="317"/>
        <v>1028.5391999999999</v>
      </c>
      <c r="AG121">
        <f t="shared" si="318"/>
        <v>10285.392</v>
      </c>
      <c r="AH121">
        <f t="shared" si="319"/>
        <v>20570.784</v>
      </c>
      <c r="AI121">
        <f t="shared" si="320"/>
        <v>30856.175999999996</v>
      </c>
      <c r="AL121" s="19">
        <f t="shared" si="321"/>
        <v>0</v>
      </c>
      <c r="AM121" s="19">
        <f t="shared" si="321"/>
        <v>194.06400000000002</v>
      </c>
      <c r="AN121" s="19">
        <f t="shared" si="321"/>
        <v>1940.64</v>
      </c>
      <c r="AO121" s="19">
        <f t="shared" si="321"/>
        <v>3881.28</v>
      </c>
      <c r="AP121" s="19">
        <f t="shared" si="321"/>
        <v>5821.92</v>
      </c>
      <c r="AT121" s="1" t="str">
        <f t="shared" si="322"/>
        <v>Fantasy</v>
      </c>
      <c r="AU121" s="19">
        <f t="shared" si="387"/>
        <v>0</v>
      </c>
      <c r="AV121" s="19">
        <f t="shared" si="398"/>
        <v>37.32</v>
      </c>
      <c r="AW121" s="19">
        <f t="shared" si="398"/>
        <v>373.2</v>
      </c>
      <c r="AX121" s="19">
        <f t="shared" si="398"/>
        <v>746.4</v>
      </c>
      <c r="AY121" s="19">
        <f t="shared" si="398"/>
        <v>1119.5999999999999</v>
      </c>
      <c r="BA121" s="19">
        <f t="shared" si="323"/>
        <v>0</v>
      </c>
      <c r="BB121">
        <f t="shared" si="324"/>
        <v>969.20039999999995</v>
      </c>
      <c r="BC121">
        <f t="shared" si="325"/>
        <v>9692.003999999999</v>
      </c>
      <c r="BD121">
        <f t="shared" si="326"/>
        <v>19384.007999999998</v>
      </c>
      <c r="BE121">
        <f t="shared" si="327"/>
        <v>29076.011999999995</v>
      </c>
      <c r="BH121" s="19">
        <f t="shared" si="328"/>
        <v>0</v>
      </c>
      <c r="BI121" s="19">
        <f t="shared" si="328"/>
        <v>182.86800000000002</v>
      </c>
      <c r="BJ121" s="19">
        <f t="shared" si="328"/>
        <v>1828.68</v>
      </c>
      <c r="BK121" s="19">
        <f t="shared" si="328"/>
        <v>3657.36</v>
      </c>
      <c r="BL121" s="19">
        <f t="shared" si="328"/>
        <v>5486.04</v>
      </c>
      <c r="BP121" s="1" t="str">
        <f t="shared" si="329"/>
        <v>Fantasy</v>
      </c>
      <c r="BQ121" s="19">
        <f t="shared" si="388"/>
        <v>0</v>
      </c>
      <c r="BR121" s="19">
        <f t="shared" si="399"/>
        <v>0</v>
      </c>
      <c r="BS121" s="19">
        <f t="shared" si="399"/>
        <v>37.32</v>
      </c>
      <c r="BT121" s="19">
        <f t="shared" si="399"/>
        <v>373.2</v>
      </c>
      <c r="BU121" s="19">
        <f t="shared" si="399"/>
        <v>746.4</v>
      </c>
      <c r="BW121" s="19">
        <f t="shared" si="330"/>
        <v>0</v>
      </c>
      <c r="BX121">
        <f t="shared" si="331"/>
        <v>0</v>
      </c>
      <c r="BY121">
        <f t="shared" si="332"/>
        <v>1028.5391999999999</v>
      </c>
      <c r="BZ121">
        <f t="shared" si="333"/>
        <v>10285.392</v>
      </c>
      <c r="CA121">
        <f t="shared" si="334"/>
        <v>20570.784</v>
      </c>
      <c r="CD121" s="19">
        <f t="shared" si="335"/>
        <v>0</v>
      </c>
      <c r="CE121" s="19">
        <f t="shared" si="335"/>
        <v>0</v>
      </c>
      <c r="CF121" s="19">
        <f t="shared" si="335"/>
        <v>194.06400000000002</v>
      </c>
      <c r="CG121" s="19">
        <f t="shared" si="335"/>
        <v>1940.64</v>
      </c>
      <c r="CH121" s="19">
        <f t="shared" si="335"/>
        <v>3881.28</v>
      </c>
      <c r="CL121" s="1" t="str">
        <f t="shared" si="336"/>
        <v>Fantasy</v>
      </c>
      <c r="CM121" s="19">
        <f t="shared" si="389"/>
        <v>0</v>
      </c>
      <c r="CN121" s="19">
        <f t="shared" si="400"/>
        <v>0</v>
      </c>
      <c r="CO121" s="19">
        <f t="shared" si="400"/>
        <v>37.32</v>
      </c>
      <c r="CP121" s="19">
        <f t="shared" si="400"/>
        <v>373.2</v>
      </c>
      <c r="CQ121" s="19">
        <f t="shared" si="400"/>
        <v>746.4</v>
      </c>
      <c r="CS121" s="19">
        <f t="shared" si="337"/>
        <v>0</v>
      </c>
      <c r="CT121">
        <f t="shared" si="338"/>
        <v>0</v>
      </c>
      <c r="CU121">
        <f t="shared" si="339"/>
        <v>1028.5391999999999</v>
      </c>
      <c r="CV121">
        <f t="shared" si="340"/>
        <v>10285.392</v>
      </c>
      <c r="CW121">
        <f t="shared" si="341"/>
        <v>20570.784</v>
      </c>
      <c r="CZ121" s="19">
        <f t="shared" si="342"/>
        <v>0</v>
      </c>
      <c r="DA121" s="19">
        <f t="shared" si="342"/>
        <v>0</v>
      </c>
      <c r="DB121" s="19">
        <f t="shared" si="342"/>
        <v>194.06400000000002</v>
      </c>
      <c r="DC121" s="19">
        <f t="shared" si="342"/>
        <v>1940.64</v>
      </c>
      <c r="DD121" s="19">
        <f t="shared" si="342"/>
        <v>3881.28</v>
      </c>
      <c r="DH121" s="1" t="str">
        <f t="shared" si="343"/>
        <v>Fantasy</v>
      </c>
      <c r="DI121" s="19">
        <f t="shared" si="390"/>
        <v>0</v>
      </c>
      <c r="DJ121" s="19">
        <f t="shared" si="401"/>
        <v>0</v>
      </c>
      <c r="DK121" s="19">
        <f t="shared" si="401"/>
        <v>37.32</v>
      </c>
      <c r="DL121" s="19">
        <f t="shared" si="401"/>
        <v>373.2</v>
      </c>
      <c r="DM121" s="19">
        <f t="shared" si="401"/>
        <v>746.4</v>
      </c>
      <c r="DO121" s="19">
        <f t="shared" si="344"/>
        <v>0</v>
      </c>
      <c r="DP121">
        <f t="shared" si="345"/>
        <v>0</v>
      </c>
      <c r="DQ121">
        <f t="shared" si="346"/>
        <v>1048.3188</v>
      </c>
      <c r="DR121">
        <f t="shared" si="347"/>
        <v>10483.188</v>
      </c>
      <c r="DS121">
        <f t="shared" si="348"/>
        <v>20966.376</v>
      </c>
      <c r="DV121" s="19">
        <f t="shared" si="349"/>
        <v>0</v>
      </c>
      <c r="DW121" s="19">
        <f t="shared" si="349"/>
        <v>0</v>
      </c>
      <c r="DX121" s="19">
        <f t="shared" si="349"/>
        <v>197.79599999999999</v>
      </c>
      <c r="DY121" s="19">
        <f t="shared" si="349"/>
        <v>1977.9599999999998</v>
      </c>
      <c r="DZ121" s="19">
        <f t="shared" si="349"/>
        <v>3955.9199999999996</v>
      </c>
      <c r="ED121" s="1" t="str">
        <f t="shared" si="350"/>
        <v>Fantasy</v>
      </c>
      <c r="EE121" s="19">
        <f t="shared" si="391"/>
        <v>0</v>
      </c>
      <c r="EF121" s="19">
        <f t="shared" si="402"/>
        <v>0</v>
      </c>
      <c r="EG121" s="19">
        <f t="shared" si="402"/>
        <v>37.32</v>
      </c>
      <c r="EH121" s="19">
        <f t="shared" si="402"/>
        <v>373.2</v>
      </c>
      <c r="EI121" s="19">
        <f t="shared" si="402"/>
        <v>746.4</v>
      </c>
      <c r="EK121" s="19">
        <f t="shared" si="351"/>
        <v>0</v>
      </c>
      <c r="EL121">
        <f t="shared" si="352"/>
        <v>0</v>
      </c>
      <c r="EM121">
        <f t="shared" si="353"/>
        <v>1087.8779999999999</v>
      </c>
      <c r="EN121">
        <f t="shared" si="354"/>
        <v>10878.779999999999</v>
      </c>
      <c r="EO121">
        <f t="shared" si="355"/>
        <v>21757.559999999998</v>
      </c>
      <c r="ER121" s="19">
        <f t="shared" si="356"/>
        <v>0</v>
      </c>
      <c r="ES121" s="19">
        <f t="shared" si="356"/>
        <v>0</v>
      </c>
      <c r="ET121" s="19">
        <f t="shared" si="356"/>
        <v>205.26</v>
      </c>
      <c r="EU121" s="19">
        <f t="shared" si="356"/>
        <v>2052.6</v>
      </c>
      <c r="EV121" s="19">
        <f t="shared" si="356"/>
        <v>4105.2</v>
      </c>
      <c r="EZ121" s="1" t="str">
        <f t="shared" si="357"/>
        <v>Fantasy</v>
      </c>
      <c r="FA121" s="19">
        <f t="shared" si="392"/>
        <v>0</v>
      </c>
      <c r="FB121" s="19">
        <f t="shared" si="403"/>
        <v>0</v>
      </c>
      <c r="FC121" s="19">
        <f t="shared" si="403"/>
        <v>37.32</v>
      </c>
      <c r="FD121" s="19">
        <f t="shared" si="403"/>
        <v>373.2</v>
      </c>
      <c r="FE121" s="19">
        <f t="shared" si="403"/>
        <v>746.4</v>
      </c>
      <c r="FG121" s="19">
        <f t="shared" si="358"/>
        <v>0</v>
      </c>
      <c r="FH121">
        <f t="shared" si="359"/>
        <v>0</v>
      </c>
      <c r="FI121">
        <f t="shared" si="360"/>
        <v>1048.3188</v>
      </c>
      <c r="FJ121">
        <f t="shared" si="361"/>
        <v>10483.188</v>
      </c>
      <c r="FK121">
        <f t="shared" si="362"/>
        <v>20966.376</v>
      </c>
      <c r="FN121" s="19">
        <f t="shared" si="363"/>
        <v>0</v>
      </c>
      <c r="FO121" s="19">
        <f t="shared" si="363"/>
        <v>0</v>
      </c>
      <c r="FP121" s="19">
        <f t="shared" si="363"/>
        <v>197.79599999999999</v>
      </c>
      <c r="FQ121" s="19">
        <f t="shared" si="363"/>
        <v>1977.9599999999998</v>
      </c>
      <c r="FR121" s="19">
        <f t="shared" si="363"/>
        <v>3955.9199999999996</v>
      </c>
      <c r="FV121" s="1" t="str">
        <f t="shared" si="364"/>
        <v>Fantasy</v>
      </c>
      <c r="FW121" s="19">
        <f t="shared" si="393"/>
        <v>0</v>
      </c>
      <c r="FX121" s="19">
        <f t="shared" si="404"/>
        <v>0</v>
      </c>
      <c r="FY121" s="19">
        <f t="shared" si="404"/>
        <v>0</v>
      </c>
      <c r="FZ121" s="19">
        <f t="shared" si="404"/>
        <v>373.2</v>
      </c>
      <c r="GA121" s="19">
        <f t="shared" si="404"/>
        <v>746.4</v>
      </c>
      <c r="GC121" s="19">
        <f t="shared" si="365"/>
        <v>0</v>
      </c>
      <c r="GD121">
        <f t="shared" si="366"/>
        <v>0</v>
      </c>
      <c r="GE121">
        <f t="shared" si="367"/>
        <v>0</v>
      </c>
      <c r="GF121">
        <f t="shared" si="368"/>
        <v>10483.188</v>
      </c>
      <c r="GG121">
        <f t="shared" si="369"/>
        <v>20966.376</v>
      </c>
      <c r="GJ121" s="19">
        <f t="shared" si="370"/>
        <v>0</v>
      </c>
      <c r="GK121" s="19">
        <f t="shared" si="370"/>
        <v>0</v>
      </c>
      <c r="GL121" s="19">
        <f t="shared" si="370"/>
        <v>0</v>
      </c>
      <c r="GM121" s="19">
        <f t="shared" si="370"/>
        <v>1977.9599999999998</v>
      </c>
      <c r="GN121" s="19">
        <f t="shared" si="370"/>
        <v>3955.9199999999996</v>
      </c>
      <c r="GR121" s="1" t="str">
        <f t="shared" si="371"/>
        <v>Fantasy</v>
      </c>
      <c r="GS121" s="19">
        <f t="shared" si="394"/>
        <v>0</v>
      </c>
      <c r="GT121" s="19">
        <f t="shared" si="405"/>
        <v>0</v>
      </c>
      <c r="GU121" s="19">
        <f t="shared" si="405"/>
        <v>0</v>
      </c>
      <c r="GV121" s="19">
        <f t="shared" si="405"/>
        <v>37.32</v>
      </c>
      <c r="GW121" s="19">
        <f t="shared" si="405"/>
        <v>373.2</v>
      </c>
      <c r="GY121" s="19">
        <f t="shared" si="372"/>
        <v>0</v>
      </c>
      <c r="GZ121">
        <f t="shared" si="373"/>
        <v>0</v>
      </c>
      <c r="HA121">
        <f t="shared" si="374"/>
        <v>0</v>
      </c>
      <c r="HB121">
        <f t="shared" si="375"/>
        <v>1048.3188</v>
      </c>
      <c r="HC121">
        <f t="shared" si="376"/>
        <v>10483.188</v>
      </c>
      <c r="HF121" s="19">
        <f t="shared" si="377"/>
        <v>0</v>
      </c>
      <c r="HG121" s="19">
        <f t="shared" si="377"/>
        <v>0</v>
      </c>
      <c r="HH121" s="19">
        <f t="shared" si="377"/>
        <v>0</v>
      </c>
      <c r="HI121" s="19">
        <f t="shared" si="377"/>
        <v>197.79599999999999</v>
      </c>
      <c r="HJ121" s="19">
        <f t="shared" si="377"/>
        <v>1977.9599999999998</v>
      </c>
      <c r="HN121" s="1" t="str">
        <f t="shared" si="378"/>
        <v>Fantasy</v>
      </c>
      <c r="HO121" s="19">
        <f t="shared" si="395"/>
        <v>0</v>
      </c>
      <c r="HP121" s="19">
        <f t="shared" si="406"/>
        <v>0</v>
      </c>
      <c r="HQ121" s="19">
        <f t="shared" si="406"/>
        <v>0</v>
      </c>
      <c r="HR121" s="19">
        <f t="shared" si="406"/>
        <v>37.32</v>
      </c>
      <c r="HS121" s="19">
        <f t="shared" si="406"/>
        <v>373.2</v>
      </c>
      <c r="HU121" s="19">
        <f t="shared" si="379"/>
        <v>0</v>
      </c>
      <c r="HV121">
        <f t="shared" si="380"/>
        <v>0</v>
      </c>
      <c r="HW121">
        <f t="shared" si="381"/>
        <v>0</v>
      </c>
      <c r="HX121">
        <f t="shared" si="382"/>
        <v>1048.3188</v>
      </c>
      <c r="HY121">
        <f t="shared" si="383"/>
        <v>10483.188</v>
      </c>
      <c r="IB121" s="19">
        <f t="shared" si="384"/>
        <v>0</v>
      </c>
      <c r="IC121" s="19">
        <f t="shared" si="384"/>
        <v>0</v>
      </c>
      <c r="ID121" s="19">
        <f t="shared" si="384"/>
        <v>0</v>
      </c>
      <c r="IE121" s="19">
        <f t="shared" si="384"/>
        <v>197.79599999999999</v>
      </c>
      <c r="IF121" s="19">
        <f t="shared" si="384"/>
        <v>1977.9599999999998</v>
      </c>
    </row>
    <row r="122" spans="1:241">
      <c r="B122" s="1" t="str">
        <f t="shared" si="304"/>
        <v>Fantasy</v>
      </c>
      <c r="C122" s="19">
        <f t="shared" si="385"/>
        <v>1990.4</v>
      </c>
      <c r="D122" s="19">
        <f t="shared" si="396"/>
        <v>4354</v>
      </c>
      <c r="E122" s="19">
        <f t="shared" si="396"/>
        <v>5598</v>
      </c>
      <c r="F122" s="19">
        <f t="shared" si="396"/>
        <v>6842</v>
      </c>
      <c r="G122" s="19">
        <f t="shared" si="396"/>
        <v>7464</v>
      </c>
      <c r="I122" s="19">
        <f t="shared" si="305"/>
        <v>58000.256000000001</v>
      </c>
      <c r="J122">
        <f t="shared" si="306"/>
        <v>126875.56</v>
      </c>
      <c r="K122">
        <f t="shared" si="307"/>
        <v>163125.72</v>
      </c>
      <c r="L122">
        <f t="shared" si="308"/>
        <v>199375.88</v>
      </c>
      <c r="M122">
        <f t="shared" si="309"/>
        <v>217500.96</v>
      </c>
      <c r="P122" s="19">
        <f t="shared" si="310"/>
        <v>9354.880000000001</v>
      </c>
      <c r="Q122" s="19">
        <f t="shared" si="311"/>
        <v>20463.8</v>
      </c>
      <c r="R122" s="19">
        <f t="shared" si="312"/>
        <v>26310.600000000002</v>
      </c>
      <c r="S122" s="19">
        <f t="shared" si="313"/>
        <v>32157.4</v>
      </c>
      <c r="T122" s="19">
        <f t="shared" si="314"/>
        <v>35080.800000000003</v>
      </c>
      <c r="X122" s="1" t="str">
        <f t="shared" si="315"/>
        <v>Fantasy</v>
      </c>
      <c r="Y122" s="19">
        <f t="shared" si="386"/>
        <v>0</v>
      </c>
      <c r="Z122" s="19">
        <f t="shared" si="397"/>
        <v>24.88</v>
      </c>
      <c r="AA122" s="19">
        <f t="shared" si="397"/>
        <v>248.8</v>
      </c>
      <c r="AB122" s="19">
        <f t="shared" si="397"/>
        <v>497.6</v>
      </c>
      <c r="AC122" s="19">
        <f t="shared" si="397"/>
        <v>746.4</v>
      </c>
      <c r="AE122" s="19">
        <f t="shared" si="316"/>
        <v>0</v>
      </c>
      <c r="AF122">
        <f t="shared" si="317"/>
        <v>802.13120000000004</v>
      </c>
      <c r="AG122">
        <f t="shared" si="318"/>
        <v>8021.3120000000008</v>
      </c>
      <c r="AH122">
        <f t="shared" si="319"/>
        <v>16042.624000000002</v>
      </c>
      <c r="AI122">
        <f t="shared" si="320"/>
        <v>24063.936000000002</v>
      </c>
      <c r="AL122" s="19">
        <f t="shared" si="321"/>
        <v>0</v>
      </c>
      <c r="AM122" s="19">
        <f t="shared" si="321"/>
        <v>129.376</v>
      </c>
      <c r="AN122" s="19">
        <f t="shared" si="321"/>
        <v>1293.76</v>
      </c>
      <c r="AO122" s="19">
        <f t="shared" si="321"/>
        <v>2587.52</v>
      </c>
      <c r="AP122" s="19">
        <f t="shared" si="321"/>
        <v>3881.28</v>
      </c>
      <c r="AT122" s="1" t="str">
        <f t="shared" si="322"/>
        <v>Style, Designers</v>
      </c>
      <c r="AU122" s="19">
        <f t="shared" si="387"/>
        <v>0</v>
      </c>
      <c r="AV122" s="19">
        <f t="shared" si="398"/>
        <v>24.88</v>
      </c>
      <c r="AW122" s="19">
        <f t="shared" si="398"/>
        <v>248.8</v>
      </c>
      <c r="AX122" s="19">
        <f t="shared" si="398"/>
        <v>497.6</v>
      </c>
      <c r="AY122" s="19">
        <f t="shared" si="398"/>
        <v>746.4</v>
      </c>
      <c r="BA122" s="19">
        <f t="shared" si="323"/>
        <v>0</v>
      </c>
      <c r="BB122">
        <f t="shared" si="324"/>
        <v>755.85440000000006</v>
      </c>
      <c r="BC122">
        <f t="shared" si="325"/>
        <v>7558.5440000000008</v>
      </c>
      <c r="BD122">
        <f t="shared" si="326"/>
        <v>15117.088000000002</v>
      </c>
      <c r="BE122">
        <f t="shared" si="327"/>
        <v>22675.632000000001</v>
      </c>
      <c r="BH122" s="19">
        <f t="shared" si="328"/>
        <v>0</v>
      </c>
      <c r="BI122" s="19">
        <f t="shared" si="328"/>
        <v>121.91200000000001</v>
      </c>
      <c r="BJ122" s="19">
        <f t="shared" si="328"/>
        <v>1219.1200000000001</v>
      </c>
      <c r="BK122" s="19">
        <f t="shared" si="328"/>
        <v>2438.2400000000002</v>
      </c>
      <c r="BL122" s="19">
        <f t="shared" si="328"/>
        <v>3657.36</v>
      </c>
      <c r="BP122" s="1" t="str">
        <f t="shared" si="329"/>
        <v>Style, Designers</v>
      </c>
      <c r="BQ122" s="19">
        <f t="shared" si="388"/>
        <v>0</v>
      </c>
      <c r="BR122" s="19">
        <f t="shared" si="399"/>
        <v>0</v>
      </c>
      <c r="BS122" s="19">
        <f t="shared" si="399"/>
        <v>24.88</v>
      </c>
      <c r="BT122" s="19">
        <f t="shared" si="399"/>
        <v>248.8</v>
      </c>
      <c r="BU122" s="19">
        <f t="shared" si="399"/>
        <v>497.6</v>
      </c>
      <c r="BW122" s="19">
        <f t="shared" si="330"/>
        <v>0</v>
      </c>
      <c r="BX122">
        <f t="shared" si="331"/>
        <v>0</v>
      </c>
      <c r="BY122">
        <f t="shared" si="332"/>
        <v>802.13120000000004</v>
      </c>
      <c r="BZ122">
        <f t="shared" si="333"/>
        <v>8021.3120000000008</v>
      </c>
      <c r="CA122">
        <f t="shared" si="334"/>
        <v>16042.624000000002</v>
      </c>
      <c r="CD122" s="19">
        <f t="shared" si="335"/>
        <v>0</v>
      </c>
      <c r="CE122" s="19">
        <f t="shared" si="335"/>
        <v>0</v>
      </c>
      <c r="CF122" s="19">
        <f t="shared" si="335"/>
        <v>129.376</v>
      </c>
      <c r="CG122" s="19">
        <f t="shared" si="335"/>
        <v>1293.76</v>
      </c>
      <c r="CH122" s="19">
        <f t="shared" si="335"/>
        <v>2587.52</v>
      </c>
      <c r="CL122" s="1" t="str">
        <f t="shared" si="336"/>
        <v>Style, Designers</v>
      </c>
      <c r="CM122" s="19">
        <f t="shared" si="389"/>
        <v>0</v>
      </c>
      <c r="CN122" s="19">
        <f t="shared" si="400"/>
        <v>0</v>
      </c>
      <c r="CO122" s="19">
        <f t="shared" si="400"/>
        <v>24.88</v>
      </c>
      <c r="CP122" s="19">
        <f t="shared" si="400"/>
        <v>248.8</v>
      </c>
      <c r="CQ122" s="19">
        <f t="shared" si="400"/>
        <v>497.6</v>
      </c>
      <c r="CS122" s="19">
        <f t="shared" si="337"/>
        <v>0</v>
      </c>
      <c r="CT122">
        <f t="shared" si="338"/>
        <v>0</v>
      </c>
      <c r="CU122">
        <f t="shared" si="339"/>
        <v>802.13120000000004</v>
      </c>
      <c r="CV122">
        <f t="shared" si="340"/>
        <v>8021.3120000000008</v>
      </c>
      <c r="CW122">
        <f t="shared" si="341"/>
        <v>16042.624000000002</v>
      </c>
      <c r="CZ122" s="19">
        <f t="shared" si="342"/>
        <v>0</v>
      </c>
      <c r="DA122" s="19">
        <f t="shared" si="342"/>
        <v>0</v>
      </c>
      <c r="DB122" s="19">
        <f t="shared" si="342"/>
        <v>129.376</v>
      </c>
      <c r="DC122" s="19">
        <f t="shared" si="342"/>
        <v>1293.76</v>
      </c>
      <c r="DD122" s="19">
        <f t="shared" si="342"/>
        <v>2587.52</v>
      </c>
      <c r="DH122" s="1" t="str">
        <f t="shared" si="343"/>
        <v>Style, Designers</v>
      </c>
      <c r="DI122" s="19">
        <f t="shared" si="390"/>
        <v>0</v>
      </c>
      <c r="DJ122" s="19">
        <f t="shared" si="401"/>
        <v>0</v>
      </c>
      <c r="DK122" s="19">
        <f t="shared" si="401"/>
        <v>24.88</v>
      </c>
      <c r="DL122" s="19">
        <f t="shared" si="401"/>
        <v>248.8</v>
      </c>
      <c r="DM122" s="19">
        <f t="shared" si="401"/>
        <v>497.6</v>
      </c>
      <c r="DO122" s="19">
        <f t="shared" si="344"/>
        <v>0</v>
      </c>
      <c r="DP122">
        <f t="shared" si="345"/>
        <v>0</v>
      </c>
      <c r="DQ122">
        <f t="shared" si="346"/>
        <v>817.55679999999995</v>
      </c>
      <c r="DR122">
        <f t="shared" si="347"/>
        <v>8175.5680000000002</v>
      </c>
      <c r="DS122">
        <f t="shared" si="348"/>
        <v>16351.136</v>
      </c>
      <c r="DV122" s="19">
        <f t="shared" si="349"/>
        <v>0</v>
      </c>
      <c r="DW122" s="19">
        <f t="shared" si="349"/>
        <v>0</v>
      </c>
      <c r="DX122" s="19">
        <f t="shared" si="349"/>
        <v>131.864</v>
      </c>
      <c r="DY122" s="19">
        <f t="shared" si="349"/>
        <v>1318.64</v>
      </c>
      <c r="DZ122" s="19">
        <f t="shared" si="349"/>
        <v>2637.28</v>
      </c>
      <c r="ED122" s="1" t="str">
        <f t="shared" si="350"/>
        <v>Style, Designers</v>
      </c>
      <c r="EE122" s="19">
        <f t="shared" si="391"/>
        <v>0</v>
      </c>
      <c r="EF122" s="19">
        <f t="shared" si="402"/>
        <v>0</v>
      </c>
      <c r="EG122" s="19">
        <f t="shared" si="402"/>
        <v>24.88</v>
      </c>
      <c r="EH122" s="19">
        <f t="shared" si="402"/>
        <v>248.8</v>
      </c>
      <c r="EI122" s="19">
        <f t="shared" si="402"/>
        <v>497.6</v>
      </c>
      <c r="EK122" s="19">
        <f t="shared" si="351"/>
        <v>0</v>
      </c>
      <c r="EL122">
        <f t="shared" si="352"/>
        <v>0</v>
      </c>
      <c r="EM122">
        <f t="shared" si="353"/>
        <v>848.40800000000002</v>
      </c>
      <c r="EN122">
        <f t="shared" si="354"/>
        <v>8484.08</v>
      </c>
      <c r="EO122">
        <f t="shared" si="355"/>
        <v>16968.16</v>
      </c>
      <c r="ER122" s="19">
        <f t="shared" si="356"/>
        <v>0</v>
      </c>
      <c r="ES122" s="19">
        <f t="shared" si="356"/>
        <v>0</v>
      </c>
      <c r="ET122" s="19">
        <f t="shared" si="356"/>
        <v>136.84</v>
      </c>
      <c r="EU122" s="19">
        <f t="shared" si="356"/>
        <v>1368.4</v>
      </c>
      <c r="EV122" s="19">
        <f t="shared" si="356"/>
        <v>2736.8</v>
      </c>
      <c r="EZ122" s="1" t="str">
        <f t="shared" si="357"/>
        <v>Style, Designers</v>
      </c>
      <c r="FA122" s="19">
        <f t="shared" si="392"/>
        <v>0</v>
      </c>
      <c r="FB122" s="19">
        <f t="shared" si="403"/>
        <v>0</v>
      </c>
      <c r="FC122" s="19">
        <f t="shared" si="403"/>
        <v>24.88</v>
      </c>
      <c r="FD122" s="19">
        <f t="shared" si="403"/>
        <v>248.8</v>
      </c>
      <c r="FE122" s="19">
        <f t="shared" si="403"/>
        <v>497.6</v>
      </c>
      <c r="FG122" s="19">
        <f t="shared" si="358"/>
        <v>0</v>
      </c>
      <c r="FH122">
        <f t="shared" si="359"/>
        <v>0</v>
      </c>
      <c r="FI122">
        <f t="shared" si="360"/>
        <v>817.55679999999995</v>
      </c>
      <c r="FJ122">
        <f t="shared" si="361"/>
        <v>8175.5680000000002</v>
      </c>
      <c r="FK122">
        <f t="shared" si="362"/>
        <v>16351.136</v>
      </c>
      <c r="FN122" s="19">
        <f t="shared" si="363"/>
        <v>0</v>
      </c>
      <c r="FO122" s="19">
        <f t="shared" si="363"/>
        <v>0</v>
      </c>
      <c r="FP122" s="19">
        <f t="shared" si="363"/>
        <v>131.864</v>
      </c>
      <c r="FQ122" s="19">
        <f t="shared" si="363"/>
        <v>1318.64</v>
      </c>
      <c r="FR122" s="19">
        <f t="shared" si="363"/>
        <v>2637.28</v>
      </c>
      <c r="FV122" s="1" t="str">
        <f t="shared" si="364"/>
        <v>Style, Designers</v>
      </c>
      <c r="FW122" s="19">
        <f t="shared" si="393"/>
        <v>0</v>
      </c>
      <c r="FX122" s="19">
        <f t="shared" si="404"/>
        <v>0</v>
      </c>
      <c r="FY122" s="19">
        <f t="shared" si="404"/>
        <v>0</v>
      </c>
      <c r="FZ122" s="19">
        <f t="shared" si="404"/>
        <v>248.8</v>
      </c>
      <c r="GA122" s="19">
        <f t="shared" si="404"/>
        <v>497.6</v>
      </c>
      <c r="GC122" s="19">
        <f t="shared" si="365"/>
        <v>0</v>
      </c>
      <c r="GD122">
        <f t="shared" si="366"/>
        <v>0</v>
      </c>
      <c r="GE122">
        <f t="shared" si="367"/>
        <v>0</v>
      </c>
      <c r="GF122">
        <f t="shared" si="368"/>
        <v>8175.5680000000002</v>
      </c>
      <c r="GG122">
        <f t="shared" si="369"/>
        <v>16351.136</v>
      </c>
      <c r="GJ122" s="19">
        <f t="shared" si="370"/>
        <v>0</v>
      </c>
      <c r="GK122" s="19">
        <f t="shared" si="370"/>
        <v>0</v>
      </c>
      <c r="GL122" s="19">
        <f t="shared" si="370"/>
        <v>0</v>
      </c>
      <c r="GM122" s="19">
        <f t="shared" si="370"/>
        <v>1318.64</v>
      </c>
      <c r="GN122" s="19">
        <f t="shared" si="370"/>
        <v>2637.28</v>
      </c>
      <c r="GR122" s="1" t="str">
        <f t="shared" si="371"/>
        <v>Style, Designers</v>
      </c>
      <c r="GS122" s="19">
        <f t="shared" si="394"/>
        <v>0</v>
      </c>
      <c r="GT122" s="19">
        <f t="shared" si="405"/>
        <v>0</v>
      </c>
      <c r="GU122" s="19">
        <f t="shared" si="405"/>
        <v>0</v>
      </c>
      <c r="GV122" s="19">
        <f t="shared" si="405"/>
        <v>24.88</v>
      </c>
      <c r="GW122" s="19">
        <f t="shared" si="405"/>
        <v>248.8</v>
      </c>
      <c r="GY122" s="19">
        <f t="shared" si="372"/>
        <v>0</v>
      </c>
      <c r="GZ122">
        <f t="shared" si="373"/>
        <v>0</v>
      </c>
      <c r="HA122">
        <f t="shared" si="374"/>
        <v>0</v>
      </c>
      <c r="HB122">
        <f t="shared" si="375"/>
        <v>817.55679999999995</v>
      </c>
      <c r="HC122">
        <f t="shared" si="376"/>
        <v>8175.5680000000002</v>
      </c>
      <c r="HF122" s="19">
        <f t="shared" si="377"/>
        <v>0</v>
      </c>
      <c r="HG122" s="19">
        <f t="shared" si="377"/>
        <v>0</v>
      </c>
      <c r="HH122" s="19">
        <f t="shared" si="377"/>
        <v>0</v>
      </c>
      <c r="HI122" s="19">
        <f t="shared" si="377"/>
        <v>131.864</v>
      </c>
      <c r="HJ122" s="19">
        <f t="shared" si="377"/>
        <v>1318.64</v>
      </c>
      <c r="HN122" s="1" t="str">
        <f t="shared" si="378"/>
        <v>Style, Designers</v>
      </c>
      <c r="HO122" s="19">
        <f t="shared" si="395"/>
        <v>0</v>
      </c>
      <c r="HP122" s="19">
        <f t="shared" si="406"/>
        <v>0</v>
      </c>
      <c r="HQ122" s="19">
        <f t="shared" si="406"/>
        <v>0</v>
      </c>
      <c r="HR122" s="19">
        <f t="shared" si="406"/>
        <v>24.88</v>
      </c>
      <c r="HS122" s="19">
        <f t="shared" si="406"/>
        <v>248.8</v>
      </c>
      <c r="HU122" s="19">
        <f t="shared" si="379"/>
        <v>0</v>
      </c>
      <c r="HV122">
        <f t="shared" si="380"/>
        <v>0</v>
      </c>
      <c r="HW122">
        <f t="shared" si="381"/>
        <v>0</v>
      </c>
      <c r="HX122">
        <f t="shared" si="382"/>
        <v>817.55679999999995</v>
      </c>
      <c r="HY122">
        <f t="shared" si="383"/>
        <v>8175.5680000000002</v>
      </c>
      <c r="IB122" s="19">
        <f t="shared" si="384"/>
        <v>0</v>
      </c>
      <c r="IC122" s="19">
        <f t="shared" si="384"/>
        <v>0</v>
      </c>
      <c r="ID122" s="19">
        <f t="shared" si="384"/>
        <v>0</v>
      </c>
      <c r="IE122" s="19">
        <f t="shared" si="384"/>
        <v>131.864</v>
      </c>
      <c r="IF122" s="19">
        <f t="shared" si="384"/>
        <v>1318.64</v>
      </c>
    </row>
    <row r="123" spans="1:241">
      <c r="B123" s="1" t="str">
        <f t="shared" si="304"/>
        <v>Style</v>
      </c>
      <c r="C123" s="19">
        <f t="shared" si="385"/>
        <v>2985.6</v>
      </c>
      <c r="D123" s="19">
        <f t="shared" si="396"/>
        <v>6531</v>
      </c>
      <c r="E123" s="19">
        <f t="shared" si="396"/>
        <v>8397</v>
      </c>
      <c r="F123" s="19">
        <f t="shared" si="396"/>
        <v>10263</v>
      </c>
      <c r="G123" s="19">
        <f t="shared" si="396"/>
        <v>11196</v>
      </c>
      <c r="I123" s="19">
        <f t="shared" si="305"/>
        <v>99942.96</v>
      </c>
      <c r="J123">
        <f t="shared" si="306"/>
        <v>218625.22500000001</v>
      </c>
      <c r="K123">
        <f t="shared" si="307"/>
        <v>281089.57500000001</v>
      </c>
      <c r="L123">
        <f t="shared" si="308"/>
        <v>343553.92499999999</v>
      </c>
      <c r="M123">
        <f t="shared" si="309"/>
        <v>374786.10000000003</v>
      </c>
      <c r="P123" s="19">
        <f t="shared" si="310"/>
        <v>15375.84</v>
      </c>
      <c r="Q123" s="19">
        <f t="shared" si="311"/>
        <v>33634.65</v>
      </c>
      <c r="R123" s="19">
        <f t="shared" si="312"/>
        <v>43244.55</v>
      </c>
      <c r="S123" s="19">
        <f t="shared" si="313"/>
        <v>52854.450000000004</v>
      </c>
      <c r="T123" s="19">
        <f t="shared" si="314"/>
        <v>57659.4</v>
      </c>
      <c r="X123" s="1" t="str">
        <f t="shared" si="315"/>
        <v>Style</v>
      </c>
      <c r="Y123" s="19">
        <f t="shared" si="386"/>
        <v>0</v>
      </c>
      <c r="Z123" s="19">
        <f t="shared" si="397"/>
        <v>37.32</v>
      </c>
      <c r="AA123" s="19">
        <f t="shared" si="397"/>
        <v>373.2</v>
      </c>
      <c r="AB123" s="19">
        <f t="shared" si="397"/>
        <v>746.4</v>
      </c>
      <c r="AC123" s="19">
        <f t="shared" si="397"/>
        <v>1119.5999999999999</v>
      </c>
      <c r="AE123" s="19">
        <f t="shared" si="316"/>
        <v>0</v>
      </c>
      <c r="AF123">
        <f t="shared" si="317"/>
        <v>1370.577</v>
      </c>
      <c r="AG123">
        <f t="shared" si="318"/>
        <v>13705.77</v>
      </c>
      <c r="AH123">
        <f t="shared" si="319"/>
        <v>27411.54</v>
      </c>
      <c r="AI123">
        <f t="shared" si="320"/>
        <v>41117.31</v>
      </c>
      <c r="AL123" s="19">
        <f t="shared" si="321"/>
        <v>0</v>
      </c>
      <c r="AM123" s="19">
        <f t="shared" si="321"/>
        <v>210.858</v>
      </c>
      <c r="AN123" s="19">
        <f t="shared" si="321"/>
        <v>2108.58</v>
      </c>
      <c r="AO123" s="19">
        <f t="shared" si="321"/>
        <v>4217.16</v>
      </c>
      <c r="AP123" s="19">
        <f t="shared" si="321"/>
        <v>6325.74</v>
      </c>
      <c r="AT123" s="1" t="str">
        <f t="shared" si="322"/>
        <v>Style</v>
      </c>
      <c r="AU123" s="19">
        <f t="shared" si="387"/>
        <v>0</v>
      </c>
      <c r="AV123" s="19">
        <f t="shared" si="398"/>
        <v>37.32</v>
      </c>
      <c r="AW123" s="19">
        <f t="shared" si="398"/>
        <v>373.2</v>
      </c>
      <c r="AX123" s="19">
        <f t="shared" si="398"/>
        <v>746.4</v>
      </c>
      <c r="AY123" s="19">
        <f t="shared" si="398"/>
        <v>1119.5999999999999</v>
      </c>
      <c r="BA123" s="19">
        <f t="shared" si="323"/>
        <v>0</v>
      </c>
      <c r="BB123">
        <f t="shared" si="324"/>
        <v>1297.8030000000001</v>
      </c>
      <c r="BC123">
        <f t="shared" si="325"/>
        <v>12978.030000000002</v>
      </c>
      <c r="BD123">
        <f t="shared" si="326"/>
        <v>25956.060000000005</v>
      </c>
      <c r="BE123">
        <f t="shared" si="327"/>
        <v>38934.090000000004</v>
      </c>
      <c r="BH123" s="19">
        <f t="shared" si="328"/>
        <v>0</v>
      </c>
      <c r="BI123" s="19">
        <f t="shared" si="328"/>
        <v>199.66200000000003</v>
      </c>
      <c r="BJ123" s="19">
        <f t="shared" si="328"/>
        <v>1996.6200000000001</v>
      </c>
      <c r="BK123" s="19">
        <f t="shared" si="328"/>
        <v>3993.2400000000002</v>
      </c>
      <c r="BL123" s="19">
        <f t="shared" si="328"/>
        <v>5989.86</v>
      </c>
      <c r="BP123" s="1" t="str">
        <f t="shared" si="329"/>
        <v>Style</v>
      </c>
      <c r="BQ123" s="19">
        <f t="shared" si="388"/>
        <v>0</v>
      </c>
      <c r="BR123" s="19">
        <f t="shared" si="399"/>
        <v>0</v>
      </c>
      <c r="BS123" s="19">
        <f t="shared" si="399"/>
        <v>37.32</v>
      </c>
      <c r="BT123" s="19">
        <f t="shared" si="399"/>
        <v>373.2</v>
      </c>
      <c r="BU123" s="19">
        <f t="shared" si="399"/>
        <v>746.4</v>
      </c>
      <c r="BW123" s="19">
        <f t="shared" si="330"/>
        <v>0</v>
      </c>
      <c r="BX123">
        <f t="shared" si="331"/>
        <v>0</v>
      </c>
      <c r="BY123">
        <f t="shared" si="332"/>
        <v>1370.577</v>
      </c>
      <c r="BZ123">
        <f t="shared" si="333"/>
        <v>13705.77</v>
      </c>
      <c r="CA123">
        <f t="shared" si="334"/>
        <v>27411.54</v>
      </c>
      <c r="CD123" s="19">
        <f t="shared" si="335"/>
        <v>0</v>
      </c>
      <c r="CE123" s="19">
        <f t="shared" si="335"/>
        <v>0</v>
      </c>
      <c r="CF123" s="19">
        <f t="shared" si="335"/>
        <v>210.858</v>
      </c>
      <c r="CG123" s="19">
        <f t="shared" si="335"/>
        <v>2108.58</v>
      </c>
      <c r="CH123" s="19">
        <f t="shared" si="335"/>
        <v>4217.16</v>
      </c>
      <c r="CL123" s="1" t="str">
        <f t="shared" si="336"/>
        <v>Style</v>
      </c>
      <c r="CM123" s="19">
        <f t="shared" si="389"/>
        <v>0</v>
      </c>
      <c r="CN123" s="19">
        <f t="shared" si="400"/>
        <v>0</v>
      </c>
      <c r="CO123" s="19">
        <f t="shared" si="400"/>
        <v>37.32</v>
      </c>
      <c r="CP123" s="19">
        <f t="shared" si="400"/>
        <v>373.2</v>
      </c>
      <c r="CQ123" s="19">
        <f t="shared" si="400"/>
        <v>746.4</v>
      </c>
      <c r="CS123" s="19">
        <f t="shared" si="337"/>
        <v>0</v>
      </c>
      <c r="CT123">
        <f t="shared" si="338"/>
        <v>0</v>
      </c>
      <c r="CU123">
        <f t="shared" si="339"/>
        <v>1370.577</v>
      </c>
      <c r="CV123">
        <f t="shared" si="340"/>
        <v>13705.77</v>
      </c>
      <c r="CW123">
        <f t="shared" si="341"/>
        <v>27411.54</v>
      </c>
      <c r="CZ123" s="19">
        <f t="shared" si="342"/>
        <v>0</v>
      </c>
      <c r="DA123" s="19">
        <f t="shared" si="342"/>
        <v>0</v>
      </c>
      <c r="DB123" s="19">
        <f t="shared" si="342"/>
        <v>210.858</v>
      </c>
      <c r="DC123" s="19">
        <f t="shared" si="342"/>
        <v>2108.58</v>
      </c>
      <c r="DD123" s="19">
        <f t="shared" si="342"/>
        <v>4217.16</v>
      </c>
      <c r="DH123" s="1" t="str">
        <f t="shared" si="343"/>
        <v>Style</v>
      </c>
      <c r="DI123" s="19">
        <f t="shared" si="390"/>
        <v>0</v>
      </c>
      <c r="DJ123" s="19">
        <f t="shared" si="401"/>
        <v>0</v>
      </c>
      <c r="DK123" s="19">
        <f t="shared" si="401"/>
        <v>37.32</v>
      </c>
      <c r="DL123" s="19">
        <f t="shared" si="401"/>
        <v>373.2</v>
      </c>
      <c r="DM123" s="19">
        <f t="shared" si="401"/>
        <v>746.4</v>
      </c>
      <c r="DO123" s="19">
        <f t="shared" si="344"/>
        <v>0</v>
      </c>
      <c r="DP123">
        <f t="shared" si="345"/>
        <v>0</v>
      </c>
      <c r="DQ123">
        <f t="shared" si="346"/>
        <v>1394.835</v>
      </c>
      <c r="DR123">
        <f t="shared" si="347"/>
        <v>13948.35</v>
      </c>
      <c r="DS123">
        <f t="shared" si="348"/>
        <v>27896.7</v>
      </c>
      <c r="DV123" s="19">
        <f t="shared" si="349"/>
        <v>0</v>
      </c>
      <c r="DW123" s="19">
        <f t="shared" si="349"/>
        <v>0</v>
      </c>
      <c r="DX123" s="19">
        <f t="shared" si="349"/>
        <v>214.59</v>
      </c>
      <c r="DY123" s="19">
        <f t="shared" si="349"/>
        <v>2145.9</v>
      </c>
      <c r="DZ123" s="19">
        <f t="shared" si="349"/>
        <v>4291.8</v>
      </c>
      <c r="ED123" s="1" t="str">
        <f t="shared" si="350"/>
        <v>Style</v>
      </c>
      <c r="EE123" s="19">
        <f t="shared" si="391"/>
        <v>0</v>
      </c>
      <c r="EF123" s="19">
        <f t="shared" si="402"/>
        <v>0</v>
      </c>
      <c r="EG123" s="19">
        <f t="shared" si="402"/>
        <v>37.32</v>
      </c>
      <c r="EH123" s="19">
        <f t="shared" si="402"/>
        <v>373.2</v>
      </c>
      <c r="EI123" s="19">
        <f t="shared" si="402"/>
        <v>746.4</v>
      </c>
      <c r="EK123" s="19">
        <f t="shared" si="351"/>
        <v>0</v>
      </c>
      <c r="EL123">
        <f t="shared" si="352"/>
        <v>0</v>
      </c>
      <c r="EM123">
        <f t="shared" si="353"/>
        <v>1443.3510000000001</v>
      </c>
      <c r="EN123">
        <f t="shared" si="354"/>
        <v>14433.510000000002</v>
      </c>
      <c r="EO123">
        <f t="shared" si="355"/>
        <v>28867.020000000004</v>
      </c>
      <c r="ER123" s="19">
        <f t="shared" si="356"/>
        <v>0</v>
      </c>
      <c r="ES123" s="19">
        <f t="shared" si="356"/>
        <v>0</v>
      </c>
      <c r="ET123" s="19">
        <f t="shared" si="356"/>
        <v>222.054</v>
      </c>
      <c r="EU123" s="19">
        <f t="shared" si="356"/>
        <v>2220.54</v>
      </c>
      <c r="EV123" s="19">
        <f t="shared" si="356"/>
        <v>4441.08</v>
      </c>
      <c r="EZ123" s="1" t="str">
        <f t="shared" si="357"/>
        <v>Style</v>
      </c>
      <c r="FA123" s="19">
        <f t="shared" si="392"/>
        <v>0</v>
      </c>
      <c r="FB123" s="19">
        <f t="shared" si="403"/>
        <v>0</v>
      </c>
      <c r="FC123" s="19">
        <f t="shared" si="403"/>
        <v>37.32</v>
      </c>
      <c r="FD123" s="19">
        <f t="shared" si="403"/>
        <v>373.2</v>
      </c>
      <c r="FE123" s="19">
        <f t="shared" si="403"/>
        <v>746.4</v>
      </c>
      <c r="FG123" s="19">
        <f t="shared" si="358"/>
        <v>0</v>
      </c>
      <c r="FH123">
        <f t="shared" si="359"/>
        <v>0</v>
      </c>
      <c r="FI123">
        <f t="shared" si="360"/>
        <v>1394.835</v>
      </c>
      <c r="FJ123">
        <f t="shared" si="361"/>
        <v>13948.35</v>
      </c>
      <c r="FK123">
        <f t="shared" si="362"/>
        <v>27896.7</v>
      </c>
      <c r="FN123" s="19">
        <f t="shared" si="363"/>
        <v>0</v>
      </c>
      <c r="FO123" s="19">
        <f t="shared" si="363"/>
        <v>0</v>
      </c>
      <c r="FP123" s="19">
        <f t="shared" si="363"/>
        <v>214.59</v>
      </c>
      <c r="FQ123" s="19">
        <f t="shared" si="363"/>
        <v>2145.9</v>
      </c>
      <c r="FR123" s="19">
        <f t="shared" si="363"/>
        <v>4291.8</v>
      </c>
      <c r="FV123" s="1" t="str">
        <f t="shared" si="364"/>
        <v>Style</v>
      </c>
      <c r="FW123" s="19">
        <f t="shared" si="393"/>
        <v>0</v>
      </c>
      <c r="FX123" s="19">
        <f t="shared" si="404"/>
        <v>0</v>
      </c>
      <c r="FY123" s="19">
        <f t="shared" si="404"/>
        <v>0</v>
      </c>
      <c r="FZ123" s="19">
        <f t="shared" si="404"/>
        <v>373.2</v>
      </c>
      <c r="GA123" s="19">
        <f t="shared" si="404"/>
        <v>746.4</v>
      </c>
      <c r="GC123" s="19">
        <f t="shared" si="365"/>
        <v>0</v>
      </c>
      <c r="GD123">
        <f t="shared" si="366"/>
        <v>0</v>
      </c>
      <c r="GE123">
        <f t="shared" si="367"/>
        <v>0</v>
      </c>
      <c r="GF123">
        <f t="shared" si="368"/>
        <v>13948.35</v>
      </c>
      <c r="GG123">
        <f t="shared" si="369"/>
        <v>27896.7</v>
      </c>
      <c r="GJ123" s="19">
        <f t="shared" si="370"/>
        <v>0</v>
      </c>
      <c r="GK123" s="19">
        <f t="shared" si="370"/>
        <v>0</v>
      </c>
      <c r="GL123" s="19">
        <f t="shared" si="370"/>
        <v>0</v>
      </c>
      <c r="GM123" s="19">
        <f t="shared" si="370"/>
        <v>2145.9</v>
      </c>
      <c r="GN123" s="19">
        <f t="shared" si="370"/>
        <v>4291.8</v>
      </c>
      <c r="GR123" s="1" t="str">
        <f t="shared" si="371"/>
        <v>Style</v>
      </c>
      <c r="GS123" s="19">
        <f t="shared" si="394"/>
        <v>0</v>
      </c>
      <c r="GT123" s="19">
        <f t="shared" si="405"/>
        <v>0</v>
      </c>
      <c r="GU123" s="19">
        <f t="shared" si="405"/>
        <v>0</v>
      </c>
      <c r="GV123" s="19">
        <f t="shared" si="405"/>
        <v>37.32</v>
      </c>
      <c r="GW123" s="19">
        <f t="shared" si="405"/>
        <v>373.2</v>
      </c>
      <c r="GY123" s="19">
        <f t="shared" si="372"/>
        <v>0</v>
      </c>
      <c r="GZ123">
        <f t="shared" si="373"/>
        <v>0</v>
      </c>
      <c r="HA123">
        <f t="shared" si="374"/>
        <v>0</v>
      </c>
      <c r="HB123">
        <f t="shared" si="375"/>
        <v>1394.835</v>
      </c>
      <c r="HC123">
        <f t="shared" si="376"/>
        <v>13948.35</v>
      </c>
      <c r="HF123" s="19">
        <f t="shared" si="377"/>
        <v>0</v>
      </c>
      <c r="HG123" s="19">
        <f t="shared" si="377"/>
        <v>0</v>
      </c>
      <c r="HH123" s="19">
        <f t="shared" si="377"/>
        <v>0</v>
      </c>
      <c r="HI123" s="19">
        <f t="shared" si="377"/>
        <v>214.59</v>
      </c>
      <c r="HJ123" s="19">
        <f t="shared" si="377"/>
        <v>2145.9</v>
      </c>
      <c r="HN123" s="1" t="str">
        <f t="shared" si="378"/>
        <v>Style</v>
      </c>
      <c r="HO123" s="19">
        <f t="shared" si="395"/>
        <v>0</v>
      </c>
      <c r="HP123" s="19">
        <f t="shared" si="406"/>
        <v>0</v>
      </c>
      <c r="HQ123" s="19">
        <f t="shared" si="406"/>
        <v>0</v>
      </c>
      <c r="HR123" s="19">
        <f t="shared" si="406"/>
        <v>37.32</v>
      </c>
      <c r="HS123" s="19">
        <f t="shared" si="406"/>
        <v>373.2</v>
      </c>
      <c r="HU123" s="19">
        <f t="shared" si="379"/>
        <v>0</v>
      </c>
      <c r="HV123">
        <f t="shared" si="380"/>
        <v>0</v>
      </c>
      <c r="HW123">
        <f t="shared" si="381"/>
        <v>0</v>
      </c>
      <c r="HX123">
        <f t="shared" si="382"/>
        <v>1394.835</v>
      </c>
      <c r="HY123">
        <f t="shared" si="383"/>
        <v>13948.35</v>
      </c>
      <c r="IB123" s="19">
        <f t="shared" si="384"/>
        <v>0</v>
      </c>
      <c r="IC123" s="19">
        <f t="shared" si="384"/>
        <v>0</v>
      </c>
      <c r="ID123" s="19">
        <f t="shared" si="384"/>
        <v>0</v>
      </c>
      <c r="IE123" s="19">
        <f t="shared" si="384"/>
        <v>214.59</v>
      </c>
      <c r="IF123" s="19">
        <f t="shared" si="384"/>
        <v>2145.9</v>
      </c>
    </row>
    <row r="124" spans="1:241">
      <c r="B124" s="1" t="str">
        <f t="shared" si="304"/>
        <v>Designers</v>
      </c>
      <c r="C124" s="19">
        <f t="shared" si="385"/>
        <v>2488</v>
      </c>
      <c r="D124" s="19">
        <f t="shared" si="396"/>
        <v>5442.5</v>
      </c>
      <c r="E124" s="19">
        <f t="shared" si="396"/>
        <v>6997.5</v>
      </c>
      <c r="F124" s="19">
        <f t="shared" si="396"/>
        <v>8552.5</v>
      </c>
      <c r="G124" s="19">
        <f t="shared" si="396"/>
        <v>9330</v>
      </c>
      <c r="I124" s="19">
        <f t="shared" si="305"/>
        <v>83285.8</v>
      </c>
      <c r="J124">
        <f t="shared" si="306"/>
        <v>182187.6875</v>
      </c>
      <c r="K124">
        <f t="shared" si="307"/>
        <v>234241.3125</v>
      </c>
      <c r="L124">
        <f t="shared" si="308"/>
        <v>286294.9375</v>
      </c>
      <c r="M124">
        <f t="shared" si="309"/>
        <v>312321.75</v>
      </c>
      <c r="P124" s="19">
        <f t="shared" si="310"/>
        <v>12813.2</v>
      </c>
      <c r="Q124" s="19">
        <f t="shared" si="311"/>
        <v>28028.875000000004</v>
      </c>
      <c r="R124" s="19">
        <f t="shared" si="312"/>
        <v>36037.125</v>
      </c>
      <c r="S124" s="19">
        <f t="shared" si="313"/>
        <v>44045.375</v>
      </c>
      <c r="T124" s="19">
        <f t="shared" si="314"/>
        <v>48049.5</v>
      </c>
      <c r="X124" s="1" t="str">
        <f t="shared" si="315"/>
        <v>Designers</v>
      </c>
      <c r="Y124" s="19">
        <f t="shared" si="386"/>
        <v>0</v>
      </c>
      <c r="Z124" s="19">
        <f t="shared" ref="Z124:AC128" si="407">+Y$106*Z94</f>
        <v>31.1</v>
      </c>
      <c r="AA124" s="19">
        <f t="shared" si="407"/>
        <v>311</v>
      </c>
      <c r="AB124" s="19">
        <f t="shared" si="407"/>
        <v>622</v>
      </c>
      <c r="AC124" s="19">
        <f t="shared" si="407"/>
        <v>933</v>
      </c>
      <c r="AE124" s="19">
        <f t="shared" ref="AE124:AE130" si="408">+Y124*AD66</f>
        <v>0</v>
      </c>
      <c r="AF124">
        <f t="shared" ref="AF124:AF130" si="409">+Z124*AD66</f>
        <v>1142.1475</v>
      </c>
      <c r="AG124">
        <f t="shared" ref="AG124:AG130" si="410">+AA124*AD66</f>
        <v>11421.475</v>
      </c>
      <c r="AH124">
        <f t="shared" ref="AH124:AH130" si="411">+AB124*AD66</f>
        <v>22842.95</v>
      </c>
      <c r="AI124">
        <f t="shared" ref="AI124:AI130" si="412">+AC124*AD66</f>
        <v>34264.425000000003</v>
      </c>
      <c r="AL124" s="19">
        <f t="shared" ref="AL124:AL130" si="413">+Y124*$Y66</f>
        <v>0</v>
      </c>
      <c r="AM124" s="19">
        <f t="shared" ref="AM124:AM130" si="414">+Z124*$Y66</f>
        <v>175.71500000000003</v>
      </c>
      <c r="AN124" s="19">
        <f t="shared" ref="AN124:AN130" si="415">+AA124*$Y66</f>
        <v>1757.15</v>
      </c>
      <c r="AO124" s="19">
        <f t="shared" ref="AO124:AO130" si="416">+AB124*$Y66</f>
        <v>3514.3</v>
      </c>
      <c r="AP124" s="19">
        <f t="shared" ref="AP124:AP130" si="417">+AC124*$Y66</f>
        <v>5271.4500000000007</v>
      </c>
      <c r="AT124" s="1" t="str">
        <f t="shared" si="322"/>
        <v>Designers</v>
      </c>
      <c r="AU124" s="19">
        <f t="shared" si="387"/>
        <v>0</v>
      </c>
      <c r="AV124" s="19">
        <f t="shared" ref="AV124:AY128" si="418">+AU$106*AV94</f>
        <v>31.1</v>
      </c>
      <c r="AW124" s="19">
        <f t="shared" si="418"/>
        <v>311</v>
      </c>
      <c r="AX124" s="19">
        <f t="shared" si="418"/>
        <v>622</v>
      </c>
      <c r="AY124" s="19">
        <f t="shared" si="418"/>
        <v>933</v>
      </c>
      <c r="BA124" s="19">
        <f t="shared" ref="BA124:BA130" si="419">+AU124*AZ66</f>
        <v>0</v>
      </c>
      <c r="BB124">
        <f t="shared" ref="BB124:BB130" si="420">+AV124*AZ66</f>
        <v>1081.5025000000003</v>
      </c>
      <c r="BC124">
        <f t="shared" ref="BC124:BC130" si="421">+AW124*AZ66</f>
        <v>10815.025000000001</v>
      </c>
      <c r="BD124">
        <f t="shared" ref="BD124:BD130" si="422">+AX124*AZ66</f>
        <v>21630.050000000003</v>
      </c>
      <c r="BE124">
        <f t="shared" ref="BE124:BE130" si="423">+AY124*AZ66</f>
        <v>32445.075000000004</v>
      </c>
      <c r="BH124" s="19">
        <f t="shared" ref="BH124:BH130" si="424">+AU124*$AU66</f>
        <v>0</v>
      </c>
      <c r="BI124" s="19">
        <f t="shared" ref="BI124:BI130" si="425">+AV124*$AU66</f>
        <v>166.38500000000002</v>
      </c>
      <c r="BJ124" s="19">
        <f t="shared" ref="BJ124:BJ130" si="426">+AW124*$AU66</f>
        <v>1663.8500000000001</v>
      </c>
      <c r="BK124" s="19">
        <f t="shared" ref="BK124:BK130" si="427">+AX124*$AU66</f>
        <v>3327.7000000000003</v>
      </c>
      <c r="BL124" s="19">
        <f t="shared" ref="BL124:BL130" si="428">+AY124*$AU66</f>
        <v>4991.55</v>
      </c>
      <c r="BP124" s="1" t="str">
        <f t="shared" si="329"/>
        <v>Designers</v>
      </c>
      <c r="BQ124" s="19">
        <f t="shared" si="388"/>
        <v>0</v>
      </c>
      <c r="BR124" s="19">
        <f t="shared" ref="BR124:BU128" si="429">+BQ$106*BR94</f>
        <v>0</v>
      </c>
      <c r="BS124" s="19">
        <f t="shared" si="429"/>
        <v>31.1</v>
      </c>
      <c r="BT124" s="19">
        <f t="shared" si="429"/>
        <v>311</v>
      </c>
      <c r="BU124" s="19">
        <f t="shared" si="429"/>
        <v>622</v>
      </c>
      <c r="BW124" s="19">
        <f t="shared" ref="BW124:BW130" si="430">+BQ124*BV66</f>
        <v>0</v>
      </c>
      <c r="BX124">
        <f t="shared" ref="BX124:BX130" si="431">+BR124*BV66</f>
        <v>0</v>
      </c>
      <c r="BY124">
        <f t="shared" ref="BY124:BY130" si="432">+BS124*BV66</f>
        <v>1142.1475</v>
      </c>
      <c r="BZ124">
        <f t="shared" ref="BZ124:BZ130" si="433">+BT124*BV66</f>
        <v>11421.475</v>
      </c>
      <c r="CA124">
        <f t="shared" ref="CA124:CA130" si="434">+BU124*BV66</f>
        <v>22842.95</v>
      </c>
      <c r="CD124" s="19">
        <f t="shared" ref="CD124:CD130" si="435">+BQ124*$BQ66</f>
        <v>0</v>
      </c>
      <c r="CE124" s="19">
        <f t="shared" ref="CE124:CE130" si="436">+BR124*$BQ66</f>
        <v>0</v>
      </c>
      <c r="CF124" s="19">
        <f t="shared" ref="CF124:CF130" si="437">+BS124*$BQ66</f>
        <v>175.71500000000003</v>
      </c>
      <c r="CG124" s="19">
        <f t="shared" ref="CG124:CG130" si="438">+BT124*$BQ66</f>
        <v>1757.15</v>
      </c>
      <c r="CH124" s="19">
        <f t="shared" ref="CH124:CH130" si="439">+BU124*$BQ66</f>
        <v>3514.3</v>
      </c>
      <c r="CL124" s="1" t="str">
        <f t="shared" si="336"/>
        <v>Designers</v>
      </c>
      <c r="CM124" s="19">
        <f t="shared" si="389"/>
        <v>0</v>
      </c>
      <c r="CN124" s="19">
        <f t="shared" ref="CN124:CQ128" si="440">+CM$106*CN94</f>
        <v>0</v>
      </c>
      <c r="CO124" s="19">
        <f t="shared" si="440"/>
        <v>31.1</v>
      </c>
      <c r="CP124" s="19">
        <f t="shared" si="440"/>
        <v>311</v>
      </c>
      <c r="CQ124" s="19">
        <f t="shared" si="440"/>
        <v>622</v>
      </c>
      <c r="CS124" s="19">
        <f t="shared" ref="CS124:CS130" si="441">+CM124*CR66</f>
        <v>0</v>
      </c>
      <c r="CT124">
        <f t="shared" ref="CT124:CT130" si="442">+CN124*CR66</f>
        <v>0</v>
      </c>
      <c r="CU124">
        <f t="shared" ref="CU124:CU130" si="443">+CO124*CR66</f>
        <v>1142.1475</v>
      </c>
      <c r="CV124">
        <f t="shared" ref="CV124:CV130" si="444">+CP124*CR66</f>
        <v>11421.475</v>
      </c>
      <c r="CW124">
        <f t="shared" ref="CW124:CW130" si="445">+CQ124*CR66</f>
        <v>22842.95</v>
      </c>
      <c r="CZ124" s="19">
        <f t="shared" ref="CZ124:CZ130" si="446">+CM124*$CM66</f>
        <v>0</v>
      </c>
      <c r="DA124" s="19">
        <f t="shared" ref="DA124:DA130" si="447">+CN124*$CM66</f>
        <v>0</v>
      </c>
      <c r="DB124" s="19">
        <f t="shared" ref="DB124:DB130" si="448">+CO124*$CM66</f>
        <v>175.71500000000003</v>
      </c>
      <c r="DC124" s="19">
        <f t="shared" ref="DC124:DC130" si="449">+CP124*$CM66</f>
        <v>1757.15</v>
      </c>
      <c r="DD124" s="19">
        <f t="shared" ref="DD124:DD130" si="450">+CQ124*$CM66</f>
        <v>3514.3</v>
      </c>
      <c r="DH124" s="1" t="str">
        <f t="shared" si="343"/>
        <v>Designers</v>
      </c>
      <c r="DI124" s="19">
        <f t="shared" si="390"/>
        <v>0</v>
      </c>
      <c r="DJ124" s="19">
        <f t="shared" ref="DJ124:DM128" si="451">+DI$106*DJ94</f>
        <v>0</v>
      </c>
      <c r="DK124" s="19">
        <f t="shared" si="451"/>
        <v>31.1</v>
      </c>
      <c r="DL124" s="19">
        <f t="shared" si="451"/>
        <v>311</v>
      </c>
      <c r="DM124" s="19">
        <f t="shared" si="451"/>
        <v>622</v>
      </c>
      <c r="DO124" s="19">
        <f t="shared" ref="DO124:DO130" si="452">+DI124*DN66</f>
        <v>0</v>
      </c>
      <c r="DP124">
        <f t="shared" ref="DP124:DP130" si="453">+DJ124*DN66</f>
        <v>0</v>
      </c>
      <c r="DQ124">
        <f t="shared" ref="DQ124:DQ130" si="454">+DK124*DN66</f>
        <v>1162.3625</v>
      </c>
      <c r="DR124">
        <f t="shared" ref="DR124:DR130" si="455">+DL124*DN66</f>
        <v>11623.625</v>
      </c>
      <c r="DS124">
        <f t="shared" ref="DS124:DS130" si="456">+DM124*DN66</f>
        <v>23247.25</v>
      </c>
      <c r="DV124" s="19">
        <f t="shared" ref="DV124:DV130" si="457">+DI124*$DI66</f>
        <v>0</v>
      </c>
      <c r="DW124" s="19">
        <f t="shared" ref="DW124:DW130" si="458">+DJ124*$DI66</f>
        <v>0</v>
      </c>
      <c r="DX124" s="19">
        <f t="shared" ref="DX124:DX130" si="459">+DK124*$DI66</f>
        <v>178.82500000000002</v>
      </c>
      <c r="DY124" s="19">
        <f t="shared" ref="DY124:DY130" si="460">+DL124*$DI66</f>
        <v>1788.25</v>
      </c>
      <c r="DZ124" s="19">
        <f t="shared" ref="DZ124:DZ130" si="461">+DM124*$DI66</f>
        <v>3576.5</v>
      </c>
      <c r="ED124" s="1" t="str">
        <f t="shared" si="350"/>
        <v>Designers</v>
      </c>
      <c r="EE124" s="19">
        <f t="shared" si="391"/>
        <v>0</v>
      </c>
      <c r="EF124" s="19">
        <f t="shared" ref="EF124:EI128" si="462">+EE$106*EF94</f>
        <v>0</v>
      </c>
      <c r="EG124" s="19">
        <f t="shared" si="462"/>
        <v>31.1</v>
      </c>
      <c r="EH124" s="19">
        <f t="shared" si="462"/>
        <v>311</v>
      </c>
      <c r="EI124" s="19">
        <f t="shared" si="462"/>
        <v>622</v>
      </c>
      <c r="EK124" s="19">
        <f t="shared" ref="EK124:EK130" si="463">+EE124*EJ66</f>
        <v>0</v>
      </c>
      <c r="EL124">
        <f t="shared" ref="EL124:EL130" si="464">+EF124*EJ66</f>
        <v>0</v>
      </c>
      <c r="EM124">
        <f t="shared" ref="EM124:EM130" si="465">+EG124*EJ66</f>
        <v>1202.7925000000002</v>
      </c>
      <c r="EN124">
        <f t="shared" ref="EN124:EN130" si="466">+EH124*EJ66</f>
        <v>12027.925000000001</v>
      </c>
      <c r="EO124">
        <f t="shared" ref="EO124:EO130" si="467">+EI124*EJ66</f>
        <v>24055.850000000002</v>
      </c>
      <c r="ER124" s="19">
        <f t="shared" ref="ER124:ER130" si="468">+EE124*$EE66</f>
        <v>0</v>
      </c>
      <c r="ES124" s="19">
        <f t="shared" ref="ES124:ES130" si="469">+EF124*$EE66</f>
        <v>0</v>
      </c>
      <c r="ET124" s="19">
        <f t="shared" ref="ET124:ET130" si="470">+EG124*$EE66</f>
        <v>185.04500000000002</v>
      </c>
      <c r="EU124" s="19">
        <f t="shared" ref="EU124:EU130" si="471">+EH124*$EE66</f>
        <v>1850.45</v>
      </c>
      <c r="EV124" s="19">
        <f t="shared" ref="EV124:EV130" si="472">+EI124*$EE66</f>
        <v>3700.9</v>
      </c>
      <c r="EZ124" s="1" t="str">
        <f t="shared" si="357"/>
        <v>Designers</v>
      </c>
      <c r="FA124" s="19">
        <f t="shared" si="392"/>
        <v>0</v>
      </c>
      <c r="FB124" s="19">
        <f t="shared" ref="FB124:FE128" si="473">+FA$106*FB94</f>
        <v>0</v>
      </c>
      <c r="FC124" s="19">
        <f t="shared" si="473"/>
        <v>31.1</v>
      </c>
      <c r="FD124" s="19">
        <f t="shared" si="473"/>
        <v>311</v>
      </c>
      <c r="FE124" s="19">
        <f t="shared" si="473"/>
        <v>622</v>
      </c>
      <c r="FG124" s="19">
        <f t="shared" ref="FG124:FG130" si="474">+FA124*FF66</f>
        <v>0</v>
      </c>
      <c r="FH124">
        <f t="shared" ref="FH124:FH130" si="475">+FB124*FF66</f>
        <v>0</v>
      </c>
      <c r="FI124">
        <f t="shared" ref="FI124:FI130" si="476">+FC124*FF66</f>
        <v>1162.3625</v>
      </c>
      <c r="FJ124">
        <f t="shared" ref="FJ124:FJ130" si="477">+FD124*FF66</f>
        <v>11623.625</v>
      </c>
      <c r="FK124">
        <f t="shared" ref="FK124:FK130" si="478">+FE124*FF66</f>
        <v>23247.25</v>
      </c>
      <c r="FN124" s="19">
        <f t="shared" ref="FN124:FN130" si="479">+FA124*$FA66</f>
        <v>0</v>
      </c>
      <c r="FO124" s="19">
        <f t="shared" ref="FO124:FO130" si="480">+FB124*$FA66</f>
        <v>0</v>
      </c>
      <c r="FP124" s="19">
        <f t="shared" ref="FP124:FP130" si="481">+FC124*$FA66</f>
        <v>178.82500000000002</v>
      </c>
      <c r="FQ124" s="19">
        <f t="shared" ref="FQ124:FQ130" si="482">+FD124*$FA66</f>
        <v>1788.25</v>
      </c>
      <c r="FR124" s="19">
        <f t="shared" ref="FR124:FR130" si="483">+FE124*$FA66</f>
        <v>3576.5</v>
      </c>
      <c r="FV124" s="1" t="str">
        <f t="shared" si="364"/>
        <v>Designers</v>
      </c>
      <c r="FW124" s="19">
        <f t="shared" si="393"/>
        <v>0</v>
      </c>
      <c r="FX124" s="19">
        <f t="shared" ref="FX124:GA128" si="484">+FW$106*FX94</f>
        <v>0</v>
      </c>
      <c r="FY124" s="19">
        <f t="shared" si="484"/>
        <v>0</v>
      </c>
      <c r="FZ124" s="19">
        <f t="shared" si="484"/>
        <v>311</v>
      </c>
      <c r="GA124" s="19">
        <f t="shared" si="484"/>
        <v>622</v>
      </c>
      <c r="GC124" s="19">
        <f t="shared" ref="GC124:GC130" si="485">+FW124*GB66</f>
        <v>0</v>
      </c>
      <c r="GD124">
        <f t="shared" ref="GD124:GD130" si="486">+FX124*GB66</f>
        <v>0</v>
      </c>
      <c r="GE124">
        <f t="shared" ref="GE124:GE130" si="487">+FY124*GB66</f>
        <v>0</v>
      </c>
      <c r="GF124">
        <f t="shared" ref="GF124:GF130" si="488">+FZ124*GB66</f>
        <v>11623.625</v>
      </c>
      <c r="GG124">
        <f t="shared" ref="GG124:GG130" si="489">+GA124*GB66</f>
        <v>23247.25</v>
      </c>
      <c r="GJ124" s="19">
        <f t="shared" ref="GJ124:GJ130" si="490">+FW124*$FA66</f>
        <v>0</v>
      </c>
      <c r="GK124" s="19">
        <f t="shared" ref="GK124:GK130" si="491">+FX124*$FA66</f>
        <v>0</v>
      </c>
      <c r="GL124" s="19">
        <f t="shared" ref="GL124:GL130" si="492">+FY124*$FA66</f>
        <v>0</v>
      </c>
      <c r="GM124" s="19">
        <f t="shared" ref="GM124:GM130" si="493">+FZ124*$FA66</f>
        <v>1788.25</v>
      </c>
      <c r="GN124" s="19">
        <f t="shared" ref="GN124:GN130" si="494">+GA124*$FA66</f>
        <v>3576.5</v>
      </c>
      <c r="GR124" s="1" t="str">
        <f t="shared" si="371"/>
        <v>Designers</v>
      </c>
      <c r="GS124" s="19">
        <f t="shared" si="394"/>
        <v>0</v>
      </c>
      <c r="GT124" s="19">
        <f t="shared" ref="GT124:GW128" si="495">+GS$106*GT94</f>
        <v>0</v>
      </c>
      <c r="GU124" s="19">
        <f t="shared" si="495"/>
        <v>0</v>
      </c>
      <c r="GV124" s="19">
        <f t="shared" si="495"/>
        <v>31.1</v>
      </c>
      <c r="GW124" s="19">
        <f t="shared" si="495"/>
        <v>311</v>
      </c>
      <c r="GY124" s="19">
        <f t="shared" ref="GY124:GY130" si="496">+GS124*GX66</f>
        <v>0</v>
      </c>
      <c r="GZ124">
        <f t="shared" ref="GZ124:GZ130" si="497">+GT124*GX66</f>
        <v>0</v>
      </c>
      <c r="HA124">
        <f t="shared" ref="HA124:HA130" si="498">+GU124*GX66</f>
        <v>0</v>
      </c>
      <c r="HB124">
        <f t="shared" ref="HB124:HB130" si="499">+GV124*GX66</f>
        <v>1162.3625</v>
      </c>
      <c r="HC124">
        <f t="shared" ref="HC124:HC130" si="500">+GW124*GX66</f>
        <v>11623.625</v>
      </c>
      <c r="HF124" s="19">
        <f t="shared" ref="HF124:HF130" si="501">+GS124*$FA66</f>
        <v>0</v>
      </c>
      <c r="HG124" s="19">
        <f t="shared" ref="HG124:HG130" si="502">+GT124*$FA66</f>
        <v>0</v>
      </c>
      <c r="HH124" s="19">
        <f t="shared" ref="HH124:HH130" si="503">+GU124*$FA66</f>
        <v>0</v>
      </c>
      <c r="HI124" s="19">
        <f t="shared" ref="HI124:HI130" si="504">+GV124*$FA66</f>
        <v>178.82500000000002</v>
      </c>
      <c r="HJ124" s="19">
        <f t="shared" ref="HJ124:HJ130" si="505">+GW124*$FA66</f>
        <v>1788.25</v>
      </c>
      <c r="HN124" s="1" t="str">
        <f t="shared" si="378"/>
        <v>Designers</v>
      </c>
      <c r="HO124" s="19">
        <f t="shared" si="395"/>
        <v>0</v>
      </c>
      <c r="HP124" s="19">
        <f t="shared" ref="HP124:HS128" si="506">+HO$106*HP94</f>
        <v>0</v>
      </c>
      <c r="HQ124" s="19">
        <f t="shared" si="506"/>
        <v>0</v>
      </c>
      <c r="HR124" s="19">
        <f t="shared" si="506"/>
        <v>31.1</v>
      </c>
      <c r="HS124" s="19">
        <f t="shared" si="506"/>
        <v>311</v>
      </c>
      <c r="HU124" s="19">
        <f t="shared" ref="HU124:HU130" si="507">+HO124*HT66</f>
        <v>0</v>
      </c>
      <c r="HV124">
        <f t="shared" ref="HV124:HV130" si="508">+HP124*HT66</f>
        <v>0</v>
      </c>
      <c r="HW124">
        <f t="shared" ref="HW124:HW130" si="509">+HQ124*HT66</f>
        <v>0</v>
      </c>
      <c r="HX124">
        <f t="shared" ref="HX124:HX130" si="510">+HR124*HT66</f>
        <v>1162.3625</v>
      </c>
      <c r="HY124">
        <f t="shared" ref="HY124:HY130" si="511">+HS124*HT66</f>
        <v>11623.625</v>
      </c>
      <c r="IB124" s="19">
        <f t="shared" ref="IB124:IB130" si="512">+HO124*$FA66</f>
        <v>0</v>
      </c>
      <c r="IC124" s="19">
        <f t="shared" ref="IC124:IC130" si="513">+HP124*$FA66</f>
        <v>0</v>
      </c>
      <c r="ID124" s="19">
        <f t="shared" ref="ID124:ID130" si="514">+HQ124*$FA66</f>
        <v>0</v>
      </c>
      <c r="IE124" s="19">
        <f t="shared" ref="IE124:IE130" si="515">+HR124*$FA66</f>
        <v>178.82500000000002</v>
      </c>
      <c r="IF124" s="19">
        <f t="shared" ref="IF124:IF130" si="516">+HS124*$FA66</f>
        <v>1788.25</v>
      </c>
    </row>
    <row r="125" spans="1:241">
      <c r="B125" s="1" t="str">
        <f t="shared" si="304"/>
        <v>Supra</v>
      </c>
      <c r="C125" s="19">
        <f t="shared" si="385"/>
        <v>1244</v>
      </c>
      <c r="D125" s="19">
        <f t="shared" si="396"/>
        <v>2721.25</v>
      </c>
      <c r="E125" s="19">
        <f t="shared" si="396"/>
        <v>3498.75</v>
      </c>
      <c r="F125" s="19">
        <f t="shared" si="396"/>
        <v>4276.25</v>
      </c>
      <c r="G125" s="19">
        <f t="shared" si="396"/>
        <v>4665</v>
      </c>
      <c r="I125" s="19">
        <f t="shared" si="305"/>
        <v>126950.2</v>
      </c>
      <c r="J125">
        <f t="shared" si="306"/>
        <v>277703.5625</v>
      </c>
      <c r="K125">
        <f t="shared" si="307"/>
        <v>357047.4375</v>
      </c>
      <c r="L125">
        <f t="shared" si="308"/>
        <v>436391.3125</v>
      </c>
      <c r="M125">
        <f t="shared" si="309"/>
        <v>476063.25</v>
      </c>
      <c r="P125" s="19">
        <f t="shared" si="310"/>
        <v>19530.8</v>
      </c>
      <c r="Q125" s="19">
        <f t="shared" si="311"/>
        <v>42723.625</v>
      </c>
      <c r="R125" s="19">
        <f t="shared" si="312"/>
        <v>54930.375</v>
      </c>
      <c r="S125" s="19">
        <f t="shared" si="313"/>
        <v>67137.125</v>
      </c>
      <c r="T125" s="19">
        <f t="shared" si="314"/>
        <v>73240.5</v>
      </c>
      <c r="X125" s="1" t="str">
        <f t="shared" si="315"/>
        <v>Supra</v>
      </c>
      <c r="Y125" s="19">
        <f t="shared" si="386"/>
        <v>0</v>
      </c>
      <c r="Z125" s="19">
        <f t="shared" si="407"/>
        <v>15.55</v>
      </c>
      <c r="AA125" s="19">
        <f t="shared" si="407"/>
        <v>155.5</v>
      </c>
      <c r="AB125" s="19">
        <f t="shared" si="407"/>
        <v>311</v>
      </c>
      <c r="AC125" s="19">
        <f t="shared" si="407"/>
        <v>466.5</v>
      </c>
      <c r="AE125" s="19">
        <f t="shared" si="408"/>
        <v>0</v>
      </c>
      <c r="AF125">
        <f t="shared" si="409"/>
        <v>1637.415</v>
      </c>
      <c r="AG125">
        <f t="shared" si="410"/>
        <v>16374.15</v>
      </c>
      <c r="AH125">
        <f t="shared" si="411"/>
        <v>32748.3</v>
      </c>
      <c r="AI125">
        <f t="shared" si="412"/>
        <v>49122.45</v>
      </c>
      <c r="AL125" s="19">
        <f t="shared" si="413"/>
        <v>0</v>
      </c>
      <c r="AM125" s="19">
        <f t="shared" si="414"/>
        <v>251.91</v>
      </c>
      <c r="AN125" s="19">
        <f t="shared" si="415"/>
        <v>2519.1</v>
      </c>
      <c r="AO125" s="19">
        <f t="shared" si="416"/>
        <v>5038.2</v>
      </c>
      <c r="AP125" s="19">
        <f t="shared" si="417"/>
        <v>7557.2999999999993</v>
      </c>
      <c r="AT125" s="1" t="str">
        <f t="shared" si="322"/>
        <v>Supra</v>
      </c>
      <c r="AU125" s="19">
        <f t="shared" si="387"/>
        <v>0</v>
      </c>
      <c r="AV125" s="19">
        <f t="shared" si="418"/>
        <v>15.55</v>
      </c>
      <c r="AW125" s="19">
        <f t="shared" si="418"/>
        <v>155.5</v>
      </c>
      <c r="AX125" s="19">
        <f t="shared" si="418"/>
        <v>311</v>
      </c>
      <c r="AY125" s="19">
        <f t="shared" si="418"/>
        <v>466.5</v>
      </c>
      <c r="BA125" s="19">
        <f t="shared" si="419"/>
        <v>0</v>
      </c>
      <c r="BB125">
        <f t="shared" si="420"/>
        <v>1607.0925</v>
      </c>
      <c r="BC125">
        <f t="shared" si="421"/>
        <v>16070.924999999999</v>
      </c>
      <c r="BD125">
        <f t="shared" si="422"/>
        <v>32141.85</v>
      </c>
      <c r="BE125">
        <f t="shared" si="423"/>
        <v>48212.774999999994</v>
      </c>
      <c r="BH125" s="19">
        <f t="shared" si="424"/>
        <v>0</v>
      </c>
      <c r="BI125" s="19">
        <f t="shared" si="425"/>
        <v>247.24499999999998</v>
      </c>
      <c r="BJ125" s="19">
        <f t="shared" si="426"/>
        <v>2472.4499999999998</v>
      </c>
      <c r="BK125" s="19">
        <f t="shared" si="427"/>
        <v>4944.8999999999996</v>
      </c>
      <c r="BL125" s="19">
        <f t="shared" si="428"/>
        <v>7417.3499999999995</v>
      </c>
      <c r="BP125" s="1" t="str">
        <f t="shared" si="329"/>
        <v>Supra</v>
      </c>
      <c r="BQ125" s="19">
        <f t="shared" si="388"/>
        <v>0</v>
      </c>
      <c r="BR125" s="19">
        <f t="shared" si="429"/>
        <v>0</v>
      </c>
      <c r="BS125" s="19">
        <f t="shared" si="429"/>
        <v>15.55</v>
      </c>
      <c r="BT125" s="19">
        <f t="shared" si="429"/>
        <v>155.5</v>
      </c>
      <c r="BU125" s="19">
        <f t="shared" si="429"/>
        <v>311</v>
      </c>
      <c r="BW125" s="19">
        <f t="shared" si="430"/>
        <v>0</v>
      </c>
      <c r="BX125">
        <f t="shared" si="431"/>
        <v>0</v>
      </c>
      <c r="BY125">
        <f t="shared" si="432"/>
        <v>1637.415</v>
      </c>
      <c r="BZ125">
        <f t="shared" si="433"/>
        <v>16374.15</v>
      </c>
      <c r="CA125">
        <f t="shared" si="434"/>
        <v>32748.3</v>
      </c>
      <c r="CD125" s="19">
        <f t="shared" si="435"/>
        <v>0</v>
      </c>
      <c r="CE125" s="19">
        <f t="shared" si="436"/>
        <v>0</v>
      </c>
      <c r="CF125" s="19">
        <f t="shared" si="437"/>
        <v>251.91</v>
      </c>
      <c r="CG125" s="19">
        <f t="shared" si="438"/>
        <v>2519.1</v>
      </c>
      <c r="CH125" s="19">
        <f t="shared" si="439"/>
        <v>5038.2</v>
      </c>
      <c r="CL125" s="1" t="str">
        <f t="shared" si="336"/>
        <v>Supra</v>
      </c>
      <c r="CM125" s="19">
        <f t="shared" si="389"/>
        <v>0</v>
      </c>
      <c r="CN125" s="19">
        <f t="shared" si="440"/>
        <v>0</v>
      </c>
      <c r="CO125" s="19">
        <f t="shared" si="440"/>
        <v>15.55</v>
      </c>
      <c r="CP125" s="19">
        <f t="shared" si="440"/>
        <v>155.5</v>
      </c>
      <c r="CQ125" s="19">
        <f t="shared" si="440"/>
        <v>311</v>
      </c>
      <c r="CS125" s="19">
        <f t="shared" si="441"/>
        <v>0</v>
      </c>
      <c r="CT125">
        <f t="shared" si="442"/>
        <v>0</v>
      </c>
      <c r="CU125">
        <f t="shared" si="443"/>
        <v>1637.415</v>
      </c>
      <c r="CV125">
        <f t="shared" si="444"/>
        <v>16374.15</v>
      </c>
      <c r="CW125">
        <f t="shared" si="445"/>
        <v>32748.3</v>
      </c>
      <c r="CZ125" s="19">
        <f t="shared" si="446"/>
        <v>0</v>
      </c>
      <c r="DA125" s="19">
        <f t="shared" si="447"/>
        <v>0</v>
      </c>
      <c r="DB125" s="19">
        <f t="shared" si="448"/>
        <v>251.91</v>
      </c>
      <c r="DC125" s="19">
        <f t="shared" si="449"/>
        <v>2519.1</v>
      </c>
      <c r="DD125" s="19">
        <f t="shared" si="450"/>
        <v>5038.2</v>
      </c>
      <c r="DH125" s="1" t="str">
        <f t="shared" si="343"/>
        <v>Supra</v>
      </c>
      <c r="DI125" s="19">
        <f t="shared" si="390"/>
        <v>0</v>
      </c>
      <c r="DJ125" s="19">
        <f t="shared" si="451"/>
        <v>0</v>
      </c>
      <c r="DK125" s="19">
        <f t="shared" si="451"/>
        <v>15.55</v>
      </c>
      <c r="DL125" s="19">
        <f t="shared" si="451"/>
        <v>155.5</v>
      </c>
      <c r="DM125" s="19">
        <f t="shared" si="451"/>
        <v>311</v>
      </c>
      <c r="DO125" s="19">
        <f t="shared" si="452"/>
        <v>0</v>
      </c>
      <c r="DP125">
        <f t="shared" si="453"/>
        <v>0</v>
      </c>
      <c r="DQ125">
        <f t="shared" si="454"/>
        <v>1647.5225</v>
      </c>
      <c r="DR125">
        <f t="shared" si="455"/>
        <v>16475.225000000002</v>
      </c>
      <c r="DS125">
        <f t="shared" si="456"/>
        <v>32950.450000000004</v>
      </c>
      <c r="DV125" s="19">
        <f t="shared" si="457"/>
        <v>0</v>
      </c>
      <c r="DW125" s="19">
        <f t="shared" si="458"/>
        <v>0</v>
      </c>
      <c r="DX125" s="19">
        <f t="shared" si="459"/>
        <v>253.46500000000003</v>
      </c>
      <c r="DY125" s="19">
        <f t="shared" si="460"/>
        <v>2534.65</v>
      </c>
      <c r="DZ125" s="19">
        <f t="shared" si="461"/>
        <v>5069.3</v>
      </c>
      <c r="ED125" s="1" t="str">
        <f t="shared" si="350"/>
        <v>Supra</v>
      </c>
      <c r="EE125" s="19">
        <f t="shared" si="391"/>
        <v>0</v>
      </c>
      <c r="EF125" s="19">
        <f t="shared" si="462"/>
        <v>0</v>
      </c>
      <c r="EG125" s="19">
        <f t="shared" si="462"/>
        <v>15.55</v>
      </c>
      <c r="EH125" s="19">
        <f t="shared" si="462"/>
        <v>155.5</v>
      </c>
      <c r="EI125" s="19">
        <f t="shared" si="462"/>
        <v>311</v>
      </c>
      <c r="EK125" s="19">
        <f t="shared" si="463"/>
        <v>0</v>
      </c>
      <c r="EL125">
        <f t="shared" si="464"/>
        <v>0</v>
      </c>
      <c r="EM125">
        <f t="shared" si="465"/>
        <v>1667.7375000000002</v>
      </c>
      <c r="EN125">
        <f t="shared" si="466"/>
        <v>16677.375</v>
      </c>
      <c r="EO125">
        <f t="shared" si="467"/>
        <v>33354.75</v>
      </c>
      <c r="ER125" s="19">
        <f t="shared" si="468"/>
        <v>0</v>
      </c>
      <c r="ES125" s="19">
        <f t="shared" si="469"/>
        <v>0</v>
      </c>
      <c r="ET125" s="19">
        <f t="shared" si="470"/>
        <v>256.57499999999999</v>
      </c>
      <c r="EU125" s="19">
        <f t="shared" si="471"/>
        <v>2565.75</v>
      </c>
      <c r="EV125" s="19">
        <f t="shared" si="472"/>
        <v>5131.5</v>
      </c>
      <c r="EZ125" s="1" t="str">
        <f t="shared" si="357"/>
        <v>Supra</v>
      </c>
      <c r="FA125" s="19">
        <f t="shared" si="392"/>
        <v>0</v>
      </c>
      <c r="FB125" s="19">
        <f t="shared" si="473"/>
        <v>0</v>
      </c>
      <c r="FC125" s="19">
        <f t="shared" si="473"/>
        <v>15.55</v>
      </c>
      <c r="FD125" s="19">
        <f t="shared" si="473"/>
        <v>155.5</v>
      </c>
      <c r="FE125" s="19">
        <f t="shared" si="473"/>
        <v>311</v>
      </c>
      <c r="FG125" s="19">
        <f t="shared" si="474"/>
        <v>0</v>
      </c>
      <c r="FH125">
        <f t="shared" si="475"/>
        <v>0</v>
      </c>
      <c r="FI125">
        <f t="shared" si="476"/>
        <v>1647.5225</v>
      </c>
      <c r="FJ125">
        <f t="shared" si="477"/>
        <v>16475.225000000002</v>
      </c>
      <c r="FK125">
        <f t="shared" si="478"/>
        <v>32950.450000000004</v>
      </c>
      <c r="FN125" s="19">
        <f t="shared" si="479"/>
        <v>0</v>
      </c>
      <c r="FO125" s="19">
        <f t="shared" si="480"/>
        <v>0</v>
      </c>
      <c r="FP125" s="19">
        <f t="shared" si="481"/>
        <v>253.46500000000003</v>
      </c>
      <c r="FQ125" s="19">
        <f t="shared" si="482"/>
        <v>2534.65</v>
      </c>
      <c r="FR125" s="19">
        <f t="shared" si="483"/>
        <v>5069.3</v>
      </c>
      <c r="FV125" s="1" t="str">
        <f t="shared" si="364"/>
        <v>Supra</v>
      </c>
      <c r="FW125" s="19">
        <f t="shared" si="393"/>
        <v>0</v>
      </c>
      <c r="FX125" s="19">
        <f t="shared" si="484"/>
        <v>0</v>
      </c>
      <c r="FY125" s="19">
        <f t="shared" si="484"/>
        <v>0</v>
      </c>
      <c r="FZ125" s="19">
        <f t="shared" si="484"/>
        <v>155.5</v>
      </c>
      <c r="GA125" s="19">
        <f t="shared" si="484"/>
        <v>311</v>
      </c>
      <c r="GC125" s="19">
        <f t="shared" si="485"/>
        <v>0</v>
      </c>
      <c r="GD125">
        <f t="shared" si="486"/>
        <v>0</v>
      </c>
      <c r="GE125">
        <f t="shared" si="487"/>
        <v>0</v>
      </c>
      <c r="GF125">
        <f t="shared" si="488"/>
        <v>16475.225000000002</v>
      </c>
      <c r="GG125">
        <f t="shared" si="489"/>
        <v>32950.450000000004</v>
      </c>
      <c r="GJ125" s="19">
        <f t="shared" si="490"/>
        <v>0</v>
      </c>
      <c r="GK125" s="19">
        <f t="shared" si="491"/>
        <v>0</v>
      </c>
      <c r="GL125" s="19">
        <f t="shared" si="492"/>
        <v>0</v>
      </c>
      <c r="GM125" s="19">
        <f t="shared" si="493"/>
        <v>2534.65</v>
      </c>
      <c r="GN125" s="19">
        <f t="shared" si="494"/>
        <v>5069.3</v>
      </c>
      <c r="GR125" s="1" t="str">
        <f t="shared" si="371"/>
        <v>Supra</v>
      </c>
      <c r="GS125" s="19">
        <f t="shared" si="394"/>
        <v>0</v>
      </c>
      <c r="GT125" s="19">
        <f t="shared" si="495"/>
        <v>0</v>
      </c>
      <c r="GU125" s="19">
        <f t="shared" si="495"/>
        <v>0</v>
      </c>
      <c r="GV125" s="19">
        <f t="shared" si="495"/>
        <v>15.55</v>
      </c>
      <c r="GW125" s="19">
        <f t="shared" si="495"/>
        <v>155.5</v>
      </c>
      <c r="GY125" s="19">
        <f t="shared" si="496"/>
        <v>0</v>
      </c>
      <c r="GZ125">
        <f t="shared" si="497"/>
        <v>0</v>
      </c>
      <c r="HA125">
        <f t="shared" si="498"/>
        <v>0</v>
      </c>
      <c r="HB125">
        <f t="shared" si="499"/>
        <v>1647.5225</v>
      </c>
      <c r="HC125">
        <f t="shared" si="500"/>
        <v>16475.225000000002</v>
      </c>
      <c r="HF125" s="19">
        <f t="shared" si="501"/>
        <v>0</v>
      </c>
      <c r="HG125" s="19">
        <f t="shared" si="502"/>
        <v>0</v>
      </c>
      <c r="HH125" s="19">
        <f t="shared" si="503"/>
        <v>0</v>
      </c>
      <c r="HI125" s="19">
        <f t="shared" si="504"/>
        <v>253.46500000000003</v>
      </c>
      <c r="HJ125" s="19">
        <f t="shared" si="505"/>
        <v>2534.65</v>
      </c>
      <c r="HN125" s="1" t="str">
        <f t="shared" si="378"/>
        <v>Supra</v>
      </c>
      <c r="HO125" s="19">
        <f t="shared" si="395"/>
        <v>0</v>
      </c>
      <c r="HP125" s="19">
        <f t="shared" si="506"/>
        <v>0</v>
      </c>
      <c r="HQ125" s="19">
        <f t="shared" si="506"/>
        <v>0</v>
      </c>
      <c r="HR125" s="19">
        <f t="shared" si="506"/>
        <v>15.55</v>
      </c>
      <c r="HS125" s="19">
        <f t="shared" si="506"/>
        <v>155.5</v>
      </c>
      <c r="HU125" s="19">
        <f t="shared" si="507"/>
        <v>0</v>
      </c>
      <c r="HV125">
        <f t="shared" si="508"/>
        <v>0</v>
      </c>
      <c r="HW125">
        <f t="shared" si="509"/>
        <v>0</v>
      </c>
      <c r="HX125">
        <f t="shared" si="510"/>
        <v>1647.5225</v>
      </c>
      <c r="HY125">
        <f t="shared" si="511"/>
        <v>16475.225000000002</v>
      </c>
      <c r="IB125" s="19">
        <f t="shared" si="512"/>
        <v>0</v>
      </c>
      <c r="IC125" s="19">
        <f t="shared" si="513"/>
        <v>0</v>
      </c>
      <c r="ID125" s="19">
        <f t="shared" si="514"/>
        <v>0</v>
      </c>
      <c r="IE125" s="19">
        <f t="shared" si="515"/>
        <v>253.46500000000003</v>
      </c>
      <c r="IF125" s="19">
        <f t="shared" si="516"/>
        <v>2534.65</v>
      </c>
    </row>
    <row r="126" spans="1:241">
      <c r="B126" s="1"/>
      <c r="C126" s="19"/>
      <c r="D126" s="19"/>
      <c r="E126" s="19"/>
      <c r="F126" s="19"/>
      <c r="G126" s="19"/>
      <c r="I126" s="19"/>
      <c r="P126" s="19"/>
      <c r="Q126" s="19"/>
      <c r="R126" s="19"/>
      <c r="S126" s="19"/>
      <c r="T126" s="19"/>
      <c r="X126" s="1">
        <f t="shared" si="315"/>
        <v>0</v>
      </c>
      <c r="Y126" s="19">
        <f t="shared" si="386"/>
        <v>0</v>
      </c>
      <c r="Z126" s="19">
        <f t="shared" si="407"/>
        <v>0</v>
      </c>
      <c r="AA126" s="19">
        <f t="shared" si="407"/>
        <v>0</v>
      </c>
      <c r="AB126" s="19">
        <f t="shared" si="407"/>
        <v>0</v>
      </c>
      <c r="AC126" s="19">
        <f t="shared" si="407"/>
        <v>0</v>
      </c>
      <c r="AE126" s="19">
        <f t="shared" si="408"/>
        <v>0</v>
      </c>
      <c r="AF126">
        <f t="shared" si="409"/>
        <v>0</v>
      </c>
      <c r="AG126">
        <f t="shared" si="410"/>
        <v>0</v>
      </c>
      <c r="AH126">
        <f t="shared" si="411"/>
        <v>0</v>
      </c>
      <c r="AI126">
        <f t="shared" si="412"/>
        <v>0</v>
      </c>
      <c r="AL126" s="19">
        <f t="shared" si="413"/>
        <v>0</v>
      </c>
      <c r="AM126" s="19">
        <f t="shared" si="414"/>
        <v>0</v>
      </c>
      <c r="AN126" s="19">
        <f t="shared" si="415"/>
        <v>0</v>
      </c>
      <c r="AO126" s="19">
        <f t="shared" si="416"/>
        <v>0</v>
      </c>
      <c r="AP126" s="19">
        <f t="shared" si="417"/>
        <v>0</v>
      </c>
      <c r="AT126" s="1">
        <f t="shared" si="322"/>
        <v>0</v>
      </c>
      <c r="AU126" s="19">
        <f t="shared" si="387"/>
        <v>0</v>
      </c>
      <c r="AV126" s="19">
        <f t="shared" si="418"/>
        <v>0</v>
      </c>
      <c r="AW126" s="19">
        <f t="shared" si="418"/>
        <v>0</v>
      </c>
      <c r="AX126" s="19">
        <f t="shared" si="418"/>
        <v>0</v>
      </c>
      <c r="AY126" s="19">
        <f t="shared" si="418"/>
        <v>0</v>
      </c>
      <c r="BA126" s="19">
        <f t="shared" si="419"/>
        <v>0</v>
      </c>
      <c r="BB126">
        <f t="shared" si="420"/>
        <v>0</v>
      </c>
      <c r="BC126">
        <f t="shared" si="421"/>
        <v>0</v>
      </c>
      <c r="BD126">
        <f t="shared" si="422"/>
        <v>0</v>
      </c>
      <c r="BE126">
        <f t="shared" si="423"/>
        <v>0</v>
      </c>
      <c r="BH126" s="19">
        <f t="shared" si="424"/>
        <v>0</v>
      </c>
      <c r="BI126" s="19">
        <f t="shared" si="425"/>
        <v>0</v>
      </c>
      <c r="BJ126" s="19">
        <f t="shared" si="426"/>
        <v>0</v>
      </c>
      <c r="BK126" s="19">
        <f t="shared" si="427"/>
        <v>0</v>
      </c>
      <c r="BL126" s="19">
        <f t="shared" si="428"/>
        <v>0</v>
      </c>
      <c r="BP126" s="1">
        <f t="shared" si="329"/>
        <v>0</v>
      </c>
      <c r="BQ126" s="19">
        <f t="shared" si="388"/>
        <v>0</v>
      </c>
      <c r="BR126" s="19">
        <f t="shared" si="429"/>
        <v>0</v>
      </c>
      <c r="BS126" s="19">
        <f t="shared" si="429"/>
        <v>0</v>
      </c>
      <c r="BT126" s="19">
        <f t="shared" si="429"/>
        <v>0</v>
      </c>
      <c r="BU126" s="19">
        <f t="shared" si="429"/>
        <v>0</v>
      </c>
      <c r="BW126" s="19">
        <f t="shared" si="430"/>
        <v>0</v>
      </c>
      <c r="BX126">
        <f t="shared" si="431"/>
        <v>0</v>
      </c>
      <c r="BY126">
        <f t="shared" si="432"/>
        <v>0</v>
      </c>
      <c r="BZ126">
        <f t="shared" si="433"/>
        <v>0</v>
      </c>
      <c r="CA126">
        <f t="shared" si="434"/>
        <v>0</v>
      </c>
      <c r="CD126" s="19">
        <f t="shared" si="435"/>
        <v>0</v>
      </c>
      <c r="CE126" s="19">
        <f t="shared" si="436"/>
        <v>0</v>
      </c>
      <c r="CF126" s="19">
        <f t="shared" si="437"/>
        <v>0</v>
      </c>
      <c r="CG126" s="19">
        <f t="shared" si="438"/>
        <v>0</v>
      </c>
      <c r="CH126" s="19">
        <f t="shared" si="439"/>
        <v>0</v>
      </c>
      <c r="CL126" s="1">
        <f t="shared" si="336"/>
        <v>0</v>
      </c>
      <c r="CM126" s="19">
        <f t="shared" si="389"/>
        <v>0</v>
      </c>
      <c r="CN126" s="19">
        <f t="shared" si="440"/>
        <v>0</v>
      </c>
      <c r="CO126" s="19">
        <f t="shared" si="440"/>
        <v>0</v>
      </c>
      <c r="CP126" s="19">
        <f t="shared" si="440"/>
        <v>0</v>
      </c>
      <c r="CQ126" s="19">
        <f t="shared" si="440"/>
        <v>0</v>
      </c>
      <c r="CS126" s="19">
        <f t="shared" si="441"/>
        <v>0</v>
      </c>
      <c r="CT126">
        <f t="shared" si="442"/>
        <v>0</v>
      </c>
      <c r="CU126">
        <f t="shared" si="443"/>
        <v>0</v>
      </c>
      <c r="CV126">
        <f t="shared" si="444"/>
        <v>0</v>
      </c>
      <c r="CW126">
        <f t="shared" si="445"/>
        <v>0</v>
      </c>
      <c r="CZ126" s="19">
        <f t="shared" si="446"/>
        <v>0</v>
      </c>
      <c r="DA126" s="19">
        <f t="shared" si="447"/>
        <v>0</v>
      </c>
      <c r="DB126" s="19">
        <f t="shared" si="448"/>
        <v>0</v>
      </c>
      <c r="DC126" s="19">
        <f t="shared" si="449"/>
        <v>0</v>
      </c>
      <c r="DD126" s="19">
        <f t="shared" si="450"/>
        <v>0</v>
      </c>
      <c r="DH126" s="1">
        <f t="shared" si="343"/>
        <v>0</v>
      </c>
      <c r="DI126" s="19">
        <f t="shared" si="390"/>
        <v>0</v>
      </c>
      <c r="DJ126" s="19">
        <f t="shared" si="451"/>
        <v>0</v>
      </c>
      <c r="DK126" s="19">
        <f t="shared" si="451"/>
        <v>0</v>
      </c>
      <c r="DL126" s="19">
        <f t="shared" si="451"/>
        <v>0</v>
      </c>
      <c r="DM126" s="19">
        <f t="shared" si="451"/>
        <v>0</v>
      </c>
      <c r="DO126" s="19">
        <f t="shared" si="452"/>
        <v>0</v>
      </c>
      <c r="DP126">
        <f t="shared" si="453"/>
        <v>0</v>
      </c>
      <c r="DQ126">
        <f t="shared" si="454"/>
        <v>0</v>
      </c>
      <c r="DR126">
        <f t="shared" si="455"/>
        <v>0</v>
      </c>
      <c r="DS126">
        <f t="shared" si="456"/>
        <v>0</v>
      </c>
      <c r="DV126" s="19">
        <f t="shared" si="457"/>
        <v>0</v>
      </c>
      <c r="DW126" s="19">
        <f t="shared" si="458"/>
        <v>0</v>
      </c>
      <c r="DX126" s="19">
        <f t="shared" si="459"/>
        <v>0</v>
      </c>
      <c r="DY126" s="19">
        <f t="shared" si="460"/>
        <v>0</v>
      </c>
      <c r="DZ126" s="19">
        <f t="shared" si="461"/>
        <v>0</v>
      </c>
      <c r="ED126" s="1">
        <f t="shared" si="350"/>
        <v>0</v>
      </c>
      <c r="EE126" s="19">
        <f t="shared" si="391"/>
        <v>0</v>
      </c>
      <c r="EF126" s="19">
        <f t="shared" si="462"/>
        <v>0</v>
      </c>
      <c r="EG126" s="19">
        <f t="shared" si="462"/>
        <v>0</v>
      </c>
      <c r="EH126" s="19">
        <f t="shared" si="462"/>
        <v>0</v>
      </c>
      <c r="EI126" s="19">
        <f t="shared" si="462"/>
        <v>0</v>
      </c>
      <c r="EK126" s="19">
        <f t="shared" si="463"/>
        <v>0</v>
      </c>
      <c r="EL126">
        <f t="shared" si="464"/>
        <v>0</v>
      </c>
      <c r="EM126">
        <f t="shared" si="465"/>
        <v>0</v>
      </c>
      <c r="EN126">
        <f t="shared" si="466"/>
        <v>0</v>
      </c>
      <c r="EO126">
        <f t="shared" si="467"/>
        <v>0</v>
      </c>
      <c r="ER126" s="19">
        <f t="shared" si="468"/>
        <v>0</v>
      </c>
      <c r="ES126" s="19">
        <f t="shared" si="469"/>
        <v>0</v>
      </c>
      <c r="ET126" s="19">
        <f t="shared" si="470"/>
        <v>0</v>
      </c>
      <c r="EU126" s="19">
        <f t="shared" si="471"/>
        <v>0</v>
      </c>
      <c r="EV126" s="19">
        <f t="shared" si="472"/>
        <v>0</v>
      </c>
      <c r="EZ126" s="1">
        <f t="shared" si="357"/>
        <v>0</v>
      </c>
      <c r="FA126" s="19">
        <f t="shared" si="392"/>
        <v>0</v>
      </c>
      <c r="FB126" s="19">
        <f t="shared" si="473"/>
        <v>0</v>
      </c>
      <c r="FC126" s="19">
        <f t="shared" si="473"/>
        <v>0</v>
      </c>
      <c r="FD126" s="19">
        <f t="shared" si="473"/>
        <v>0</v>
      </c>
      <c r="FE126" s="19">
        <f t="shared" si="473"/>
        <v>0</v>
      </c>
      <c r="FG126" s="19">
        <f t="shared" si="474"/>
        <v>0</v>
      </c>
      <c r="FH126">
        <f t="shared" si="475"/>
        <v>0</v>
      </c>
      <c r="FI126">
        <f t="shared" si="476"/>
        <v>0</v>
      </c>
      <c r="FJ126">
        <f t="shared" si="477"/>
        <v>0</v>
      </c>
      <c r="FK126">
        <f t="shared" si="478"/>
        <v>0</v>
      </c>
      <c r="FN126" s="19">
        <f t="shared" si="479"/>
        <v>0</v>
      </c>
      <c r="FO126" s="19">
        <f t="shared" si="480"/>
        <v>0</v>
      </c>
      <c r="FP126" s="19">
        <f t="shared" si="481"/>
        <v>0</v>
      </c>
      <c r="FQ126" s="19">
        <f t="shared" si="482"/>
        <v>0</v>
      </c>
      <c r="FR126" s="19">
        <f t="shared" si="483"/>
        <v>0</v>
      </c>
      <c r="FV126" s="1">
        <f t="shared" si="364"/>
        <v>0</v>
      </c>
      <c r="FW126" s="19">
        <f t="shared" si="393"/>
        <v>0</v>
      </c>
      <c r="FX126" s="19">
        <f t="shared" si="484"/>
        <v>0</v>
      </c>
      <c r="FY126" s="19">
        <f t="shared" si="484"/>
        <v>0</v>
      </c>
      <c r="FZ126" s="19">
        <f t="shared" si="484"/>
        <v>0</v>
      </c>
      <c r="GA126" s="19">
        <f t="shared" si="484"/>
        <v>0</v>
      </c>
      <c r="GC126" s="19">
        <f t="shared" si="485"/>
        <v>0</v>
      </c>
      <c r="GD126">
        <f t="shared" si="486"/>
        <v>0</v>
      </c>
      <c r="GE126">
        <f t="shared" si="487"/>
        <v>0</v>
      </c>
      <c r="GF126">
        <f t="shared" si="488"/>
        <v>0</v>
      </c>
      <c r="GG126">
        <f t="shared" si="489"/>
        <v>0</v>
      </c>
      <c r="GJ126" s="19">
        <f t="shared" si="490"/>
        <v>0</v>
      </c>
      <c r="GK126" s="19">
        <f t="shared" si="491"/>
        <v>0</v>
      </c>
      <c r="GL126" s="19">
        <f t="shared" si="492"/>
        <v>0</v>
      </c>
      <c r="GM126" s="19">
        <f t="shared" si="493"/>
        <v>0</v>
      </c>
      <c r="GN126" s="19">
        <f t="shared" si="494"/>
        <v>0</v>
      </c>
      <c r="GR126" s="1">
        <f t="shared" si="371"/>
        <v>0</v>
      </c>
      <c r="GS126" s="19">
        <f t="shared" si="394"/>
        <v>0</v>
      </c>
      <c r="GT126" s="19">
        <f t="shared" si="495"/>
        <v>0</v>
      </c>
      <c r="GU126" s="19">
        <f t="shared" si="495"/>
        <v>0</v>
      </c>
      <c r="GV126" s="19">
        <f t="shared" si="495"/>
        <v>0</v>
      </c>
      <c r="GW126" s="19">
        <f t="shared" si="495"/>
        <v>0</v>
      </c>
      <c r="GY126" s="19">
        <f t="shared" si="496"/>
        <v>0</v>
      </c>
      <c r="GZ126">
        <f t="shared" si="497"/>
        <v>0</v>
      </c>
      <c r="HA126">
        <f t="shared" si="498"/>
        <v>0</v>
      </c>
      <c r="HB126">
        <f t="shared" si="499"/>
        <v>0</v>
      </c>
      <c r="HC126">
        <f t="shared" si="500"/>
        <v>0</v>
      </c>
      <c r="HF126" s="19">
        <f t="shared" si="501"/>
        <v>0</v>
      </c>
      <c r="HG126" s="19">
        <f t="shared" si="502"/>
        <v>0</v>
      </c>
      <c r="HH126" s="19">
        <f t="shared" si="503"/>
        <v>0</v>
      </c>
      <c r="HI126" s="19">
        <f t="shared" si="504"/>
        <v>0</v>
      </c>
      <c r="HJ126" s="19">
        <f t="shared" si="505"/>
        <v>0</v>
      </c>
      <c r="HN126" s="1">
        <f t="shared" si="378"/>
        <v>0</v>
      </c>
      <c r="HO126" s="19">
        <f t="shared" si="395"/>
        <v>0</v>
      </c>
      <c r="HP126" s="19">
        <f t="shared" si="506"/>
        <v>0</v>
      </c>
      <c r="HQ126" s="19">
        <f t="shared" si="506"/>
        <v>0</v>
      </c>
      <c r="HR126" s="19">
        <f t="shared" si="506"/>
        <v>0</v>
      </c>
      <c r="HS126" s="19">
        <f t="shared" si="506"/>
        <v>0</v>
      </c>
      <c r="HU126" s="19">
        <f t="shared" si="507"/>
        <v>0</v>
      </c>
      <c r="HV126">
        <f t="shared" si="508"/>
        <v>0</v>
      </c>
      <c r="HW126">
        <f t="shared" si="509"/>
        <v>0</v>
      </c>
      <c r="HX126">
        <f t="shared" si="510"/>
        <v>0</v>
      </c>
      <c r="HY126">
        <f t="shared" si="511"/>
        <v>0</v>
      </c>
      <c r="IB126" s="19">
        <f t="shared" si="512"/>
        <v>0</v>
      </c>
      <c r="IC126" s="19">
        <f t="shared" si="513"/>
        <v>0</v>
      </c>
      <c r="ID126" s="19">
        <f t="shared" si="514"/>
        <v>0</v>
      </c>
      <c r="IE126" s="19">
        <f t="shared" si="515"/>
        <v>0</v>
      </c>
      <c r="IF126" s="19">
        <f t="shared" si="516"/>
        <v>0</v>
      </c>
    </row>
    <row r="127" spans="1:241">
      <c r="B127" s="1" t="str">
        <f t="shared" si="304"/>
        <v>Niños</v>
      </c>
      <c r="C127" s="19">
        <f t="shared" ref="C127:G128" si="517">+B$106*C97</f>
        <v>1492.8</v>
      </c>
      <c r="D127" s="19">
        <f t="shared" si="517"/>
        <v>3265.5</v>
      </c>
      <c r="E127" s="19">
        <f t="shared" si="517"/>
        <v>4198.5</v>
      </c>
      <c r="F127" s="19">
        <f t="shared" si="517"/>
        <v>5131.5</v>
      </c>
      <c r="G127" s="19">
        <f t="shared" si="517"/>
        <v>5598</v>
      </c>
      <c r="I127" s="19">
        <f>+C127*H69</f>
        <v>17801.640000000003</v>
      </c>
      <c r="J127">
        <f>+D127*H69</f>
        <v>38941.087500000009</v>
      </c>
      <c r="K127">
        <f>+E127*H69</f>
        <v>50067.11250000001</v>
      </c>
      <c r="L127">
        <f>+F127*H69</f>
        <v>61193.137500000012</v>
      </c>
      <c r="M127">
        <f>+G127*H69</f>
        <v>66756.150000000009</v>
      </c>
      <c r="P127" s="19">
        <f t="shared" ref="P127:T130" si="518">+C127*$C69</f>
        <v>3955.9200000000005</v>
      </c>
      <c r="Q127" s="19">
        <f t="shared" si="518"/>
        <v>8653.5750000000007</v>
      </c>
      <c r="R127" s="19">
        <f t="shared" si="518"/>
        <v>11126.025000000001</v>
      </c>
      <c r="S127" s="19">
        <f t="shared" si="518"/>
        <v>13598.475000000002</v>
      </c>
      <c r="T127" s="19">
        <f t="shared" si="518"/>
        <v>14834.700000000003</v>
      </c>
      <c r="X127" s="1" t="str">
        <f t="shared" si="315"/>
        <v>Niños</v>
      </c>
      <c r="Y127" s="19">
        <f t="shared" si="386"/>
        <v>0</v>
      </c>
      <c r="Z127" s="19">
        <f t="shared" si="407"/>
        <v>18.66</v>
      </c>
      <c r="AA127" s="19">
        <f t="shared" si="407"/>
        <v>186.6</v>
      </c>
      <c r="AB127" s="19">
        <f t="shared" si="407"/>
        <v>373.2</v>
      </c>
      <c r="AC127" s="19">
        <f t="shared" si="407"/>
        <v>559.79999999999995</v>
      </c>
      <c r="AE127" s="19">
        <f t="shared" si="408"/>
        <v>0</v>
      </c>
      <c r="AF127">
        <f t="shared" si="409"/>
        <v>264.50550000000004</v>
      </c>
      <c r="AG127">
        <f t="shared" si="410"/>
        <v>2645.0550000000003</v>
      </c>
      <c r="AH127">
        <f t="shared" si="411"/>
        <v>5290.1100000000006</v>
      </c>
      <c r="AI127">
        <f t="shared" si="412"/>
        <v>7935.1650000000009</v>
      </c>
      <c r="AL127" s="19">
        <f t="shared" si="413"/>
        <v>0</v>
      </c>
      <c r="AM127" s="19">
        <f t="shared" si="414"/>
        <v>58.779000000000011</v>
      </c>
      <c r="AN127" s="19">
        <f t="shared" si="415"/>
        <v>587.79000000000008</v>
      </c>
      <c r="AO127" s="19">
        <f t="shared" si="416"/>
        <v>1175.5800000000002</v>
      </c>
      <c r="AP127" s="19">
        <f t="shared" si="417"/>
        <v>1763.3700000000001</v>
      </c>
      <c r="AT127" s="1" t="str">
        <f t="shared" si="322"/>
        <v>Niños</v>
      </c>
      <c r="AU127" s="19">
        <f t="shared" si="387"/>
        <v>0</v>
      </c>
      <c r="AV127" s="19">
        <f t="shared" si="418"/>
        <v>18.66</v>
      </c>
      <c r="AW127" s="19">
        <f t="shared" si="418"/>
        <v>186.6</v>
      </c>
      <c r="AX127" s="19">
        <f t="shared" si="418"/>
        <v>373.2</v>
      </c>
      <c r="AY127" s="19">
        <f t="shared" si="418"/>
        <v>559.79999999999995</v>
      </c>
      <c r="BA127" s="19">
        <f t="shared" si="419"/>
        <v>0</v>
      </c>
      <c r="BB127">
        <f t="shared" si="420"/>
        <v>239.31450000000007</v>
      </c>
      <c r="BC127">
        <f t="shared" si="421"/>
        <v>2393.1450000000004</v>
      </c>
      <c r="BD127">
        <f t="shared" si="422"/>
        <v>4786.2900000000009</v>
      </c>
      <c r="BE127">
        <f t="shared" si="423"/>
        <v>7179.4350000000013</v>
      </c>
      <c r="BH127" s="19">
        <f t="shared" si="424"/>
        <v>0</v>
      </c>
      <c r="BI127" s="19">
        <f t="shared" si="425"/>
        <v>53.181000000000012</v>
      </c>
      <c r="BJ127" s="19">
        <f t="shared" si="426"/>
        <v>531.81000000000006</v>
      </c>
      <c r="BK127" s="19">
        <f t="shared" si="427"/>
        <v>1063.6200000000001</v>
      </c>
      <c r="BL127" s="19">
        <f t="shared" si="428"/>
        <v>1595.43</v>
      </c>
      <c r="BP127" s="1" t="str">
        <f t="shared" si="329"/>
        <v>Niños</v>
      </c>
      <c r="BQ127" s="19">
        <f t="shared" si="388"/>
        <v>0</v>
      </c>
      <c r="BR127" s="19">
        <f t="shared" si="429"/>
        <v>0</v>
      </c>
      <c r="BS127" s="19">
        <f t="shared" si="429"/>
        <v>18.66</v>
      </c>
      <c r="BT127" s="19">
        <f t="shared" si="429"/>
        <v>186.6</v>
      </c>
      <c r="BU127" s="19">
        <f t="shared" si="429"/>
        <v>373.2</v>
      </c>
      <c r="BW127" s="19">
        <f t="shared" si="430"/>
        <v>0</v>
      </c>
      <c r="BX127">
        <f t="shared" si="431"/>
        <v>0</v>
      </c>
      <c r="BY127">
        <f t="shared" si="432"/>
        <v>264.50550000000004</v>
      </c>
      <c r="BZ127">
        <f t="shared" si="433"/>
        <v>2645.0550000000003</v>
      </c>
      <c r="CA127">
        <f t="shared" si="434"/>
        <v>5290.1100000000006</v>
      </c>
      <c r="CD127" s="19">
        <f t="shared" si="435"/>
        <v>0</v>
      </c>
      <c r="CE127" s="19">
        <f t="shared" si="436"/>
        <v>0</v>
      </c>
      <c r="CF127" s="19">
        <f t="shared" si="437"/>
        <v>58.779000000000011</v>
      </c>
      <c r="CG127" s="19">
        <f t="shared" si="438"/>
        <v>587.79000000000008</v>
      </c>
      <c r="CH127" s="19">
        <f t="shared" si="439"/>
        <v>1175.5800000000002</v>
      </c>
      <c r="CL127" s="1" t="str">
        <f t="shared" si="336"/>
        <v>Niños</v>
      </c>
      <c r="CM127" s="19">
        <f t="shared" si="389"/>
        <v>0</v>
      </c>
      <c r="CN127" s="19">
        <f t="shared" si="440"/>
        <v>0</v>
      </c>
      <c r="CO127" s="19">
        <f t="shared" si="440"/>
        <v>18.66</v>
      </c>
      <c r="CP127" s="19">
        <f t="shared" si="440"/>
        <v>186.6</v>
      </c>
      <c r="CQ127" s="19">
        <f t="shared" si="440"/>
        <v>373.2</v>
      </c>
      <c r="CS127" s="19">
        <f t="shared" si="441"/>
        <v>0</v>
      </c>
      <c r="CT127">
        <f t="shared" si="442"/>
        <v>0</v>
      </c>
      <c r="CU127">
        <f t="shared" si="443"/>
        <v>264.50550000000004</v>
      </c>
      <c r="CV127">
        <f t="shared" si="444"/>
        <v>2645.0550000000003</v>
      </c>
      <c r="CW127">
        <f t="shared" si="445"/>
        <v>5290.1100000000006</v>
      </c>
      <c r="CZ127" s="19">
        <f t="shared" si="446"/>
        <v>0</v>
      </c>
      <c r="DA127" s="19">
        <f t="shared" si="447"/>
        <v>0</v>
      </c>
      <c r="DB127" s="19">
        <f t="shared" si="448"/>
        <v>58.779000000000011</v>
      </c>
      <c r="DC127" s="19">
        <f t="shared" si="449"/>
        <v>587.79000000000008</v>
      </c>
      <c r="DD127" s="19">
        <f t="shared" si="450"/>
        <v>1175.5800000000002</v>
      </c>
      <c r="DH127" s="1" t="str">
        <f t="shared" si="343"/>
        <v>Niños</v>
      </c>
      <c r="DI127" s="19">
        <f t="shared" si="390"/>
        <v>0</v>
      </c>
      <c r="DJ127" s="19">
        <f t="shared" si="451"/>
        <v>0</v>
      </c>
      <c r="DK127" s="19">
        <f t="shared" si="451"/>
        <v>18.66</v>
      </c>
      <c r="DL127" s="19">
        <f t="shared" si="451"/>
        <v>186.6</v>
      </c>
      <c r="DM127" s="19">
        <f t="shared" si="451"/>
        <v>373.2</v>
      </c>
      <c r="DO127" s="19">
        <f t="shared" si="452"/>
        <v>0</v>
      </c>
      <c r="DP127">
        <f t="shared" si="453"/>
        <v>0</v>
      </c>
      <c r="DQ127">
        <f t="shared" si="454"/>
        <v>272.90250000000003</v>
      </c>
      <c r="DR127">
        <f t="shared" si="455"/>
        <v>2729.0250000000001</v>
      </c>
      <c r="DS127">
        <f t="shared" si="456"/>
        <v>5458.05</v>
      </c>
      <c r="DV127" s="19">
        <f t="shared" si="457"/>
        <v>0</v>
      </c>
      <c r="DW127" s="19">
        <f t="shared" si="458"/>
        <v>0</v>
      </c>
      <c r="DX127" s="19">
        <f t="shared" si="459"/>
        <v>60.64500000000001</v>
      </c>
      <c r="DY127" s="19">
        <f t="shared" si="460"/>
        <v>606.45000000000005</v>
      </c>
      <c r="DZ127" s="19">
        <f t="shared" si="461"/>
        <v>1212.9000000000001</v>
      </c>
      <c r="ED127" s="1" t="str">
        <f t="shared" si="350"/>
        <v>Niños</v>
      </c>
      <c r="EE127" s="19">
        <f t="shared" si="391"/>
        <v>0</v>
      </c>
      <c r="EF127" s="19">
        <f t="shared" si="462"/>
        <v>0</v>
      </c>
      <c r="EG127" s="19">
        <f t="shared" si="462"/>
        <v>18.66</v>
      </c>
      <c r="EH127" s="19">
        <f t="shared" si="462"/>
        <v>186.6</v>
      </c>
      <c r="EI127" s="19">
        <f t="shared" si="462"/>
        <v>373.2</v>
      </c>
      <c r="EK127" s="19">
        <f t="shared" si="463"/>
        <v>0</v>
      </c>
      <c r="EL127">
        <f t="shared" si="464"/>
        <v>0</v>
      </c>
      <c r="EM127">
        <f t="shared" si="465"/>
        <v>289.69650000000001</v>
      </c>
      <c r="EN127">
        <f t="shared" si="466"/>
        <v>2896.9650000000001</v>
      </c>
      <c r="EO127">
        <f t="shared" si="467"/>
        <v>5793.93</v>
      </c>
      <c r="ER127" s="19">
        <f t="shared" si="468"/>
        <v>0</v>
      </c>
      <c r="ES127" s="19">
        <f t="shared" si="469"/>
        <v>0</v>
      </c>
      <c r="ET127" s="19">
        <f t="shared" si="470"/>
        <v>64.37700000000001</v>
      </c>
      <c r="EU127" s="19">
        <f t="shared" si="471"/>
        <v>643.77</v>
      </c>
      <c r="EV127" s="19">
        <f t="shared" si="472"/>
        <v>1287.54</v>
      </c>
      <c r="EZ127" s="1" t="str">
        <f t="shared" si="357"/>
        <v>Niños</v>
      </c>
      <c r="FA127" s="19">
        <f t="shared" si="392"/>
        <v>0</v>
      </c>
      <c r="FB127" s="19">
        <f t="shared" si="473"/>
        <v>0</v>
      </c>
      <c r="FC127" s="19">
        <f t="shared" si="473"/>
        <v>18.66</v>
      </c>
      <c r="FD127" s="19">
        <f t="shared" si="473"/>
        <v>186.6</v>
      </c>
      <c r="FE127" s="19">
        <f t="shared" si="473"/>
        <v>373.2</v>
      </c>
      <c r="FG127" s="19">
        <f t="shared" si="474"/>
        <v>0</v>
      </c>
      <c r="FH127">
        <f t="shared" si="475"/>
        <v>0</v>
      </c>
      <c r="FI127">
        <f t="shared" si="476"/>
        <v>272.90250000000003</v>
      </c>
      <c r="FJ127">
        <f t="shared" si="477"/>
        <v>2729.0250000000001</v>
      </c>
      <c r="FK127">
        <f t="shared" si="478"/>
        <v>5458.05</v>
      </c>
      <c r="FN127" s="19">
        <f t="shared" si="479"/>
        <v>0</v>
      </c>
      <c r="FO127" s="19">
        <f t="shared" si="480"/>
        <v>0</v>
      </c>
      <c r="FP127" s="19">
        <f t="shared" si="481"/>
        <v>60.64500000000001</v>
      </c>
      <c r="FQ127" s="19">
        <f t="shared" si="482"/>
        <v>606.45000000000005</v>
      </c>
      <c r="FR127" s="19">
        <f t="shared" si="483"/>
        <v>1212.9000000000001</v>
      </c>
      <c r="FV127" s="1" t="str">
        <f t="shared" si="364"/>
        <v>Niños</v>
      </c>
      <c r="FW127" s="19">
        <f t="shared" si="393"/>
        <v>0</v>
      </c>
      <c r="FX127" s="19">
        <f t="shared" si="484"/>
        <v>0</v>
      </c>
      <c r="FY127" s="19">
        <f t="shared" si="484"/>
        <v>0</v>
      </c>
      <c r="FZ127" s="19">
        <f t="shared" si="484"/>
        <v>186.6</v>
      </c>
      <c r="GA127" s="19">
        <f t="shared" si="484"/>
        <v>373.2</v>
      </c>
      <c r="GC127" s="19">
        <f t="shared" si="485"/>
        <v>0</v>
      </c>
      <c r="GD127">
        <f t="shared" si="486"/>
        <v>0</v>
      </c>
      <c r="GE127">
        <f t="shared" si="487"/>
        <v>0</v>
      </c>
      <c r="GF127">
        <f t="shared" si="488"/>
        <v>2729.0250000000001</v>
      </c>
      <c r="GG127">
        <f t="shared" si="489"/>
        <v>5458.05</v>
      </c>
      <c r="GJ127" s="19">
        <f t="shared" si="490"/>
        <v>0</v>
      </c>
      <c r="GK127" s="19">
        <f t="shared" si="491"/>
        <v>0</v>
      </c>
      <c r="GL127" s="19">
        <f t="shared" si="492"/>
        <v>0</v>
      </c>
      <c r="GM127" s="19">
        <f t="shared" si="493"/>
        <v>606.45000000000005</v>
      </c>
      <c r="GN127" s="19">
        <f t="shared" si="494"/>
        <v>1212.9000000000001</v>
      </c>
      <c r="GR127" s="1" t="str">
        <f t="shared" si="371"/>
        <v>Niños</v>
      </c>
      <c r="GS127" s="19">
        <f t="shared" si="394"/>
        <v>0</v>
      </c>
      <c r="GT127" s="19">
        <f t="shared" si="495"/>
        <v>0</v>
      </c>
      <c r="GU127" s="19">
        <f t="shared" si="495"/>
        <v>0</v>
      </c>
      <c r="GV127" s="19">
        <f t="shared" si="495"/>
        <v>18.66</v>
      </c>
      <c r="GW127" s="19">
        <f t="shared" si="495"/>
        <v>186.6</v>
      </c>
      <c r="GY127" s="19">
        <f t="shared" si="496"/>
        <v>0</v>
      </c>
      <c r="GZ127">
        <f t="shared" si="497"/>
        <v>0</v>
      </c>
      <c r="HA127">
        <f t="shared" si="498"/>
        <v>0</v>
      </c>
      <c r="HB127">
        <f t="shared" si="499"/>
        <v>272.90250000000003</v>
      </c>
      <c r="HC127">
        <f t="shared" si="500"/>
        <v>2729.0250000000001</v>
      </c>
      <c r="HF127" s="19">
        <f t="shared" si="501"/>
        <v>0</v>
      </c>
      <c r="HG127" s="19">
        <f t="shared" si="502"/>
        <v>0</v>
      </c>
      <c r="HH127" s="19">
        <f t="shared" si="503"/>
        <v>0</v>
      </c>
      <c r="HI127" s="19">
        <f t="shared" si="504"/>
        <v>60.64500000000001</v>
      </c>
      <c r="HJ127" s="19">
        <f t="shared" si="505"/>
        <v>606.45000000000005</v>
      </c>
      <c r="HN127" s="1" t="str">
        <f t="shared" si="378"/>
        <v>Niños</v>
      </c>
      <c r="HO127" s="19">
        <f t="shared" si="395"/>
        <v>0</v>
      </c>
      <c r="HP127" s="19">
        <f t="shared" si="506"/>
        <v>0</v>
      </c>
      <c r="HQ127" s="19">
        <f t="shared" si="506"/>
        <v>0</v>
      </c>
      <c r="HR127" s="19">
        <f t="shared" si="506"/>
        <v>18.66</v>
      </c>
      <c r="HS127" s="19">
        <f t="shared" si="506"/>
        <v>186.6</v>
      </c>
      <c r="HU127" s="19">
        <f t="shared" si="507"/>
        <v>0</v>
      </c>
      <c r="HV127">
        <f t="shared" si="508"/>
        <v>0</v>
      </c>
      <c r="HW127">
        <f t="shared" si="509"/>
        <v>0</v>
      </c>
      <c r="HX127">
        <f t="shared" si="510"/>
        <v>272.90250000000003</v>
      </c>
      <c r="HY127">
        <f t="shared" si="511"/>
        <v>2729.0250000000001</v>
      </c>
      <c r="IB127" s="19">
        <f t="shared" si="512"/>
        <v>0</v>
      </c>
      <c r="IC127" s="19">
        <f t="shared" si="513"/>
        <v>0</v>
      </c>
      <c r="ID127" s="19">
        <f t="shared" si="514"/>
        <v>0</v>
      </c>
      <c r="IE127" s="19">
        <f t="shared" si="515"/>
        <v>60.64500000000001</v>
      </c>
      <c r="IF127" s="19">
        <f t="shared" si="516"/>
        <v>606.45000000000005</v>
      </c>
    </row>
    <row r="128" spans="1:241">
      <c r="B128" s="1" t="str">
        <f t="shared" si="304"/>
        <v>Señora</v>
      </c>
      <c r="C128" s="19">
        <f t="shared" si="517"/>
        <v>1492.8</v>
      </c>
      <c r="D128" s="19">
        <f t="shared" si="517"/>
        <v>3265.5</v>
      </c>
      <c r="E128" s="19">
        <f t="shared" si="517"/>
        <v>4198.5</v>
      </c>
      <c r="F128" s="19">
        <f t="shared" si="517"/>
        <v>5131.5</v>
      </c>
      <c r="G128" s="19">
        <f t="shared" si="517"/>
        <v>5598</v>
      </c>
      <c r="I128" s="19">
        <f>+C128*H70</f>
        <v>24855.120000000003</v>
      </c>
      <c r="J128">
        <f>+D128*H70</f>
        <v>54370.575000000004</v>
      </c>
      <c r="K128">
        <f>+E128*H70</f>
        <v>69905.025000000009</v>
      </c>
      <c r="L128">
        <f>+F128*H70</f>
        <v>85439.475000000006</v>
      </c>
      <c r="M128">
        <f>+G128*H70</f>
        <v>93206.700000000012</v>
      </c>
      <c r="P128" s="19">
        <f t="shared" si="518"/>
        <v>5523.36</v>
      </c>
      <c r="Q128" s="19">
        <f t="shared" si="518"/>
        <v>12082.35</v>
      </c>
      <c r="R128" s="19">
        <f t="shared" si="518"/>
        <v>15534.45</v>
      </c>
      <c r="S128" s="19">
        <f t="shared" si="518"/>
        <v>18986.55</v>
      </c>
      <c r="T128" s="19">
        <f t="shared" si="518"/>
        <v>20712.600000000002</v>
      </c>
      <c r="X128" s="1" t="str">
        <f t="shared" si="315"/>
        <v>Señora</v>
      </c>
      <c r="Y128" s="19">
        <f t="shared" si="386"/>
        <v>0</v>
      </c>
      <c r="Z128" s="19">
        <f t="shared" si="407"/>
        <v>18.66</v>
      </c>
      <c r="AA128" s="19">
        <f t="shared" si="407"/>
        <v>186.6</v>
      </c>
      <c r="AB128" s="19">
        <f t="shared" si="407"/>
        <v>373.2</v>
      </c>
      <c r="AC128" s="19">
        <f t="shared" si="407"/>
        <v>559.79999999999995</v>
      </c>
      <c r="AE128" s="19">
        <f t="shared" si="408"/>
        <v>0</v>
      </c>
      <c r="AF128">
        <f t="shared" si="409"/>
        <v>352.67400000000004</v>
      </c>
      <c r="AG128">
        <f t="shared" si="410"/>
        <v>3526.7400000000002</v>
      </c>
      <c r="AH128">
        <f t="shared" si="411"/>
        <v>7053.4800000000005</v>
      </c>
      <c r="AI128">
        <f t="shared" si="412"/>
        <v>10580.220000000001</v>
      </c>
      <c r="AL128" s="19">
        <f t="shared" si="413"/>
        <v>0</v>
      </c>
      <c r="AM128" s="19">
        <f t="shared" si="414"/>
        <v>78.372</v>
      </c>
      <c r="AN128" s="19">
        <f t="shared" si="415"/>
        <v>783.72</v>
      </c>
      <c r="AO128" s="19">
        <f t="shared" si="416"/>
        <v>1567.44</v>
      </c>
      <c r="AP128" s="19">
        <f t="shared" si="417"/>
        <v>2351.16</v>
      </c>
      <c r="AT128" s="1" t="str">
        <f t="shared" si="322"/>
        <v>Señora</v>
      </c>
      <c r="AU128" s="19">
        <f t="shared" si="387"/>
        <v>0</v>
      </c>
      <c r="AV128" s="19">
        <f t="shared" si="418"/>
        <v>18.66</v>
      </c>
      <c r="AW128" s="19">
        <f t="shared" si="418"/>
        <v>186.6</v>
      </c>
      <c r="AX128" s="19">
        <f t="shared" si="418"/>
        <v>373.2</v>
      </c>
      <c r="AY128" s="19">
        <f t="shared" si="418"/>
        <v>559.79999999999995</v>
      </c>
      <c r="BA128" s="19">
        <f t="shared" si="419"/>
        <v>0</v>
      </c>
      <c r="BB128">
        <f t="shared" si="420"/>
        <v>327.48300000000006</v>
      </c>
      <c r="BC128">
        <f t="shared" si="421"/>
        <v>3274.8300000000008</v>
      </c>
      <c r="BD128">
        <f t="shared" si="422"/>
        <v>6549.6600000000017</v>
      </c>
      <c r="BE128">
        <f t="shared" si="423"/>
        <v>9824.4900000000016</v>
      </c>
      <c r="BH128" s="19">
        <f t="shared" si="424"/>
        <v>0</v>
      </c>
      <c r="BI128" s="19">
        <f t="shared" si="425"/>
        <v>72.774000000000001</v>
      </c>
      <c r="BJ128" s="19">
        <f t="shared" si="426"/>
        <v>727.74</v>
      </c>
      <c r="BK128" s="19">
        <f t="shared" si="427"/>
        <v>1455.48</v>
      </c>
      <c r="BL128" s="19">
        <f t="shared" si="428"/>
        <v>2183.2199999999998</v>
      </c>
      <c r="BP128" s="1" t="str">
        <f t="shared" si="329"/>
        <v>Señora</v>
      </c>
      <c r="BQ128" s="19">
        <f t="shared" si="388"/>
        <v>0</v>
      </c>
      <c r="BR128" s="19">
        <f t="shared" si="429"/>
        <v>0</v>
      </c>
      <c r="BS128" s="19">
        <f t="shared" si="429"/>
        <v>18.66</v>
      </c>
      <c r="BT128" s="19">
        <f t="shared" si="429"/>
        <v>186.6</v>
      </c>
      <c r="BU128" s="19">
        <f t="shared" si="429"/>
        <v>373.2</v>
      </c>
      <c r="BW128" s="19">
        <f t="shared" si="430"/>
        <v>0</v>
      </c>
      <c r="BX128">
        <f t="shared" si="431"/>
        <v>0</v>
      </c>
      <c r="BY128">
        <f t="shared" si="432"/>
        <v>352.67400000000004</v>
      </c>
      <c r="BZ128">
        <f t="shared" si="433"/>
        <v>3526.7400000000002</v>
      </c>
      <c r="CA128">
        <f t="shared" si="434"/>
        <v>7053.4800000000005</v>
      </c>
      <c r="CD128" s="19">
        <f t="shared" si="435"/>
        <v>0</v>
      </c>
      <c r="CE128" s="19">
        <f t="shared" si="436"/>
        <v>0</v>
      </c>
      <c r="CF128" s="19">
        <f t="shared" si="437"/>
        <v>78.372</v>
      </c>
      <c r="CG128" s="19">
        <f t="shared" si="438"/>
        <v>783.72</v>
      </c>
      <c r="CH128" s="19">
        <f t="shared" si="439"/>
        <v>1567.44</v>
      </c>
      <c r="CL128" s="1" t="str">
        <f t="shared" si="336"/>
        <v>Señora</v>
      </c>
      <c r="CM128" s="19">
        <f t="shared" si="389"/>
        <v>0</v>
      </c>
      <c r="CN128" s="19">
        <f t="shared" si="440"/>
        <v>0</v>
      </c>
      <c r="CO128" s="19">
        <f t="shared" si="440"/>
        <v>18.66</v>
      </c>
      <c r="CP128" s="19">
        <f t="shared" si="440"/>
        <v>186.6</v>
      </c>
      <c r="CQ128" s="19">
        <f t="shared" si="440"/>
        <v>373.2</v>
      </c>
      <c r="CS128" s="19">
        <f t="shared" si="441"/>
        <v>0</v>
      </c>
      <c r="CT128">
        <f t="shared" si="442"/>
        <v>0</v>
      </c>
      <c r="CU128">
        <f t="shared" si="443"/>
        <v>352.67400000000004</v>
      </c>
      <c r="CV128">
        <f t="shared" si="444"/>
        <v>3526.7400000000002</v>
      </c>
      <c r="CW128">
        <f t="shared" si="445"/>
        <v>7053.4800000000005</v>
      </c>
      <c r="CZ128" s="19">
        <f t="shared" si="446"/>
        <v>0</v>
      </c>
      <c r="DA128" s="19">
        <f t="shared" si="447"/>
        <v>0</v>
      </c>
      <c r="DB128" s="19">
        <f t="shared" si="448"/>
        <v>78.372</v>
      </c>
      <c r="DC128" s="19">
        <f t="shared" si="449"/>
        <v>783.72</v>
      </c>
      <c r="DD128" s="19">
        <f t="shared" si="450"/>
        <v>1567.44</v>
      </c>
      <c r="DH128" s="1" t="str">
        <f t="shared" si="343"/>
        <v>Señora</v>
      </c>
      <c r="DI128" s="19">
        <f t="shared" si="390"/>
        <v>0</v>
      </c>
      <c r="DJ128" s="19">
        <f t="shared" si="451"/>
        <v>0</v>
      </c>
      <c r="DK128" s="19">
        <f t="shared" si="451"/>
        <v>18.66</v>
      </c>
      <c r="DL128" s="19">
        <f t="shared" si="451"/>
        <v>186.6</v>
      </c>
      <c r="DM128" s="19">
        <f t="shared" si="451"/>
        <v>373.2</v>
      </c>
      <c r="DO128" s="19">
        <f t="shared" si="452"/>
        <v>0</v>
      </c>
      <c r="DP128">
        <f t="shared" si="453"/>
        <v>0</v>
      </c>
      <c r="DQ128">
        <f t="shared" si="454"/>
        <v>361.07099999999997</v>
      </c>
      <c r="DR128">
        <f t="shared" si="455"/>
        <v>3610.7099999999996</v>
      </c>
      <c r="DS128">
        <f t="shared" si="456"/>
        <v>7221.4199999999992</v>
      </c>
      <c r="DV128" s="19">
        <f t="shared" si="457"/>
        <v>0</v>
      </c>
      <c r="DW128" s="19">
        <f t="shared" si="458"/>
        <v>0</v>
      </c>
      <c r="DX128" s="19">
        <f t="shared" si="459"/>
        <v>80.238</v>
      </c>
      <c r="DY128" s="19">
        <f t="shared" si="460"/>
        <v>802.38</v>
      </c>
      <c r="DZ128" s="19">
        <f t="shared" si="461"/>
        <v>1604.76</v>
      </c>
      <c r="ED128" s="1" t="str">
        <f t="shared" si="350"/>
        <v>Señora</v>
      </c>
      <c r="EE128" s="19">
        <f t="shared" si="391"/>
        <v>0</v>
      </c>
      <c r="EF128" s="19">
        <f t="shared" si="462"/>
        <v>0</v>
      </c>
      <c r="EG128" s="19">
        <f t="shared" si="462"/>
        <v>18.66</v>
      </c>
      <c r="EH128" s="19">
        <f t="shared" si="462"/>
        <v>186.6</v>
      </c>
      <c r="EI128" s="19">
        <f t="shared" si="462"/>
        <v>373.2</v>
      </c>
      <c r="EK128" s="19">
        <f t="shared" si="463"/>
        <v>0</v>
      </c>
      <c r="EL128">
        <f t="shared" si="464"/>
        <v>0</v>
      </c>
      <c r="EM128">
        <f t="shared" si="465"/>
        <v>377.86500000000001</v>
      </c>
      <c r="EN128">
        <f t="shared" si="466"/>
        <v>3778.65</v>
      </c>
      <c r="EO128">
        <f t="shared" si="467"/>
        <v>7557.3</v>
      </c>
      <c r="ER128" s="19">
        <f t="shared" si="468"/>
        <v>0</v>
      </c>
      <c r="ES128" s="19">
        <f t="shared" si="469"/>
        <v>0</v>
      </c>
      <c r="ET128" s="19">
        <f t="shared" si="470"/>
        <v>83.97</v>
      </c>
      <c r="EU128" s="19">
        <f t="shared" si="471"/>
        <v>839.69999999999993</v>
      </c>
      <c r="EV128" s="19">
        <f t="shared" si="472"/>
        <v>1679.3999999999999</v>
      </c>
      <c r="EZ128" s="1" t="str">
        <f t="shared" si="357"/>
        <v>Señora</v>
      </c>
      <c r="FA128" s="19">
        <f t="shared" si="392"/>
        <v>0</v>
      </c>
      <c r="FB128" s="19">
        <f t="shared" si="473"/>
        <v>0</v>
      </c>
      <c r="FC128" s="19">
        <f t="shared" si="473"/>
        <v>18.66</v>
      </c>
      <c r="FD128" s="19">
        <f t="shared" si="473"/>
        <v>186.6</v>
      </c>
      <c r="FE128" s="19">
        <f t="shared" si="473"/>
        <v>373.2</v>
      </c>
      <c r="FG128" s="19">
        <f t="shared" si="474"/>
        <v>0</v>
      </c>
      <c r="FH128">
        <f t="shared" si="475"/>
        <v>0</v>
      </c>
      <c r="FI128">
        <f t="shared" si="476"/>
        <v>361.07099999999997</v>
      </c>
      <c r="FJ128">
        <f t="shared" si="477"/>
        <v>3610.7099999999996</v>
      </c>
      <c r="FK128">
        <f t="shared" si="478"/>
        <v>7221.4199999999992</v>
      </c>
      <c r="FN128" s="19">
        <f t="shared" si="479"/>
        <v>0</v>
      </c>
      <c r="FO128" s="19">
        <f t="shared" si="480"/>
        <v>0</v>
      </c>
      <c r="FP128" s="19">
        <f t="shared" si="481"/>
        <v>80.238</v>
      </c>
      <c r="FQ128" s="19">
        <f t="shared" si="482"/>
        <v>802.38</v>
      </c>
      <c r="FR128" s="19">
        <f t="shared" si="483"/>
        <v>1604.76</v>
      </c>
      <c r="FV128" s="1" t="str">
        <f t="shared" si="364"/>
        <v>Señora</v>
      </c>
      <c r="FW128" s="19">
        <f t="shared" si="393"/>
        <v>0</v>
      </c>
      <c r="FX128" s="19">
        <f t="shared" si="484"/>
        <v>0</v>
      </c>
      <c r="FY128" s="19">
        <f t="shared" si="484"/>
        <v>0</v>
      </c>
      <c r="FZ128" s="19">
        <f t="shared" si="484"/>
        <v>186.6</v>
      </c>
      <c r="GA128" s="19">
        <f t="shared" si="484"/>
        <v>373.2</v>
      </c>
      <c r="GC128" s="19">
        <f t="shared" si="485"/>
        <v>0</v>
      </c>
      <c r="GD128">
        <f t="shared" si="486"/>
        <v>0</v>
      </c>
      <c r="GE128">
        <f t="shared" si="487"/>
        <v>0</v>
      </c>
      <c r="GF128">
        <f t="shared" si="488"/>
        <v>3610.7099999999996</v>
      </c>
      <c r="GG128">
        <f t="shared" si="489"/>
        <v>7221.4199999999992</v>
      </c>
      <c r="GJ128" s="19">
        <f t="shared" si="490"/>
        <v>0</v>
      </c>
      <c r="GK128" s="19">
        <f t="shared" si="491"/>
        <v>0</v>
      </c>
      <c r="GL128" s="19">
        <f t="shared" si="492"/>
        <v>0</v>
      </c>
      <c r="GM128" s="19">
        <f t="shared" si="493"/>
        <v>802.38</v>
      </c>
      <c r="GN128" s="19">
        <f t="shared" si="494"/>
        <v>1604.76</v>
      </c>
      <c r="GR128" s="1" t="str">
        <f t="shared" si="371"/>
        <v>Señora</v>
      </c>
      <c r="GS128" s="19">
        <f t="shared" si="394"/>
        <v>0</v>
      </c>
      <c r="GT128" s="19">
        <f t="shared" si="495"/>
        <v>0</v>
      </c>
      <c r="GU128" s="19">
        <f t="shared" si="495"/>
        <v>0</v>
      </c>
      <c r="GV128" s="19">
        <f t="shared" si="495"/>
        <v>18.66</v>
      </c>
      <c r="GW128" s="19">
        <f t="shared" si="495"/>
        <v>186.6</v>
      </c>
      <c r="GY128" s="19">
        <f t="shared" si="496"/>
        <v>0</v>
      </c>
      <c r="GZ128">
        <f t="shared" si="497"/>
        <v>0</v>
      </c>
      <c r="HA128">
        <f t="shared" si="498"/>
        <v>0</v>
      </c>
      <c r="HB128">
        <f t="shared" si="499"/>
        <v>361.07099999999997</v>
      </c>
      <c r="HC128">
        <f t="shared" si="500"/>
        <v>3610.7099999999996</v>
      </c>
      <c r="HF128" s="19">
        <f t="shared" si="501"/>
        <v>0</v>
      </c>
      <c r="HG128" s="19">
        <f t="shared" si="502"/>
        <v>0</v>
      </c>
      <c r="HH128" s="19">
        <f t="shared" si="503"/>
        <v>0</v>
      </c>
      <c r="HI128" s="19">
        <f t="shared" si="504"/>
        <v>80.238</v>
      </c>
      <c r="HJ128" s="19">
        <f t="shared" si="505"/>
        <v>802.38</v>
      </c>
      <c r="HN128" s="1" t="str">
        <f t="shared" si="378"/>
        <v>Señora</v>
      </c>
      <c r="HO128" s="19">
        <f t="shared" si="395"/>
        <v>0</v>
      </c>
      <c r="HP128" s="19">
        <f t="shared" si="506"/>
        <v>0</v>
      </c>
      <c r="HQ128" s="19">
        <f t="shared" si="506"/>
        <v>0</v>
      </c>
      <c r="HR128" s="19">
        <f t="shared" si="506"/>
        <v>18.66</v>
      </c>
      <c r="HS128" s="19">
        <f t="shared" si="506"/>
        <v>186.6</v>
      </c>
      <c r="HU128" s="19">
        <f t="shared" si="507"/>
        <v>0</v>
      </c>
      <c r="HV128">
        <f t="shared" si="508"/>
        <v>0</v>
      </c>
      <c r="HW128">
        <f t="shared" si="509"/>
        <v>0</v>
      </c>
      <c r="HX128">
        <f t="shared" si="510"/>
        <v>361.07099999999997</v>
      </c>
      <c r="HY128">
        <f t="shared" si="511"/>
        <v>3610.7099999999996</v>
      </c>
      <c r="IB128" s="19">
        <f t="shared" si="512"/>
        <v>0</v>
      </c>
      <c r="IC128" s="19">
        <f t="shared" si="513"/>
        <v>0</v>
      </c>
      <c r="ID128" s="19">
        <f t="shared" si="514"/>
        <v>0</v>
      </c>
      <c r="IE128" s="19">
        <f t="shared" si="515"/>
        <v>80.238</v>
      </c>
      <c r="IF128" s="19">
        <f t="shared" si="516"/>
        <v>802.38</v>
      </c>
    </row>
    <row r="129" spans="1:241">
      <c r="B129" s="1" t="str">
        <f t="shared" si="304"/>
        <v>Regalo</v>
      </c>
      <c r="C129" s="19">
        <f t="shared" ref="C129:G130" si="519">+B$106*C99</f>
        <v>0</v>
      </c>
      <c r="D129" s="19">
        <f t="shared" si="519"/>
        <v>0</v>
      </c>
      <c r="E129" s="19">
        <f t="shared" si="519"/>
        <v>0</v>
      </c>
      <c r="F129" s="19">
        <f t="shared" si="519"/>
        <v>0</v>
      </c>
      <c r="G129" s="19">
        <f t="shared" si="519"/>
        <v>0</v>
      </c>
      <c r="I129" s="19">
        <f>+C129*H71</f>
        <v>0</v>
      </c>
      <c r="J129">
        <f>+D129*H71</f>
        <v>0</v>
      </c>
      <c r="K129">
        <f>+E129*H71</f>
        <v>0</v>
      </c>
      <c r="L129">
        <f>+F129*H71</f>
        <v>0</v>
      </c>
      <c r="M129">
        <f>+G129*H71</f>
        <v>0</v>
      </c>
      <c r="P129" s="19">
        <f t="shared" si="518"/>
        <v>0</v>
      </c>
      <c r="Q129" s="19">
        <f t="shared" si="518"/>
        <v>0</v>
      </c>
      <c r="R129" s="19">
        <f t="shared" si="518"/>
        <v>0</v>
      </c>
      <c r="S129" s="19">
        <f t="shared" si="518"/>
        <v>0</v>
      </c>
      <c r="T129" s="19">
        <f t="shared" si="518"/>
        <v>0</v>
      </c>
      <c r="X129" s="1" t="str">
        <f t="shared" si="315"/>
        <v>Regalo</v>
      </c>
      <c r="Y129" s="19">
        <f t="shared" ref="Y129:AC130" si="520">+X$106*Y99</f>
        <v>0</v>
      </c>
      <c r="Z129" s="19">
        <f t="shared" si="520"/>
        <v>0</v>
      </c>
      <c r="AA129" s="19">
        <f t="shared" si="520"/>
        <v>0</v>
      </c>
      <c r="AB129" s="19">
        <f t="shared" si="520"/>
        <v>0</v>
      </c>
      <c r="AC129" s="19">
        <f t="shared" si="520"/>
        <v>0</v>
      </c>
      <c r="AE129" s="19">
        <f t="shared" si="408"/>
        <v>0</v>
      </c>
      <c r="AF129">
        <f t="shared" si="409"/>
        <v>0</v>
      </c>
      <c r="AG129">
        <f t="shared" si="410"/>
        <v>0</v>
      </c>
      <c r="AH129">
        <f t="shared" si="411"/>
        <v>0</v>
      </c>
      <c r="AI129">
        <f t="shared" si="412"/>
        <v>0</v>
      </c>
      <c r="AL129" s="19">
        <f t="shared" si="413"/>
        <v>0</v>
      </c>
      <c r="AM129" s="19">
        <f t="shared" si="414"/>
        <v>0</v>
      </c>
      <c r="AN129" s="19">
        <f t="shared" si="415"/>
        <v>0</v>
      </c>
      <c r="AO129" s="19">
        <f t="shared" si="416"/>
        <v>0</v>
      </c>
      <c r="AP129" s="19">
        <f t="shared" si="417"/>
        <v>0</v>
      </c>
      <c r="AT129" s="1" t="str">
        <f t="shared" si="322"/>
        <v>Regalo</v>
      </c>
      <c r="AU129" s="19">
        <f t="shared" ref="AU129:AY130" si="521">+AT$106*AU99</f>
        <v>0</v>
      </c>
      <c r="AV129" s="19">
        <f t="shared" si="521"/>
        <v>0</v>
      </c>
      <c r="AW129" s="19">
        <f t="shared" si="521"/>
        <v>0</v>
      </c>
      <c r="AX129" s="19">
        <f t="shared" si="521"/>
        <v>0</v>
      </c>
      <c r="AY129" s="19">
        <f t="shared" si="521"/>
        <v>0</v>
      </c>
      <c r="BA129" s="19">
        <f t="shared" si="419"/>
        <v>0</v>
      </c>
      <c r="BB129">
        <f t="shared" si="420"/>
        <v>0</v>
      </c>
      <c r="BC129">
        <f t="shared" si="421"/>
        <v>0</v>
      </c>
      <c r="BD129">
        <f t="shared" si="422"/>
        <v>0</v>
      </c>
      <c r="BE129">
        <f t="shared" si="423"/>
        <v>0</v>
      </c>
      <c r="BH129" s="19">
        <f t="shared" si="424"/>
        <v>0</v>
      </c>
      <c r="BI129" s="19">
        <f t="shared" si="425"/>
        <v>0</v>
      </c>
      <c r="BJ129" s="19">
        <f t="shared" si="426"/>
        <v>0</v>
      </c>
      <c r="BK129" s="19">
        <f t="shared" si="427"/>
        <v>0</v>
      </c>
      <c r="BL129" s="19">
        <f t="shared" si="428"/>
        <v>0</v>
      </c>
      <c r="BP129" s="1" t="str">
        <f t="shared" si="329"/>
        <v>Regalo</v>
      </c>
      <c r="BQ129" s="19">
        <f>+BP$106*BQ101</f>
        <v>0</v>
      </c>
      <c r="BR129" s="19">
        <f>+BQ$106*BR101</f>
        <v>0</v>
      </c>
      <c r="BS129" s="19">
        <f>+BR$106*BS101</f>
        <v>311</v>
      </c>
      <c r="BT129" s="19">
        <f>+BS$106*BT101</f>
        <v>3110</v>
      </c>
      <c r="BU129" s="19">
        <f>+BT$106*BU101</f>
        <v>6220</v>
      </c>
      <c r="BW129" s="19">
        <f t="shared" si="430"/>
        <v>0</v>
      </c>
      <c r="BX129">
        <f t="shared" si="431"/>
        <v>0</v>
      </c>
      <c r="BY129">
        <f t="shared" si="432"/>
        <v>8732.880000000001</v>
      </c>
      <c r="BZ129">
        <f t="shared" si="433"/>
        <v>87328.8</v>
      </c>
      <c r="CA129">
        <f t="shared" si="434"/>
        <v>174657.6</v>
      </c>
      <c r="CD129" s="19">
        <f t="shared" si="435"/>
        <v>0</v>
      </c>
      <c r="CE129" s="19">
        <f t="shared" si="436"/>
        <v>0</v>
      </c>
      <c r="CF129" s="19">
        <f t="shared" si="437"/>
        <v>1617.2</v>
      </c>
      <c r="CG129" s="19">
        <f t="shared" si="438"/>
        <v>16172</v>
      </c>
      <c r="CH129" s="19">
        <f t="shared" si="439"/>
        <v>32344</v>
      </c>
      <c r="CL129" s="1" t="str">
        <f t="shared" si="336"/>
        <v>Regalo</v>
      </c>
      <c r="CM129" s="19">
        <f t="shared" ref="CM129:CQ130" si="522">+CL$106*CM99</f>
        <v>0</v>
      </c>
      <c r="CN129" s="19">
        <f t="shared" si="522"/>
        <v>0</v>
      </c>
      <c r="CO129" s="19">
        <f t="shared" si="522"/>
        <v>0</v>
      </c>
      <c r="CP129" s="19">
        <f t="shared" si="522"/>
        <v>0</v>
      </c>
      <c r="CQ129" s="19">
        <f t="shared" si="522"/>
        <v>0</v>
      </c>
      <c r="CS129" s="19">
        <f t="shared" si="441"/>
        <v>0</v>
      </c>
      <c r="CT129">
        <f t="shared" si="442"/>
        <v>0</v>
      </c>
      <c r="CU129">
        <f t="shared" si="443"/>
        <v>0</v>
      </c>
      <c r="CV129">
        <f t="shared" si="444"/>
        <v>0</v>
      </c>
      <c r="CW129">
        <f t="shared" si="445"/>
        <v>0</v>
      </c>
      <c r="CZ129" s="19">
        <f t="shared" si="446"/>
        <v>0</v>
      </c>
      <c r="DA129" s="19">
        <f t="shared" si="447"/>
        <v>0</v>
      </c>
      <c r="DB129" s="19">
        <f t="shared" si="448"/>
        <v>0</v>
      </c>
      <c r="DC129" s="19">
        <f t="shared" si="449"/>
        <v>0</v>
      </c>
      <c r="DD129" s="19">
        <f t="shared" si="450"/>
        <v>0</v>
      </c>
      <c r="DH129" s="1" t="str">
        <f t="shared" si="343"/>
        <v>Regalo</v>
      </c>
      <c r="DI129" s="19">
        <f t="shared" ref="DI129:DM130" si="523">+DH$106*DI99</f>
        <v>0</v>
      </c>
      <c r="DJ129" s="19">
        <f t="shared" si="523"/>
        <v>0</v>
      </c>
      <c r="DK129" s="19">
        <f t="shared" si="523"/>
        <v>0</v>
      </c>
      <c r="DL129" s="19">
        <f t="shared" si="523"/>
        <v>0</v>
      </c>
      <c r="DM129" s="19">
        <f t="shared" si="523"/>
        <v>0</v>
      </c>
      <c r="DO129" s="19">
        <f t="shared" si="452"/>
        <v>0</v>
      </c>
      <c r="DP129">
        <f t="shared" si="453"/>
        <v>0</v>
      </c>
      <c r="DQ129">
        <f t="shared" si="454"/>
        <v>0</v>
      </c>
      <c r="DR129">
        <f t="shared" si="455"/>
        <v>0</v>
      </c>
      <c r="DS129">
        <f t="shared" si="456"/>
        <v>0</v>
      </c>
      <c r="DV129" s="19">
        <f t="shared" si="457"/>
        <v>0</v>
      </c>
      <c r="DW129" s="19">
        <f t="shared" si="458"/>
        <v>0</v>
      </c>
      <c r="DX129" s="19">
        <f t="shared" si="459"/>
        <v>0</v>
      </c>
      <c r="DY129" s="19">
        <f t="shared" si="460"/>
        <v>0</v>
      </c>
      <c r="DZ129" s="19">
        <f t="shared" si="461"/>
        <v>0</v>
      </c>
      <c r="ED129" s="1" t="str">
        <f t="shared" si="350"/>
        <v>Regalo</v>
      </c>
      <c r="EE129" s="19">
        <f t="shared" ref="EE129:EI130" si="524">+ED$106*EE99</f>
        <v>0</v>
      </c>
      <c r="EF129" s="19">
        <f t="shared" si="524"/>
        <v>0</v>
      </c>
      <c r="EG129" s="19">
        <f t="shared" si="524"/>
        <v>0</v>
      </c>
      <c r="EH129" s="19">
        <f t="shared" si="524"/>
        <v>0</v>
      </c>
      <c r="EI129" s="19">
        <f t="shared" si="524"/>
        <v>0</v>
      </c>
      <c r="EK129" s="19">
        <f t="shared" si="463"/>
        <v>0</v>
      </c>
      <c r="EL129">
        <f t="shared" si="464"/>
        <v>0</v>
      </c>
      <c r="EM129">
        <f t="shared" si="465"/>
        <v>0</v>
      </c>
      <c r="EN129">
        <f t="shared" si="466"/>
        <v>0</v>
      </c>
      <c r="EO129">
        <f t="shared" si="467"/>
        <v>0</v>
      </c>
      <c r="ER129" s="19">
        <f t="shared" si="468"/>
        <v>0</v>
      </c>
      <c r="ES129" s="19">
        <f t="shared" si="469"/>
        <v>0</v>
      </c>
      <c r="ET129" s="19">
        <f t="shared" si="470"/>
        <v>0</v>
      </c>
      <c r="EU129" s="19">
        <f t="shared" si="471"/>
        <v>0</v>
      </c>
      <c r="EV129" s="19">
        <f t="shared" si="472"/>
        <v>0</v>
      </c>
      <c r="EZ129" s="1" t="str">
        <f t="shared" si="357"/>
        <v>Regalo</v>
      </c>
      <c r="FA129" s="19">
        <f t="shared" ref="FA129:FE130" si="525">+EZ$106*FA99</f>
        <v>0</v>
      </c>
      <c r="FB129" s="19">
        <f t="shared" si="525"/>
        <v>0</v>
      </c>
      <c r="FC129" s="19">
        <f t="shared" si="525"/>
        <v>0</v>
      </c>
      <c r="FD129" s="19">
        <f t="shared" si="525"/>
        <v>0</v>
      </c>
      <c r="FE129" s="19">
        <f t="shared" si="525"/>
        <v>0</v>
      </c>
      <c r="FG129" s="19">
        <f t="shared" si="474"/>
        <v>0</v>
      </c>
      <c r="FH129">
        <f t="shared" si="475"/>
        <v>0</v>
      </c>
      <c r="FI129">
        <f t="shared" si="476"/>
        <v>0</v>
      </c>
      <c r="FJ129">
        <f t="shared" si="477"/>
        <v>0</v>
      </c>
      <c r="FK129">
        <f t="shared" si="478"/>
        <v>0</v>
      </c>
      <c r="FN129" s="19">
        <f t="shared" si="479"/>
        <v>0</v>
      </c>
      <c r="FO129" s="19">
        <f t="shared" si="480"/>
        <v>0</v>
      </c>
      <c r="FP129" s="19">
        <f t="shared" si="481"/>
        <v>0</v>
      </c>
      <c r="FQ129" s="19">
        <f t="shared" si="482"/>
        <v>0</v>
      </c>
      <c r="FR129" s="19">
        <f t="shared" si="483"/>
        <v>0</v>
      </c>
      <c r="FV129" s="1" t="str">
        <f t="shared" si="364"/>
        <v>Regalo</v>
      </c>
      <c r="FW129" s="19">
        <f t="shared" ref="FW129:GA130" si="526">+FV$106*FW99</f>
        <v>0</v>
      </c>
      <c r="FX129" s="19">
        <f t="shared" si="526"/>
        <v>0</v>
      </c>
      <c r="FY129" s="19">
        <f t="shared" si="526"/>
        <v>0</v>
      </c>
      <c r="FZ129" s="19">
        <f t="shared" si="526"/>
        <v>0</v>
      </c>
      <c r="GA129" s="19">
        <f t="shared" si="526"/>
        <v>0</v>
      </c>
      <c r="GC129" s="19">
        <f t="shared" si="485"/>
        <v>0</v>
      </c>
      <c r="GD129">
        <f t="shared" si="486"/>
        <v>0</v>
      </c>
      <c r="GE129">
        <f t="shared" si="487"/>
        <v>0</v>
      </c>
      <c r="GF129">
        <f t="shared" si="488"/>
        <v>0</v>
      </c>
      <c r="GG129">
        <f t="shared" si="489"/>
        <v>0</v>
      </c>
      <c r="GJ129" s="19">
        <f t="shared" si="490"/>
        <v>0</v>
      </c>
      <c r="GK129" s="19">
        <f t="shared" si="491"/>
        <v>0</v>
      </c>
      <c r="GL129" s="19">
        <f t="shared" si="492"/>
        <v>0</v>
      </c>
      <c r="GM129" s="19">
        <f t="shared" si="493"/>
        <v>0</v>
      </c>
      <c r="GN129" s="19">
        <f t="shared" si="494"/>
        <v>0</v>
      </c>
      <c r="GR129" s="1" t="str">
        <f t="shared" si="371"/>
        <v>Regalo</v>
      </c>
      <c r="GS129" s="19">
        <f t="shared" ref="GS129:GW130" si="527">+GR$106*GS99</f>
        <v>0</v>
      </c>
      <c r="GT129" s="19">
        <f t="shared" si="527"/>
        <v>0</v>
      </c>
      <c r="GU129" s="19">
        <f t="shared" si="527"/>
        <v>0</v>
      </c>
      <c r="GV129" s="19">
        <f t="shared" si="527"/>
        <v>0</v>
      </c>
      <c r="GW129" s="19">
        <f t="shared" si="527"/>
        <v>0</v>
      </c>
      <c r="GY129" s="19">
        <f t="shared" si="496"/>
        <v>0</v>
      </c>
      <c r="GZ129">
        <f t="shared" si="497"/>
        <v>0</v>
      </c>
      <c r="HA129">
        <f t="shared" si="498"/>
        <v>0</v>
      </c>
      <c r="HB129">
        <f t="shared" si="499"/>
        <v>0</v>
      </c>
      <c r="HC129">
        <f t="shared" si="500"/>
        <v>0</v>
      </c>
      <c r="HF129" s="19">
        <f t="shared" si="501"/>
        <v>0</v>
      </c>
      <c r="HG129" s="19">
        <f t="shared" si="502"/>
        <v>0</v>
      </c>
      <c r="HH129" s="19">
        <f t="shared" si="503"/>
        <v>0</v>
      </c>
      <c r="HI129" s="19">
        <f t="shared" si="504"/>
        <v>0</v>
      </c>
      <c r="HJ129" s="19">
        <f t="shared" si="505"/>
        <v>0</v>
      </c>
      <c r="HN129" s="1" t="str">
        <f t="shared" si="378"/>
        <v>Regalo</v>
      </c>
      <c r="HO129" s="19">
        <f t="shared" ref="HO129:HS130" si="528">+HN$106*HO99</f>
        <v>0</v>
      </c>
      <c r="HP129" s="19">
        <f t="shared" si="528"/>
        <v>0</v>
      </c>
      <c r="HQ129" s="19">
        <f t="shared" si="528"/>
        <v>0</v>
      </c>
      <c r="HR129" s="19">
        <f t="shared" si="528"/>
        <v>0</v>
      </c>
      <c r="HS129" s="19">
        <f t="shared" si="528"/>
        <v>0</v>
      </c>
      <c r="HU129" s="19">
        <f t="shared" si="507"/>
        <v>0</v>
      </c>
      <c r="HV129">
        <f t="shared" si="508"/>
        <v>0</v>
      </c>
      <c r="HW129">
        <f t="shared" si="509"/>
        <v>0</v>
      </c>
      <c r="HX129">
        <f t="shared" si="510"/>
        <v>0</v>
      </c>
      <c r="HY129">
        <f t="shared" si="511"/>
        <v>0</v>
      </c>
      <c r="IB129" s="19">
        <f t="shared" si="512"/>
        <v>0</v>
      </c>
      <c r="IC129" s="19">
        <f t="shared" si="513"/>
        <v>0</v>
      </c>
      <c r="ID129" s="19">
        <f t="shared" si="514"/>
        <v>0</v>
      </c>
      <c r="IE129" s="19">
        <f t="shared" si="515"/>
        <v>0</v>
      </c>
      <c r="IF129" s="19">
        <f t="shared" si="516"/>
        <v>0</v>
      </c>
    </row>
    <row r="130" spans="1:241">
      <c r="B130" s="1" t="str">
        <f t="shared" si="304"/>
        <v>Merchandising</v>
      </c>
      <c r="C130" s="19">
        <f t="shared" si="519"/>
        <v>0</v>
      </c>
      <c r="D130" s="19">
        <f t="shared" si="519"/>
        <v>0</v>
      </c>
      <c r="E130" s="19">
        <f t="shared" si="519"/>
        <v>0</v>
      </c>
      <c r="F130" s="19">
        <f t="shared" si="519"/>
        <v>0</v>
      </c>
      <c r="G130" s="19">
        <f t="shared" si="519"/>
        <v>0</v>
      </c>
      <c r="I130" s="19">
        <f>+C130*H72</f>
        <v>0</v>
      </c>
      <c r="J130">
        <f>+D130*H72</f>
        <v>0</v>
      </c>
      <c r="K130">
        <f>+E130*H72</f>
        <v>0</v>
      </c>
      <c r="L130">
        <f>+F130*H72</f>
        <v>0</v>
      </c>
      <c r="M130">
        <f>+G130*H72</f>
        <v>0</v>
      </c>
      <c r="P130" s="19">
        <f t="shared" si="518"/>
        <v>0</v>
      </c>
      <c r="Q130" s="19">
        <f t="shared" si="518"/>
        <v>0</v>
      </c>
      <c r="R130" s="19">
        <f t="shared" si="518"/>
        <v>0</v>
      </c>
      <c r="S130" s="19">
        <f t="shared" si="518"/>
        <v>0</v>
      </c>
      <c r="T130" s="19">
        <f t="shared" si="518"/>
        <v>0</v>
      </c>
      <c r="X130" s="1" t="str">
        <f t="shared" si="315"/>
        <v>Merchandising</v>
      </c>
      <c r="Y130" s="19">
        <f t="shared" si="520"/>
        <v>0</v>
      </c>
      <c r="Z130" s="19">
        <f t="shared" si="520"/>
        <v>0</v>
      </c>
      <c r="AA130" s="19">
        <f t="shared" si="520"/>
        <v>0</v>
      </c>
      <c r="AB130" s="19">
        <f t="shared" si="520"/>
        <v>0</v>
      </c>
      <c r="AC130" s="19">
        <f t="shared" si="520"/>
        <v>0</v>
      </c>
      <c r="AE130" s="19">
        <f t="shared" si="408"/>
        <v>0</v>
      </c>
      <c r="AF130">
        <f t="shared" si="409"/>
        <v>0</v>
      </c>
      <c r="AG130">
        <f t="shared" si="410"/>
        <v>0</v>
      </c>
      <c r="AH130">
        <f t="shared" si="411"/>
        <v>0</v>
      </c>
      <c r="AI130">
        <f t="shared" si="412"/>
        <v>0</v>
      </c>
      <c r="AL130" s="19">
        <f t="shared" si="413"/>
        <v>0</v>
      </c>
      <c r="AM130" s="19">
        <f t="shared" si="414"/>
        <v>0</v>
      </c>
      <c r="AN130" s="19">
        <f t="shared" si="415"/>
        <v>0</v>
      </c>
      <c r="AO130" s="19">
        <f t="shared" si="416"/>
        <v>0</v>
      </c>
      <c r="AP130" s="19">
        <f t="shared" si="417"/>
        <v>0</v>
      </c>
      <c r="AT130" s="1" t="str">
        <f t="shared" si="322"/>
        <v>Merchandising</v>
      </c>
      <c r="AU130" s="19">
        <f t="shared" si="521"/>
        <v>0</v>
      </c>
      <c r="AV130" s="19">
        <f t="shared" si="521"/>
        <v>0</v>
      </c>
      <c r="AW130" s="19">
        <f t="shared" si="521"/>
        <v>0</v>
      </c>
      <c r="AX130" s="19">
        <f t="shared" si="521"/>
        <v>0</v>
      </c>
      <c r="AY130" s="19">
        <f t="shared" si="521"/>
        <v>0</v>
      </c>
      <c r="BA130" s="19">
        <f t="shared" si="419"/>
        <v>0</v>
      </c>
      <c r="BB130">
        <f t="shared" si="420"/>
        <v>0</v>
      </c>
      <c r="BC130">
        <f t="shared" si="421"/>
        <v>0</v>
      </c>
      <c r="BD130">
        <f t="shared" si="422"/>
        <v>0</v>
      </c>
      <c r="BE130">
        <f t="shared" si="423"/>
        <v>0</v>
      </c>
      <c r="BH130" s="19">
        <f t="shared" si="424"/>
        <v>0</v>
      </c>
      <c r="BI130" s="19">
        <f t="shared" si="425"/>
        <v>0</v>
      </c>
      <c r="BJ130" s="19">
        <f t="shared" si="426"/>
        <v>0</v>
      </c>
      <c r="BK130" s="19">
        <f t="shared" si="427"/>
        <v>0</v>
      </c>
      <c r="BL130" s="19">
        <f t="shared" si="428"/>
        <v>0</v>
      </c>
      <c r="BP130" s="1" t="str">
        <f t="shared" si="329"/>
        <v>Merchandising</v>
      </c>
      <c r="BQ130" s="19">
        <f>+BP$106*BQ100</f>
        <v>0</v>
      </c>
      <c r="BR130" s="19">
        <f>+BQ$106*BR100</f>
        <v>0</v>
      </c>
      <c r="BS130" s="19">
        <f>+BR$106*BS100</f>
        <v>0</v>
      </c>
      <c r="BT130" s="19">
        <f>+BS$106*BT100</f>
        <v>0</v>
      </c>
      <c r="BU130" s="19">
        <f>+BT$106*BU100</f>
        <v>0</v>
      </c>
      <c r="BW130" s="19">
        <f t="shared" si="430"/>
        <v>0</v>
      </c>
      <c r="BX130">
        <f t="shared" si="431"/>
        <v>0</v>
      </c>
      <c r="BY130">
        <f t="shared" si="432"/>
        <v>0</v>
      </c>
      <c r="BZ130">
        <f t="shared" si="433"/>
        <v>0</v>
      </c>
      <c r="CA130">
        <f t="shared" si="434"/>
        <v>0</v>
      </c>
      <c r="CD130" s="19">
        <f t="shared" si="435"/>
        <v>0</v>
      </c>
      <c r="CE130" s="19">
        <f t="shared" si="436"/>
        <v>0</v>
      </c>
      <c r="CF130" s="19">
        <f t="shared" si="437"/>
        <v>0</v>
      </c>
      <c r="CG130" s="19">
        <f t="shared" si="438"/>
        <v>0</v>
      </c>
      <c r="CH130" s="19">
        <f t="shared" si="439"/>
        <v>0</v>
      </c>
      <c r="CL130" s="1" t="str">
        <f t="shared" si="336"/>
        <v>Merchandising</v>
      </c>
      <c r="CM130" s="19">
        <f t="shared" si="522"/>
        <v>0</v>
      </c>
      <c r="CN130" s="19">
        <f t="shared" si="522"/>
        <v>0</v>
      </c>
      <c r="CO130" s="19">
        <f t="shared" si="522"/>
        <v>0</v>
      </c>
      <c r="CP130" s="19">
        <f t="shared" si="522"/>
        <v>0</v>
      </c>
      <c r="CQ130" s="19">
        <f t="shared" si="522"/>
        <v>0</v>
      </c>
      <c r="CS130" s="19">
        <f t="shared" si="441"/>
        <v>0</v>
      </c>
      <c r="CT130">
        <f t="shared" si="442"/>
        <v>0</v>
      </c>
      <c r="CU130">
        <f t="shared" si="443"/>
        <v>0</v>
      </c>
      <c r="CV130">
        <f t="shared" si="444"/>
        <v>0</v>
      </c>
      <c r="CW130">
        <f t="shared" si="445"/>
        <v>0</v>
      </c>
      <c r="CZ130" s="19">
        <f t="shared" si="446"/>
        <v>0</v>
      </c>
      <c r="DA130" s="19">
        <f t="shared" si="447"/>
        <v>0</v>
      </c>
      <c r="DB130" s="19">
        <f t="shared" si="448"/>
        <v>0</v>
      </c>
      <c r="DC130" s="19">
        <f t="shared" si="449"/>
        <v>0</v>
      </c>
      <c r="DD130" s="19">
        <f t="shared" si="450"/>
        <v>0</v>
      </c>
      <c r="DH130" s="1" t="str">
        <f t="shared" si="343"/>
        <v>Merchandising</v>
      </c>
      <c r="DI130" s="19">
        <f t="shared" si="523"/>
        <v>0</v>
      </c>
      <c r="DJ130" s="19">
        <f t="shared" si="523"/>
        <v>0</v>
      </c>
      <c r="DK130" s="19">
        <f t="shared" si="523"/>
        <v>0</v>
      </c>
      <c r="DL130" s="19">
        <f t="shared" si="523"/>
        <v>0</v>
      </c>
      <c r="DM130" s="19">
        <f t="shared" si="523"/>
        <v>0</v>
      </c>
      <c r="DO130" s="19">
        <f t="shared" si="452"/>
        <v>0</v>
      </c>
      <c r="DP130">
        <f t="shared" si="453"/>
        <v>0</v>
      </c>
      <c r="DQ130">
        <f t="shared" si="454"/>
        <v>0</v>
      </c>
      <c r="DR130">
        <f t="shared" si="455"/>
        <v>0</v>
      </c>
      <c r="DS130">
        <f t="shared" si="456"/>
        <v>0</v>
      </c>
      <c r="DV130" s="19">
        <f t="shared" si="457"/>
        <v>0</v>
      </c>
      <c r="DW130" s="19">
        <f t="shared" si="458"/>
        <v>0</v>
      </c>
      <c r="DX130" s="19">
        <f t="shared" si="459"/>
        <v>0</v>
      </c>
      <c r="DY130" s="19">
        <f t="shared" si="460"/>
        <v>0</v>
      </c>
      <c r="DZ130" s="19">
        <f t="shared" si="461"/>
        <v>0</v>
      </c>
      <c r="ED130" s="1" t="str">
        <f t="shared" si="350"/>
        <v>Merchandising</v>
      </c>
      <c r="EE130" s="19">
        <f t="shared" si="524"/>
        <v>0</v>
      </c>
      <c r="EF130" s="19">
        <f t="shared" si="524"/>
        <v>0</v>
      </c>
      <c r="EG130" s="19">
        <f t="shared" si="524"/>
        <v>0</v>
      </c>
      <c r="EH130" s="19">
        <f t="shared" si="524"/>
        <v>0</v>
      </c>
      <c r="EI130" s="19">
        <f t="shared" si="524"/>
        <v>0</v>
      </c>
      <c r="EK130" s="19">
        <f t="shared" si="463"/>
        <v>0</v>
      </c>
      <c r="EL130">
        <f t="shared" si="464"/>
        <v>0</v>
      </c>
      <c r="EM130">
        <f t="shared" si="465"/>
        <v>0</v>
      </c>
      <c r="EN130">
        <f t="shared" si="466"/>
        <v>0</v>
      </c>
      <c r="EO130">
        <f t="shared" si="467"/>
        <v>0</v>
      </c>
      <c r="ER130" s="19">
        <f t="shared" si="468"/>
        <v>0</v>
      </c>
      <c r="ES130" s="19">
        <f t="shared" si="469"/>
        <v>0</v>
      </c>
      <c r="ET130" s="19">
        <f t="shared" si="470"/>
        <v>0</v>
      </c>
      <c r="EU130" s="19">
        <f t="shared" si="471"/>
        <v>0</v>
      </c>
      <c r="EV130" s="19">
        <f t="shared" si="472"/>
        <v>0</v>
      </c>
      <c r="EZ130" s="1" t="str">
        <f t="shared" si="357"/>
        <v>Merchandising</v>
      </c>
      <c r="FA130" s="19">
        <f t="shared" si="525"/>
        <v>0</v>
      </c>
      <c r="FB130" s="19">
        <f t="shared" si="525"/>
        <v>0</v>
      </c>
      <c r="FC130" s="19">
        <f t="shared" si="525"/>
        <v>0</v>
      </c>
      <c r="FD130" s="19">
        <f t="shared" si="525"/>
        <v>0</v>
      </c>
      <c r="FE130" s="19">
        <f t="shared" si="525"/>
        <v>0</v>
      </c>
      <c r="FG130" s="19">
        <f t="shared" si="474"/>
        <v>0</v>
      </c>
      <c r="FH130">
        <f t="shared" si="475"/>
        <v>0</v>
      </c>
      <c r="FI130">
        <f t="shared" si="476"/>
        <v>0</v>
      </c>
      <c r="FJ130">
        <f t="shared" si="477"/>
        <v>0</v>
      </c>
      <c r="FK130">
        <f t="shared" si="478"/>
        <v>0</v>
      </c>
      <c r="FN130" s="19">
        <f t="shared" si="479"/>
        <v>0</v>
      </c>
      <c r="FO130" s="19">
        <f t="shared" si="480"/>
        <v>0</v>
      </c>
      <c r="FP130" s="19">
        <f t="shared" si="481"/>
        <v>0</v>
      </c>
      <c r="FQ130" s="19">
        <f t="shared" si="482"/>
        <v>0</v>
      </c>
      <c r="FR130" s="19">
        <f t="shared" si="483"/>
        <v>0</v>
      </c>
      <c r="FV130" s="1" t="str">
        <f t="shared" si="364"/>
        <v>Merchandising</v>
      </c>
      <c r="FW130" s="19">
        <f t="shared" si="526"/>
        <v>0</v>
      </c>
      <c r="FX130" s="19">
        <f t="shared" si="526"/>
        <v>0</v>
      </c>
      <c r="FY130" s="19">
        <f t="shared" si="526"/>
        <v>0</v>
      </c>
      <c r="FZ130" s="19">
        <f t="shared" si="526"/>
        <v>0</v>
      </c>
      <c r="GA130" s="19">
        <f t="shared" si="526"/>
        <v>0</v>
      </c>
      <c r="GC130" s="19">
        <f t="shared" si="485"/>
        <v>0</v>
      </c>
      <c r="GD130">
        <f t="shared" si="486"/>
        <v>0</v>
      </c>
      <c r="GE130">
        <f t="shared" si="487"/>
        <v>0</v>
      </c>
      <c r="GF130">
        <f t="shared" si="488"/>
        <v>0</v>
      </c>
      <c r="GG130">
        <f t="shared" si="489"/>
        <v>0</v>
      </c>
      <c r="GJ130" s="19">
        <f t="shared" si="490"/>
        <v>0</v>
      </c>
      <c r="GK130" s="19">
        <f t="shared" si="491"/>
        <v>0</v>
      </c>
      <c r="GL130" s="19">
        <f t="shared" si="492"/>
        <v>0</v>
      </c>
      <c r="GM130" s="19">
        <f t="shared" si="493"/>
        <v>0</v>
      </c>
      <c r="GN130" s="19">
        <f t="shared" si="494"/>
        <v>0</v>
      </c>
      <c r="GR130" s="1" t="str">
        <f t="shared" si="371"/>
        <v>Merchandising</v>
      </c>
      <c r="GS130" s="19">
        <f t="shared" si="527"/>
        <v>0</v>
      </c>
      <c r="GT130" s="19">
        <f t="shared" si="527"/>
        <v>0</v>
      </c>
      <c r="GU130" s="19">
        <f t="shared" si="527"/>
        <v>0</v>
      </c>
      <c r="GV130" s="19">
        <f t="shared" si="527"/>
        <v>0</v>
      </c>
      <c r="GW130" s="19">
        <f t="shared" si="527"/>
        <v>0</v>
      </c>
      <c r="GY130" s="19">
        <f t="shared" si="496"/>
        <v>0</v>
      </c>
      <c r="GZ130">
        <f t="shared" si="497"/>
        <v>0</v>
      </c>
      <c r="HA130">
        <f t="shared" si="498"/>
        <v>0</v>
      </c>
      <c r="HB130">
        <f t="shared" si="499"/>
        <v>0</v>
      </c>
      <c r="HC130">
        <f t="shared" si="500"/>
        <v>0</v>
      </c>
      <c r="HF130" s="19">
        <f t="shared" si="501"/>
        <v>0</v>
      </c>
      <c r="HG130" s="19">
        <f t="shared" si="502"/>
        <v>0</v>
      </c>
      <c r="HH130" s="19">
        <f t="shared" si="503"/>
        <v>0</v>
      </c>
      <c r="HI130" s="19">
        <f t="shared" si="504"/>
        <v>0</v>
      </c>
      <c r="HJ130" s="19">
        <f t="shared" si="505"/>
        <v>0</v>
      </c>
      <c r="HN130" s="1" t="str">
        <f t="shared" si="378"/>
        <v>Merchandising</v>
      </c>
      <c r="HO130" s="19">
        <f t="shared" si="528"/>
        <v>0</v>
      </c>
      <c r="HP130" s="19">
        <f t="shared" si="528"/>
        <v>0</v>
      </c>
      <c r="HQ130" s="19">
        <f t="shared" si="528"/>
        <v>0</v>
      </c>
      <c r="HR130" s="19">
        <f t="shared" si="528"/>
        <v>0</v>
      </c>
      <c r="HS130" s="19">
        <f t="shared" si="528"/>
        <v>0</v>
      </c>
      <c r="HU130" s="19">
        <f t="shared" si="507"/>
        <v>0</v>
      </c>
      <c r="HV130">
        <f t="shared" si="508"/>
        <v>0</v>
      </c>
      <c r="HW130">
        <f t="shared" si="509"/>
        <v>0</v>
      </c>
      <c r="HX130">
        <f t="shared" si="510"/>
        <v>0</v>
      </c>
      <c r="HY130">
        <f t="shared" si="511"/>
        <v>0</v>
      </c>
      <c r="IB130" s="19">
        <f t="shared" si="512"/>
        <v>0</v>
      </c>
      <c r="IC130" s="19">
        <f t="shared" si="513"/>
        <v>0</v>
      </c>
      <c r="ID130" s="19">
        <f t="shared" si="514"/>
        <v>0</v>
      </c>
      <c r="IE130" s="19">
        <f t="shared" si="515"/>
        <v>0</v>
      </c>
      <c r="IF130" s="19">
        <f t="shared" si="516"/>
        <v>0</v>
      </c>
    </row>
    <row r="131" spans="1:241">
      <c r="A131" s="38" t="s">
        <v>45</v>
      </c>
      <c r="B131" s="38"/>
      <c r="C131" s="46">
        <f>SUM(C116:C130)</f>
        <v>24879.999999999996</v>
      </c>
      <c r="D131" s="46">
        <f>SUM(D116:D130)</f>
        <v>54425</v>
      </c>
      <c r="E131" s="46">
        <f>SUM(E116:E130)</f>
        <v>69975</v>
      </c>
      <c r="F131" s="46">
        <f>SUM(F116:F130)</f>
        <v>85525</v>
      </c>
      <c r="G131" s="46">
        <f>SUM(G116:G130)</f>
        <v>93300</v>
      </c>
      <c r="I131" s="46">
        <f>SUM(I116:I130)</f>
        <v>646530.43599999999</v>
      </c>
      <c r="J131" s="46">
        <f>SUM(J116:J130)</f>
        <v>1414285.3287499996</v>
      </c>
      <c r="K131" s="46">
        <f>SUM(K116:K130)</f>
        <v>1818366.8512500001</v>
      </c>
      <c r="L131" s="46">
        <f>SUM(L116:L130)</f>
        <v>2222448.3737500003</v>
      </c>
      <c r="M131" s="46">
        <f>SUM(M116:M130)</f>
        <v>2424489.1350000002</v>
      </c>
      <c r="P131" s="46">
        <f>SUM(P116:P130)</f>
        <v>115032.68</v>
      </c>
      <c r="Q131" s="46">
        <f>SUM(Q116:Q130)</f>
        <v>251633.98750000002</v>
      </c>
      <c r="R131" s="46">
        <f>SUM(R116:R130)</f>
        <v>323529.41250000003</v>
      </c>
      <c r="S131" s="46">
        <f>SUM(S116:S130)</f>
        <v>395424.83749999997</v>
      </c>
      <c r="T131" s="46">
        <f>SUM(T116:T130)</f>
        <v>431372.55000000005</v>
      </c>
      <c r="W131" s="38" t="s">
        <v>45</v>
      </c>
      <c r="X131" s="38"/>
      <c r="Y131" s="46">
        <f>SUM(Y116:Y130)</f>
        <v>0</v>
      </c>
      <c r="Z131" s="46">
        <f>SUM(Z116:Z130)</f>
        <v>311.00000000000006</v>
      </c>
      <c r="AA131" s="46">
        <f>SUM(AA116:AA130)</f>
        <v>3109.9999999999995</v>
      </c>
      <c r="AB131" s="46">
        <f>SUM(AB116:AB130)</f>
        <v>6219.9999999999991</v>
      </c>
      <c r="AC131" s="46">
        <f>SUM(AC116:AC130)</f>
        <v>9329.9999999999982</v>
      </c>
      <c r="AE131" s="46">
        <f>SUM(AE116:AE130)</f>
        <v>0</v>
      </c>
      <c r="AF131" s="46">
        <f>SUM(AF116:AF130)</f>
        <v>8906.7134500000011</v>
      </c>
      <c r="AG131" s="46">
        <f>SUM(AG116:AG130)</f>
        <v>89067.1345</v>
      </c>
      <c r="AH131" s="46">
        <f>SUM(AH116:AH130)</f>
        <v>178134.269</v>
      </c>
      <c r="AI131" s="46">
        <f>SUM(AI116:AI130)</f>
        <v>267201.40350000001</v>
      </c>
      <c r="AL131" s="46">
        <f>SUM(AL116:AL130)</f>
        <v>0</v>
      </c>
      <c r="AM131" s="46">
        <f>SUM(AM116:AM130)</f>
        <v>1593.4085</v>
      </c>
      <c r="AN131" s="46">
        <f>SUM(AN116:AN130)</f>
        <v>15934.085000000001</v>
      </c>
      <c r="AO131" s="46">
        <f>SUM(AO116:AO130)</f>
        <v>31868.170000000002</v>
      </c>
      <c r="AP131" s="46">
        <f>SUM(AP116:AP130)</f>
        <v>47802.255000000005</v>
      </c>
      <c r="AS131" s="38" t="s">
        <v>45</v>
      </c>
      <c r="AT131" s="38"/>
      <c r="AU131" s="46">
        <f>SUM(AU116:AU130)</f>
        <v>0</v>
      </c>
      <c r="AV131" s="46">
        <f>SUM(AV116:AV130)</f>
        <v>311.00000000000006</v>
      </c>
      <c r="AW131" s="46">
        <f>SUM(AW116:AW130)</f>
        <v>3109.9999999999995</v>
      </c>
      <c r="AX131" s="46">
        <f>SUM(AX116:AX130)</f>
        <v>6219.9999999999991</v>
      </c>
      <c r="AY131" s="46">
        <f>SUM(AY116:AY130)</f>
        <v>9329.9999999999982</v>
      </c>
      <c r="BA131" s="46">
        <f>SUM(BA116:BA130)</f>
        <v>0</v>
      </c>
      <c r="BB131" s="46">
        <f>SUM(BB116:BB130)</f>
        <v>8411.6636500000004</v>
      </c>
      <c r="BC131" s="46">
        <f>SUM(BC116:BC130)</f>
        <v>84116.636500000008</v>
      </c>
      <c r="BD131" s="46">
        <f>SUM(BD116:BD130)</f>
        <v>168233.27300000002</v>
      </c>
      <c r="BE131" s="46">
        <f>SUM(BE116:BE130)</f>
        <v>252349.90950000001</v>
      </c>
      <c r="BH131" s="46">
        <f>SUM(BH116:BH130)</f>
        <v>0</v>
      </c>
      <c r="BI131" s="46">
        <f>SUM(BI116:BI130)</f>
        <v>1500.1085000000003</v>
      </c>
      <c r="BJ131" s="46">
        <f>SUM(BJ116:BJ130)</f>
        <v>15001.084999999999</v>
      </c>
      <c r="BK131" s="46">
        <f>SUM(BK116:BK130)</f>
        <v>30002.17</v>
      </c>
      <c r="BL131" s="46">
        <f>SUM(BL116:BL130)</f>
        <v>45003.255000000005</v>
      </c>
      <c r="BO131" s="38" t="s">
        <v>45</v>
      </c>
      <c r="BP131" s="38"/>
      <c r="BQ131" s="46">
        <f>SUM(BQ116:BQ130)</f>
        <v>0</v>
      </c>
      <c r="BR131" s="46">
        <f>SUM(BR116:BR130)</f>
        <v>0</v>
      </c>
      <c r="BS131" s="46">
        <f>SUM(BS116:BS130)</f>
        <v>622</v>
      </c>
      <c r="BT131" s="46">
        <f>SUM(BT116:BT130)</f>
        <v>6220</v>
      </c>
      <c r="BU131" s="46">
        <f>SUM(BU116:BU130)</f>
        <v>12440</v>
      </c>
      <c r="BW131" s="46">
        <f>SUM(BW116:BW130)</f>
        <v>0</v>
      </c>
      <c r="BX131" s="46">
        <f>SUM(BX116:BX130)</f>
        <v>0</v>
      </c>
      <c r="BY131" s="46">
        <f>SUM(BY116:BY130)</f>
        <v>17639.59345</v>
      </c>
      <c r="BZ131" s="46">
        <f>SUM(BZ116:BZ130)</f>
        <v>176395.9345</v>
      </c>
      <c r="CA131" s="46">
        <f>SUM(CA116:CA130)</f>
        <v>352791.86900000001</v>
      </c>
      <c r="CD131" s="46">
        <f>SUM(CD116:CD130)</f>
        <v>0</v>
      </c>
      <c r="CE131" s="46">
        <f>SUM(CE116:CE130)</f>
        <v>0</v>
      </c>
      <c r="CF131" s="46">
        <f>SUM(CF116:CF130)</f>
        <v>3210.6085000000003</v>
      </c>
      <c r="CG131" s="46">
        <f>SUM(CG116:CG130)</f>
        <v>32106.084999999999</v>
      </c>
      <c r="CH131" s="46">
        <f>SUM(CH116:CH130)</f>
        <v>64212.17</v>
      </c>
      <c r="CK131" s="38" t="s">
        <v>45</v>
      </c>
      <c r="CL131" s="38"/>
      <c r="CM131" s="46">
        <f>SUM(CM116:CM130)</f>
        <v>0</v>
      </c>
      <c r="CN131" s="46">
        <f t="shared" ref="CN131:DD131" si="529">SUM(CN116:CN130)</f>
        <v>0</v>
      </c>
      <c r="CO131" s="46">
        <f t="shared" si="529"/>
        <v>311.00000000000006</v>
      </c>
      <c r="CP131" s="46">
        <f t="shared" si="529"/>
        <v>3109.9999999999995</v>
      </c>
      <c r="CQ131" s="46">
        <f t="shared" si="529"/>
        <v>6219.9999999999991</v>
      </c>
      <c r="CR131" s="46"/>
      <c r="CS131" s="46">
        <f t="shared" si="529"/>
        <v>0</v>
      </c>
      <c r="CT131" s="46">
        <f t="shared" si="529"/>
        <v>0</v>
      </c>
      <c r="CU131" s="46">
        <f t="shared" si="529"/>
        <v>8906.7134500000011</v>
      </c>
      <c r="CV131" s="46">
        <f t="shared" si="529"/>
        <v>89067.1345</v>
      </c>
      <c r="CW131" s="46">
        <f t="shared" si="529"/>
        <v>178134.269</v>
      </c>
      <c r="CX131" s="46"/>
      <c r="CY131" s="46"/>
      <c r="CZ131" s="46">
        <f t="shared" si="529"/>
        <v>0</v>
      </c>
      <c r="DA131" s="46">
        <f t="shared" si="529"/>
        <v>0</v>
      </c>
      <c r="DB131" s="46">
        <f t="shared" si="529"/>
        <v>1593.4085</v>
      </c>
      <c r="DC131" s="46">
        <f t="shared" si="529"/>
        <v>15934.085000000001</v>
      </c>
      <c r="DD131" s="46">
        <f t="shared" si="529"/>
        <v>31868.170000000002</v>
      </c>
      <c r="DG131" s="38" t="s">
        <v>45</v>
      </c>
      <c r="DH131" s="38"/>
      <c r="DI131" s="46">
        <f>SUM(DI116:DI130)</f>
        <v>0</v>
      </c>
      <c r="DJ131" s="46">
        <f t="shared" ref="DJ131:DZ131" si="530">SUM(DJ116:DJ130)</f>
        <v>0</v>
      </c>
      <c r="DK131" s="46">
        <f t="shared" si="530"/>
        <v>311.00000000000006</v>
      </c>
      <c r="DL131" s="46">
        <f t="shared" si="530"/>
        <v>3109.9999999999995</v>
      </c>
      <c r="DM131" s="46">
        <f t="shared" si="530"/>
        <v>6219.9999999999991</v>
      </c>
      <c r="DN131" s="46">
        <f t="shared" si="530"/>
        <v>0</v>
      </c>
      <c r="DO131" s="46">
        <f t="shared" si="530"/>
        <v>0</v>
      </c>
      <c r="DP131" s="46">
        <f t="shared" si="530"/>
        <v>0</v>
      </c>
      <c r="DQ131" s="46">
        <f t="shared" si="530"/>
        <v>9071.7300500000019</v>
      </c>
      <c r="DR131" s="46">
        <f t="shared" si="530"/>
        <v>90717.300499999998</v>
      </c>
      <c r="DS131" s="46">
        <f t="shared" si="530"/>
        <v>181434.601</v>
      </c>
      <c r="DT131" s="46">
        <f t="shared" si="530"/>
        <v>0</v>
      </c>
      <c r="DU131" s="46">
        <f t="shared" si="530"/>
        <v>0</v>
      </c>
      <c r="DV131" s="46">
        <f t="shared" si="530"/>
        <v>0</v>
      </c>
      <c r="DW131" s="46">
        <f t="shared" si="530"/>
        <v>0</v>
      </c>
      <c r="DX131" s="46">
        <f t="shared" si="530"/>
        <v>1624.5085000000001</v>
      </c>
      <c r="DY131" s="46">
        <f t="shared" si="530"/>
        <v>16245.084999999999</v>
      </c>
      <c r="DZ131" s="46">
        <f t="shared" si="530"/>
        <v>32490.17</v>
      </c>
      <c r="EC131" s="38" t="s">
        <v>45</v>
      </c>
      <c r="ED131" s="38"/>
      <c r="EE131" s="46">
        <f t="shared" ref="EE131:EV131" si="531">SUM(EE116:EE130)</f>
        <v>0</v>
      </c>
      <c r="EF131" s="46">
        <f t="shared" si="531"/>
        <v>0</v>
      </c>
      <c r="EG131" s="46">
        <f t="shared" si="531"/>
        <v>311.00000000000006</v>
      </c>
      <c r="EH131" s="46">
        <f t="shared" si="531"/>
        <v>3109.9999999999995</v>
      </c>
      <c r="EI131" s="46">
        <f t="shared" si="531"/>
        <v>6219.9999999999991</v>
      </c>
      <c r="EJ131" s="46">
        <f t="shared" si="531"/>
        <v>0</v>
      </c>
      <c r="EK131" s="46">
        <f t="shared" si="531"/>
        <v>0</v>
      </c>
      <c r="EL131" s="46">
        <f t="shared" si="531"/>
        <v>0</v>
      </c>
      <c r="EM131" s="46">
        <f t="shared" si="531"/>
        <v>9401.76325</v>
      </c>
      <c r="EN131" s="46">
        <f t="shared" si="531"/>
        <v>94017.632499999992</v>
      </c>
      <c r="EO131" s="46">
        <f t="shared" si="531"/>
        <v>188035.26499999998</v>
      </c>
      <c r="EP131" s="46">
        <f t="shared" si="531"/>
        <v>0</v>
      </c>
      <c r="EQ131" s="46">
        <f t="shared" si="531"/>
        <v>0</v>
      </c>
      <c r="ER131" s="46">
        <f t="shared" si="531"/>
        <v>0</v>
      </c>
      <c r="ES131" s="46">
        <f t="shared" si="531"/>
        <v>0</v>
      </c>
      <c r="ET131" s="46">
        <f t="shared" si="531"/>
        <v>1686.7085000000002</v>
      </c>
      <c r="EU131" s="46">
        <f t="shared" si="531"/>
        <v>16867.085000000003</v>
      </c>
      <c r="EV131" s="46">
        <f t="shared" si="531"/>
        <v>33734.170000000006</v>
      </c>
      <c r="EY131" s="38" t="s">
        <v>45</v>
      </c>
      <c r="EZ131" s="38"/>
      <c r="FA131" s="46">
        <f t="shared" ref="FA131:FR131" si="532">SUM(FA116:FA130)</f>
        <v>0</v>
      </c>
      <c r="FB131" s="46">
        <f t="shared" si="532"/>
        <v>0</v>
      </c>
      <c r="FC131" s="46">
        <f t="shared" si="532"/>
        <v>311.00000000000006</v>
      </c>
      <c r="FD131" s="46">
        <f t="shared" si="532"/>
        <v>3109.9999999999995</v>
      </c>
      <c r="FE131" s="46">
        <f t="shared" si="532"/>
        <v>6219.9999999999991</v>
      </c>
      <c r="FF131" s="46">
        <f t="shared" si="532"/>
        <v>0</v>
      </c>
      <c r="FG131" s="46">
        <f t="shared" si="532"/>
        <v>0</v>
      </c>
      <c r="FH131" s="46">
        <f t="shared" si="532"/>
        <v>0</v>
      </c>
      <c r="FI131" s="46">
        <f t="shared" si="532"/>
        <v>9071.7300500000019</v>
      </c>
      <c r="FJ131" s="46">
        <f t="shared" si="532"/>
        <v>90717.300499999998</v>
      </c>
      <c r="FK131" s="46">
        <f t="shared" si="532"/>
        <v>181434.601</v>
      </c>
      <c r="FL131" s="46">
        <f t="shared" si="532"/>
        <v>0</v>
      </c>
      <c r="FM131" s="46">
        <f t="shared" si="532"/>
        <v>0</v>
      </c>
      <c r="FN131" s="46">
        <f t="shared" si="532"/>
        <v>0</v>
      </c>
      <c r="FO131" s="46">
        <f t="shared" si="532"/>
        <v>0</v>
      </c>
      <c r="FP131" s="46">
        <f t="shared" si="532"/>
        <v>1624.5085000000001</v>
      </c>
      <c r="FQ131" s="46">
        <f t="shared" si="532"/>
        <v>16245.084999999999</v>
      </c>
      <c r="FR131" s="46">
        <f t="shared" si="532"/>
        <v>32490.17</v>
      </c>
      <c r="FU131" s="38" t="s">
        <v>45</v>
      </c>
      <c r="FV131" s="38"/>
      <c r="FW131" s="46">
        <f t="shared" ref="FW131:GN131" si="533">SUM(FW116:FW130)</f>
        <v>0</v>
      </c>
      <c r="FX131" s="46">
        <f t="shared" si="533"/>
        <v>0</v>
      </c>
      <c r="FY131" s="46">
        <f t="shared" si="533"/>
        <v>0</v>
      </c>
      <c r="FZ131" s="46">
        <f t="shared" si="533"/>
        <v>3109.9999999999995</v>
      </c>
      <c r="GA131" s="46">
        <f t="shared" si="533"/>
        <v>6219.9999999999991</v>
      </c>
      <c r="GB131" s="46">
        <f t="shared" si="533"/>
        <v>0</v>
      </c>
      <c r="GC131" s="46">
        <f t="shared" si="533"/>
        <v>0</v>
      </c>
      <c r="GD131" s="46">
        <f t="shared" si="533"/>
        <v>0</v>
      </c>
      <c r="GE131" s="46">
        <f t="shared" si="533"/>
        <v>0</v>
      </c>
      <c r="GF131" s="46">
        <f t="shared" si="533"/>
        <v>90717.300499999998</v>
      </c>
      <c r="GG131" s="46">
        <f t="shared" si="533"/>
        <v>181434.601</v>
      </c>
      <c r="GH131" s="46">
        <f t="shared" si="533"/>
        <v>0</v>
      </c>
      <c r="GI131" s="46">
        <f t="shared" si="533"/>
        <v>0</v>
      </c>
      <c r="GJ131" s="46">
        <f t="shared" si="533"/>
        <v>0</v>
      </c>
      <c r="GK131" s="46">
        <f t="shared" si="533"/>
        <v>0</v>
      </c>
      <c r="GL131" s="46">
        <f t="shared" si="533"/>
        <v>0</v>
      </c>
      <c r="GM131" s="46">
        <f t="shared" si="533"/>
        <v>16245.084999999999</v>
      </c>
      <c r="GN131" s="46">
        <f t="shared" si="533"/>
        <v>32490.17</v>
      </c>
      <c r="GQ131" s="38" t="s">
        <v>45</v>
      </c>
      <c r="GR131" s="38"/>
      <c r="GS131" s="46">
        <f t="shared" ref="GS131:HJ131" si="534">SUM(GS116:GS130)</f>
        <v>0</v>
      </c>
      <c r="GT131" s="46">
        <f t="shared" si="534"/>
        <v>0</v>
      </c>
      <c r="GU131" s="46">
        <f t="shared" si="534"/>
        <v>0</v>
      </c>
      <c r="GV131" s="46">
        <f t="shared" si="534"/>
        <v>311.00000000000006</v>
      </c>
      <c r="GW131" s="46">
        <f t="shared" si="534"/>
        <v>3109.9999999999995</v>
      </c>
      <c r="GX131" s="46">
        <f t="shared" si="534"/>
        <v>0</v>
      </c>
      <c r="GY131" s="46">
        <f t="shared" si="534"/>
        <v>0</v>
      </c>
      <c r="GZ131" s="46">
        <f t="shared" si="534"/>
        <v>0</v>
      </c>
      <c r="HA131" s="46">
        <f t="shared" si="534"/>
        <v>0</v>
      </c>
      <c r="HB131" s="46">
        <f t="shared" si="534"/>
        <v>9071.7300500000019</v>
      </c>
      <c r="HC131" s="46">
        <f t="shared" si="534"/>
        <v>90717.300499999998</v>
      </c>
      <c r="HD131" s="46">
        <f t="shared" si="534"/>
        <v>0</v>
      </c>
      <c r="HE131" s="46">
        <f t="shared" si="534"/>
        <v>0</v>
      </c>
      <c r="HF131" s="46">
        <f t="shared" si="534"/>
        <v>0</v>
      </c>
      <c r="HG131" s="46">
        <f t="shared" si="534"/>
        <v>0</v>
      </c>
      <c r="HH131" s="46">
        <f t="shared" si="534"/>
        <v>0</v>
      </c>
      <c r="HI131" s="46">
        <f t="shared" si="534"/>
        <v>1624.5085000000001</v>
      </c>
      <c r="HJ131" s="46">
        <f t="shared" si="534"/>
        <v>16245.084999999999</v>
      </c>
      <c r="HM131" s="38" t="s">
        <v>45</v>
      </c>
      <c r="HN131" s="38"/>
      <c r="HO131" s="46">
        <f t="shared" ref="HO131:IF131" si="535">SUM(HO116:HO130)</f>
        <v>0</v>
      </c>
      <c r="HP131" s="46">
        <f t="shared" si="535"/>
        <v>0</v>
      </c>
      <c r="HQ131" s="46">
        <f t="shared" si="535"/>
        <v>0</v>
      </c>
      <c r="HR131" s="46">
        <f t="shared" si="535"/>
        <v>311.00000000000006</v>
      </c>
      <c r="HS131" s="46">
        <f t="shared" si="535"/>
        <v>3109.9999999999995</v>
      </c>
      <c r="HT131" s="46">
        <f t="shared" si="535"/>
        <v>0</v>
      </c>
      <c r="HU131" s="46">
        <f t="shared" si="535"/>
        <v>0</v>
      </c>
      <c r="HV131" s="46">
        <f t="shared" si="535"/>
        <v>0</v>
      </c>
      <c r="HW131" s="46">
        <f t="shared" si="535"/>
        <v>0</v>
      </c>
      <c r="HX131" s="46">
        <f t="shared" si="535"/>
        <v>9071.7300500000019</v>
      </c>
      <c r="HY131" s="46">
        <f t="shared" si="535"/>
        <v>90717.300499999998</v>
      </c>
      <c r="HZ131" s="46">
        <f t="shared" si="535"/>
        <v>0</v>
      </c>
      <c r="IA131" s="46">
        <f t="shared" si="535"/>
        <v>0</v>
      </c>
      <c r="IB131" s="46">
        <f t="shared" si="535"/>
        <v>0</v>
      </c>
      <c r="IC131" s="46">
        <f t="shared" si="535"/>
        <v>0</v>
      </c>
      <c r="ID131" s="46">
        <f t="shared" si="535"/>
        <v>0</v>
      </c>
      <c r="IE131" s="46">
        <f t="shared" si="535"/>
        <v>1624.5085000000001</v>
      </c>
      <c r="IF131" s="46">
        <f t="shared" si="535"/>
        <v>16245.084999999999</v>
      </c>
    </row>
    <row r="132" spans="1:241">
      <c r="C132" s="19"/>
      <c r="D132" s="19"/>
      <c r="E132" s="19"/>
      <c r="F132" s="19"/>
      <c r="G132" s="19">
        <f>SUM(C131:G131)</f>
        <v>328105</v>
      </c>
      <c r="M132" s="19">
        <f>SUM(I131:M131)</f>
        <v>8526120.1247499995</v>
      </c>
      <c r="N132" s="19">
        <f>+M132/G132</f>
        <v>25.985949999999999</v>
      </c>
      <c r="T132" s="19">
        <f>SUM(P131:T131)</f>
        <v>1516993.4675</v>
      </c>
      <c r="U132" s="19">
        <f>+T132/G132</f>
        <v>4.6234999999999999</v>
      </c>
      <c r="Y132" s="19"/>
      <c r="Z132" s="19"/>
      <c r="AA132" s="19"/>
      <c r="AB132" s="19"/>
      <c r="AC132" s="19">
        <f>SUM(Y131:AC131)</f>
        <v>18970.999999999996</v>
      </c>
      <c r="AI132" s="19">
        <f>SUM(AE131:AI131)</f>
        <v>543309.52044999995</v>
      </c>
      <c r="AJ132" s="19">
        <f>+AI132/AC132</f>
        <v>28.638950000000001</v>
      </c>
      <c r="AP132" s="19">
        <f>SUM(AL131:AP131)</f>
        <v>97197.9185</v>
      </c>
      <c r="AQ132" s="19">
        <f>+AP132/AC132</f>
        <v>5.1235000000000008</v>
      </c>
      <c r="AU132" s="19"/>
      <c r="AV132" s="19"/>
      <c r="AW132" s="19"/>
      <c r="AX132" s="19"/>
      <c r="AY132" s="19">
        <f>SUM(AU131:AY131)</f>
        <v>18970.999999999996</v>
      </c>
      <c r="BE132" s="19">
        <f>SUM(BA131:BE131)</f>
        <v>513111.48265000002</v>
      </c>
      <c r="BF132" s="19">
        <f>+BE132/AY132</f>
        <v>27.047150000000006</v>
      </c>
      <c r="BL132" s="19">
        <f>SUM(BH131:BL131)</f>
        <v>91506.618500000011</v>
      </c>
      <c r="BM132" s="19">
        <f>+BL132/AY132</f>
        <v>4.8235000000000019</v>
      </c>
      <c r="BQ132" s="19"/>
      <c r="BR132" s="19"/>
      <c r="BS132" s="19"/>
      <c r="BT132" s="19"/>
      <c r="BU132" s="19">
        <f>SUM(BQ131:BU131)</f>
        <v>19282</v>
      </c>
      <c r="CA132" s="19">
        <f>SUM(BW131:CA131)</f>
        <v>546827.39694999997</v>
      </c>
      <c r="CB132" s="19">
        <f>+CA132/BU132</f>
        <v>28.359475</v>
      </c>
      <c r="CH132" s="19">
        <f>SUM(CD131:CH131)</f>
        <v>99528.863500000007</v>
      </c>
      <c r="CI132" s="19">
        <f>+CH132/BU132</f>
        <v>5.1617500000000005</v>
      </c>
      <c r="CM132" s="19"/>
      <c r="CN132" s="19"/>
      <c r="CO132" s="19"/>
      <c r="CP132" s="19"/>
      <c r="CQ132" s="19">
        <f>SUM(CM131:CQ131)</f>
        <v>9640.9999999999982</v>
      </c>
      <c r="CW132" s="19">
        <f>SUM(CS131:CW131)</f>
        <v>276108.11695</v>
      </c>
      <c r="CX132" s="19">
        <f>+CW132/CQ132</f>
        <v>28.638950000000005</v>
      </c>
      <c r="DD132" s="19">
        <f>SUM(CZ131:DD131)</f>
        <v>49395.663500000002</v>
      </c>
      <c r="DE132" s="19">
        <f>+DD132/CQ132</f>
        <v>5.1235000000000008</v>
      </c>
      <c r="DI132" s="19"/>
      <c r="DJ132" s="19"/>
      <c r="DK132" s="19"/>
      <c r="DL132" s="19"/>
      <c r="DM132" s="19">
        <f>SUM(DI131:DM131)</f>
        <v>9640.9999999999982</v>
      </c>
      <c r="DS132" s="19">
        <f>SUM(DO131:DS131)</f>
        <v>281223.63154999999</v>
      </c>
      <c r="DT132" s="19">
        <f>+DS132/DM132</f>
        <v>29.169550000000005</v>
      </c>
      <c r="DZ132" s="19">
        <f>SUM(DV131:DZ131)</f>
        <v>50359.763500000001</v>
      </c>
      <c r="EA132" s="19">
        <f>+DZ132/DM132</f>
        <v>5.2235000000000014</v>
      </c>
      <c r="EE132" s="19"/>
      <c r="EF132" s="19"/>
      <c r="EG132" s="19"/>
      <c r="EH132" s="19"/>
      <c r="EI132" s="19">
        <f>SUM(EE131:EI131)</f>
        <v>9640.9999999999982</v>
      </c>
      <c r="EO132" s="19">
        <f>SUM(EK131:EO131)</f>
        <v>291454.66074999998</v>
      </c>
      <c r="EP132" s="19">
        <f>+EO132/EI132</f>
        <v>30.230750000000004</v>
      </c>
      <c r="EV132" s="19">
        <f>SUM(ER131:EV131)</f>
        <v>52287.963500000013</v>
      </c>
      <c r="EW132" s="19">
        <f>+EV132/EI132</f>
        <v>5.4235000000000024</v>
      </c>
      <c r="FA132" s="19"/>
      <c r="FB132" s="19"/>
      <c r="FC132" s="19"/>
      <c r="FD132" s="19"/>
      <c r="FE132" s="19">
        <f>SUM(FA131:FE131)</f>
        <v>9640.9999999999982</v>
      </c>
      <c r="FK132" s="19">
        <f>SUM(FG131:FK131)</f>
        <v>281223.63154999999</v>
      </c>
      <c r="FL132" s="19">
        <f>+FK132/FE132</f>
        <v>29.169550000000005</v>
      </c>
      <c r="FR132" s="19">
        <f>SUM(FN131:FR131)</f>
        <v>50359.763500000001</v>
      </c>
      <c r="FS132" s="19">
        <f>+FR132/FE132</f>
        <v>5.2235000000000014</v>
      </c>
      <c r="FW132" s="19"/>
      <c r="FX132" s="19"/>
      <c r="FY132" s="19"/>
      <c r="FZ132" s="19"/>
      <c r="GA132" s="19">
        <f>SUM(FW131:GA131)</f>
        <v>9329.9999999999982</v>
      </c>
      <c r="GG132" s="19">
        <f>SUM(GC131:GG131)</f>
        <v>272151.90149999998</v>
      </c>
      <c r="GH132" s="19">
        <f>+GG132/GA132</f>
        <v>29.169550000000005</v>
      </c>
      <c r="GN132" s="19">
        <f>SUM(GJ131:GN131)</f>
        <v>48735.254999999997</v>
      </c>
      <c r="GO132" s="19">
        <f>+GN132/GA132</f>
        <v>5.2235000000000005</v>
      </c>
      <c r="GS132" s="19"/>
      <c r="GT132" s="19"/>
      <c r="GU132" s="19"/>
      <c r="GV132" s="19"/>
      <c r="GW132" s="19">
        <f>SUM(GS131:GW131)</f>
        <v>3420.9999999999995</v>
      </c>
      <c r="HC132" s="19">
        <f>SUM(GY131:HC131)</f>
        <v>99789.030549999996</v>
      </c>
      <c r="HD132" s="19">
        <f>+HC132/GW132</f>
        <v>29.169550000000001</v>
      </c>
      <c r="HJ132" s="19">
        <f>SUM(HF131:HJ131)</f>
        <v>17869.593499999999</v>
      </c>
      <c r="HK132" s="19">
        <f>+HJ132/GW132</f>
        <v>5.2235000000000005</v>
      </c>
      <c r="HO132" s="19"/>
      <c r="HP132" s="19"/>
      <c r="HQ132" s="19"/>
      <c r="HR132" s="19"/>
      <c r="HS132" s="19">
        <f>SUM(HO131:HS131)</f>
        <v>3420.9999999999995</v>
      </c>
      <c r="HY132" s="19">
        <f>SUM(HU131:HY131)</f>
        <v>99789.030549999996</v>
      </c>
      <c r="HZ132" s="19">
        <f>+HY132/HS132</f>
        <v>29.169550000000001</v>
      </c>
      <c r="IF132" s="19">
        <f>SUM(IB131:IF131)</f>
        <v>17869.593499999999</v>
      </c>
      <c r="IG132" s="19">
        <f>+IF132/HS132</f>
        <v>5.2235000000000005</v>
      </c>
    </row>
    <row r="133" spans="1:241">
      <c r="C133" s="19" t="str">
        <f>+A107</f>
        <v>Grandes cadenas</v>
      </c>
      <c r="D133" s="19"/>
      <c r="E133" s="19"/>
      <c r="F133" s="19"/>
      <c r="G133" s="19"/>
      <c r="N133" s="19"/>
      <c r="U133" s="19"/>
      <c r="Y133" s="19" t="str">
        <f>+W107</f>
        <v>Grandes cadenas</v>
      </c>
      <c r="Z133" s="19"/>
      <c r="AA133" s="19"/>
      <c r="AB133" s="19"/>
      <c r="AC133" s="19"/>
      <c r="AJ133" s="19"/>
      <c r="AQ133" s="19"/>
      <c r="AU133" s="19" t="str">
        <f>+AS107</f>
        <v>Grandes cadenas</v>
      </c>
      <c r="AV133" s="19"/>
      <c r="AW133" s="19"/>
      <c r="AX133" s="19"/>
      <c r="AY133" s="19"/>
      <c r="BF133" s="19"/>
      <c r="BM133" s="19"/>
      <c r="BQ133" s="19" t="str">
        <f>+BO107</f>
        <v>Grandes cadenas</v>
      </c>
      <c r="BR133" s="19"/>
      <c r="BS133" s="19"/>
      <c r="BT133" s="19"/>
      <c r="BU133" s="19"/>
      <c r="CB133" s="19"/>
      <c r="CI133" s="19"/>
      <c r="CM133" s="19" t="str">
        <f>+CK107</f>
        <v>Grandes cadenas</v>
      </c>
      <c r="CN133" s="19"/>
      <c r="CO133" s="19"/>
      <c r="CP133" s="19"/>
      <c r="CQ133" s="19"/>
      <c r="CX133" s="19"/>
      <c r="DE133" s="19"/>
      <c r="DI133" s="19" t="str">
        <f>+DG107</f>
        <v>Grandes cadenas</v>
      </c>
      <c r="DJ133" s="19"/>
      <c r="DK133" s="19"/>
      <c r="DL133" s="19"/>
      <c r="DM133" s="19"/>
      <c r="DT133" s="19"/>
      <c r="EA133" s="19"/>
      <c r="EE133" s="19" t="str">
        <f>+EC107</f>
        <v>Grandes cadenas</v>
      </c>
      <c r="EF133" s="19"/>
      <c r="EG133" s="19"/>
      <c r="EH133" s="19"/>
      <c r="EI133" s="19"/>
      <c r="EP133" s="19"/>
      <c r="EW133" s="19"/>
      <c r="FA133" s="19" t="str">
        <f>+EY107</f>
        <v>Grandes cadenas</v>
      </c>
      <c r="FB133" s="19"/>
      <c r="FC133" s="19"/>
      <c r="FD133" s="19"/>
      <c r="FE133" s="19"/>
      <c r="FL133" s="19"/>
      <c r="FS133" s="19"/>
      <c r="FW133" s="19" t="str">
        <f>+FU107</f>
        <v>Grandes cadenas</v>
      </c>
      <c r="FX133" s="19"/>
      <c r="FY133" s="19"/>
      <c r="FZ133" s="19"/>
      <c r="GA133" s="19"/>
      <c r="GH133" s="19"/>
      <c r="GO133" s="19"/>
      <c r="GS133" s="19" t="str">
        <f>+GQ107</f>
        <v>Grandes cadenas</v>
      </c>
      <c r="GT133" s="19"/>
      <c r="GU133" s="19"/>
      <c r="GV133" s="19"/>
      <c r="GW133" s="19"/>
      <c r="HD133" s="19"/>
      <c r="HK133" s="19"/>
      <c r="HO133" s="19" t="str">
        <f>+HM107</f>
        <v>Grandes cadenas</v>
      </c>
      <c r="HP133" s="19"/>
      <c r="HQ133" s="19"/>
      <c r="HR133" s="19"/>
      <c r="HS133" s="19"/>
      <c r="HZ133" s="19"/>
      <c r="IG133" s="19"/>
    </row>
    <row r="134" spans="1:241">
      <c r="C134" s="19"/>
      <c r="D134" s="19"/>
      <c r="E134" s="19"/>
      <c r="F134" s="19"/>
      <c r="G134" s="19"/>
      <c r="N134" s="19"/>
      <c r="U134" s="19"/>
      <c r="Y134" s="19"/>
      <c r="Z134" s="19"/>
      <c r="AA134" s="19"/>
      <c r="AB134" s="19"/>
      <c r="AC134" s="19"/>
      <c r="AJ134" s="19"/>
      <c r="AQ134" s="19"/>
      <c r="AU134" s="19"/>
      <c r="AV134" s="19"/>
      <c r="AW134" s="19"/>
      <c r="AX134" s="19"/>
      <c r="AY134" s="19"/>
      <c r="BF134" s="19"/>
      <c r="BM134" s="19"/>
      <c r="BQ134" s="19"/>
      <c r="BR134" s="19"/>
      <c r="BS134" s="19"/>
      <c r="BT134" s="19"/>
      <c r="BU134" s="19"/>
      <c r="CB134" s="19"/>
      <c r="CI134" s="19"/>
      <c r="CM134" s="19"/>
      <c r="CN134" s="19"/>
      <c r="CO134" s="19"/>
      <c r="CP134" s="19"/>
      <c r="CQ134" s="19"/>
      <c r="CX134" s="19"/>
      <c r="DE134" s="19"/>
      <c r="DI134" s="19"/>
      <c r="DJ134" s="19"/>
      <c r="DK134" s="19"/>
      <c r="DL134" s="19"/>
      <c r="DM134" s="19"/>
      <c r="DT134" s="19"/>
      <c r="EA134" s="19"/>
      <c r="EE134" s="19"/>
      <c r="EF134" s="19"/>
      <c r="EG134" s="19"/>
      <c r="EH134" s="19"/>
      <c r="EI134" s="19"/>
      <c r="EP134" s="19"/>
      <c r="EW134" s="19"/>
      <c r="FA134" s="19"/>
      <c r="FB134" s="19"/>
      <c r="FC134" s="19"/>
      <c r="FD134" s="19"/>
      <c r="FE134" s="19"/>
      <c r="FL134" s="19"/>
      <c r="FS134" s="19"/>
      <c r="FW134" s="19"/>
      <c r="FX134" s="19"/>
      <c r="FY134" s="19"/>
      <c r="FZ134" s="19"/>
      <c r="GA134" s="19"/>
      <c r="GH134" s="19"/>
      <c r="GO134" s="19"/>
      <c r="GS134" s="19"/>
      <c r="GT134" s="19"/>
      <c r="GU134" s="19"/>
      <c r="GV134" s="19"/>
      <c r="GW134" s="19"/>
      <c r="HD134" s="19"/>
      <c r="HK134" s="19"/>
      <c r="HO134" s="19"/>
      <c r="HP134" s="19"/>
      <c r="HQ134" s="19"/>
      <c r="HR134" s="19"/>
      <c r="HS134" s="19"/>
      <c r="HZ134" s="19"/>
      <c r="IG134" s="19"/>
    </row>
    <row r="135" spans="1:241">
      <c r="A135" t="s">
        <v>1</v>
      </c>
      <c r="B135" s="1" t="str">
        <f t="shared" ref="B135:B149" si="536">+B116</f>
        <v>Black market solo pts vta ajenos</v>
      </c>
      <c r="C135" s="19">
        <f>+B107*C86</f>
        <v>0</v>
      </c>
      <c r="D135" s="19">
        <f>+C107*D86</f>
        <v>0</v>
      </c>
      <c r="E135" s="19">
        <f>+D107*E86</f>
        <v>0</v>
      </c>
      <c r="F135" s="19">
        <f>+E107*F86</f>
        <v>0</v>
      </c>
      <c r="G135" s="19">
        <f>+F107*G86</f>
        <v>0</v>
      </c>
      <c r="I135" s="19">
        <f t="shared" ref="I135:I144" si="537">+C135*I58</f>
        <v>0</v>
      </c>
      <c r="J135">
        <f t="shared" ref="J135:J144" si="538">+D135*I58</f>
        <v>0</v>
      </c>
      <c r="K135">
        <f t="shared" ref="K135:K144" si="539">+E135*I58</f>
        <v>0</v>
      </c>
      <c r="L135">
        <f t="shared" ref="L135:L144" si="540">+F135*I58</f>
        <v>0</v>
      </c>
      <c r="M135">
        <f t="shared" ref="M135:M144" si="541">+G135*I58</f>
        <v>0</v>
      </c>
      <c r="N135" s="19"/>
      <c r="P135" s="19">
        <f t="shared" ref="P135:P144" si="542">+C135*$C58</f>
        <v>0</v>
      </c>
      <c r="Q135" s="19">
        <f t="shared" ref="Q135:Q144" si="543">+D135*$C58</f>
        <v>0</v>
      </c>
      <c r="R135" s="19">
        <f t="shared" ref="R135:R144" si="544">+E135*$C58</f>
        <v>0</v>
      </c>
      <c r="S135" s="19">
        <f t="shared" ref="S135:S144" si="545">+F135*$C58</f>
        <v>0</v>
      </c>
      <c r="T135" s="19">
        <f t="shared" ref="T135:T144" si="546">+G135*$C58</f>
        <v>0</v>
      </c>
      <c r="U135" s="19"/>
      <c r="W135" t="s">
        <v>1</v>
      </c>
      <c r="X135" s="1" t="str">
        <f t="shared" ref="X135:X149" si="547">+X116</f>
        <v>Black market solo pts vta ajenos</v>
      </c>
      <c r="Y135" s="19">
        <f>+X107*Y86</f>
        <v>0</v>
      </c>
      <c r="Z135" s="19">
        <f>+Y107*Z86</f>
        <v>0</v>
      </c>
      <c r="AA135" s="19">
        <f>+Z107*AA86</f>
        <v>0</v>
      </c>
      <c r="AB135" s="19">
        <f>+AA107*AB86</f>
        <v>0</v>
      </c>
      <c r="AC135" s="19">
        <f>+AB107*AC86</f>
        <v>0</v>
      </c>
      <c r="AE135" s="19">
        <f t="shared" ref="AE135:AE142" si="548">+Y135*AE58</f>
        <v>0</v>
      </c>
      <c r="AF135">
        <f t="shared" ref="AF135:AF142" si="549">+Z135*AE58</f>
        <v>0</v>
      </c>
      <c r="AG135">
        <f t="shared" ref="AG135:AG142" si="550">+AA135*AE58</f>
        <v>0</v>
      </c>
      <c r="AH135">
        <f t="shared" ref="AH135:AH142" si="551">+AB135*AE58</f>
        <v>0</v>
      </c>
      <c r="AI135">
        <f t="shared" ref="AI135:AI142" si="552">+AC135*AE58</f>
        <v>0</v>
      </c>
      <c r="AJ135" s="19"/>
      <c r="AL135" s="19">
        <f t="shared" ref="AL135:AP142" si="553">+Y135*$Y58</f>
        <v>0</v>
      </c>
      <c r="AM135" s="19">
        <f t="shared" si="553"/>
        <v>0</v>
      </c>
      <c r="AN135" s="19">
        <f t="shared" si="553"/>
        <v>0</v>
      </c>
      <c r="AO135" s="19">
        <f t="shared" si="553"/>
        <v>0</v>
      </c>
      <c r="AP135" s="19">
        <f t="shared" si="553"/>
        <v>0</v>
      </c>
      <c r="AQ135" s="19"/>
      <c r="AS135" t="s">
        <v>1</v>
      </c>
      <c r="AT135" s="1" t="str">
        <f t="shared" ref="AT135:AT149" si="554">+AT116</f>
        <v>Black market</v>
      </c>
      <c r="AU135" s="19">
        <f>+AT107*AU86</f>
        <v>0</v>
      </c>
      <c r="AV135" s="19">
        <f>+AU107*AV86</f>
        <v>0</v>
      </c>
      <c r="AW135" s="19">
        <f>+AV107*AW86</f>
        <v>0</v>
      </c>
      <c r="AX135" s="19">
        <f>+AW107*AX86</f>
        <v>0</v>
      </c>
      <c r="AY135" s="19">
        <f>+AX107*AY86</f>
        <v>0</v>
      </c>
      <c r="BA135" s="19">
        <f t="shared" ref="BA135:BA142" si="555">+AU135*BA58</f>
        <v>0</v>
      </c>
      <c r="BB135">
        <f t="shared" ref="BB135:BB142" si="556">+AV135*BA58</f>
        <v>0</v>
      </c>
      <c r="BC135">
        <f t="shared" ref="BC135:BC142" si="557">+AW135*BA58</f>
        <v>0</v>
      </c>
      <c r="BD135">
        <f t="shared" ref="BD135:BD142" si="558">+AX135*BA58</f>
        <v>0</v>
      </c>
      <c r="BE135">
        <f t="shared" ref="BE135:BE142" si="559">+AY135*BA58</f>
        <v>0</v>
      </c>
      <c r="BF135" s="19"/>
      <c r="BH135" s="19">
        <f t="shared" ref="BH135:BL142" si="560">+AU135*$AU58</f>
        <v>0</v>
      </c>
      <c r="BI135" s="19">
        <f t="shared" si="560"/>
        <v>0</v>
      </c>
      <c r="BJ135" s="19">
        <f t="shared" si="560"/>
        <v>0</v>
      </c>
      <c r="BK135" s="19">
        <f t="shared" si="560"/>
        <v>0</v>
      </c>
      <c r="BL135" s="19">
        <f t="shared" si="560"/>
        <v>0</v>
      </c>
      <c r="BM135" s="19"/>
      <c r="BO135" t="s">
        <v>1</v>
      </c>
      <c r="BP135" s="1" t="str">
        <f t="shared" ref="BP135:BP149" si="561">+BP116</f>
        <v>Black market</v>
      </c>
      <c r="BQ135" s="19">
        <f>+BP107*BQ86</f>
        <v>0</v>
      </c>
      <c r="BR135" s="19">
        <f>+BQ107*BR86</f>
        <v>0</v>
      </c>
      <c r="BS135" s="19">
        <f>+BR107*BS86</f>
        <v>0</v>
      </c>
      <c r="BT135" s="19">
        <f>+BS107*BT86</f>
        <v>0</v>
      </c>
      <c r="BU135" s="19">
        <f>+BT107*BU86</f>
        <v>0</v>
      </c>
      <c r="BW135" s="19">
        <f t="shared" ref="BW135:BW142" si="562">+BQ135*BW58</f>
        <v>0</v>
      </c>
      <c r="BX135">
        <f t="shared" ref="BX135:BX142" si="563">+BR135*BW58</f>
        <v>0</v>
      </c>
      <c r="BY135">
        <f t="shared" ref="BY135:BY142" si="564">+BS135*BW58</f>
        <v>0</v>
      </c>
      <c r="BZ135">
        <f t="shared" ref="BZ135:BZ142" si="565">+BT135*BW58</f>
        <v>0</v>
      </c>
      <c r="CA135">
        <f t="shared" ref="CA135:CA142" si="566">+BU135*BW58</f>
        <v>0</v>
      </c>
      <c r="CB135" s="19"/>
      <c r="CD135" s="19">
        <f t="shared" ref="CD135:CH142" si="567">+BQ135*$BQ58</f>
        <v>0</v>
      </c>
      <c r="CE135" s="19">
        <f t="shared" si="567"/>
        <v>0</v>
      </c>
      <c r="CF135" s="19">
        <f t="shared" si="567"/>
        <v>0</v>
      </c>
      <c r="CG135" s="19">
        <f t="shared" si="567"/>
        <v>0</v>
      </c>
      <c r="CH135" s="19">
        <f t="shared" si="567"/>
        <v>0</v>
      </c>
      <c r="CI135" s="19"/>
      <c r="CK135" t="s">
        <v>1</v>
      </c>
      <c r="CL135" s="1" t="str">
        <f t="shared" ref="CL135:CL149" si="568">+CL116</f>
        <v>Black market</v>
      </c>
      <c r="CM135" s="19">
        <f>+CL107*CM86</f>
        <v>0</v>
      </c>
      <c r="CN135" s="19">
        <f>+CM107*CN86</f>
        <v>0</v>
      </c>
      <c r="CO135" s="19">
        <f>+CN107*CO86</f>
        <v>0</v>
      </c>
      <c r="CP135" s="19">
        <f>+CO107*CP86</f>
        <v>0</v>
      </c>
      <c r="CQ135" s="19">
        <f>+CP107*CQ86</f>
        <v>0</v>
      </c>
      <c r="CS135" s="19">
        <f t="shared" ref="CS135:CS142" si="569">+CM135*CS58</f>
        <v>0</v>
      </c>
      <c r="CT135">
        <f t="shared" ref="CT135:CT142" si="570">+CN135*CS58</f>
        <v>0</v>
      </c>
      <c r="CU135">
        <f t="shared" ref="CU135:CU142" si="571">+CO135*CS58</f>
        <v>0</v>
      </c>
      <c r="CV135">
        <f t="shared" ref="CV135:CV142" si="572">+CP135*CS58</f>
        <v>0</v>
      </c>
      <c r="CW135">
        <f t="shared" ref="CW135:CW142" si="573">+CQ135*CS58</f>
        <v>0</v>
      </c>
      <c r="CX135" s="19"/>
      <c r="CZ135" s="19">
        <f t="shared" ref="CZ135:DD142" si="574">+CM135*$CM58</f>
        <v>0</v>
      </c>
      <c r="DA135" s="19">
        <f t="shared" si="574"/>
        <v>0</v>
      </c>
      <c r="DB135" s="19">
        <f t="shared" si="574"/>
        <v>0</v>
      </c>
      <c r="DC135" s="19">
        <f t="shared" si="574"/>
        <v>0</v>
      </c>
      <c r="DD135" s="19">
        <f t="shared" si="574"/>
        <v>0</v>
      </c>
      <c r="DE135" s="19"/>
      <c r="DG135" t="s">
        <v>1</v>
      </c>
      <c r="DH135" s="1" t="str">
        <f t="shared" ref="DH135:DH149" si="575">+DH116</f>
        <v>Black market</v>
      </c>
      <c r="DI135" s="19">
        <f>+DH107*DI86</f>
        <v>0</v>
      </c>
      <c r="DJ135" s="19">
        <f>+DI107*DJ86</f>
        <v>0</v>
      </c>
      <c r="DK135" s="19">
        <f>+DJ107*DK86</f>
        <v>0</v>
      </c>
      <c r="DL135" s="19">
        <f>+DK107*DL86</f>
        <v>0</v>
      </c>
      <c r="DM135" s="19">
        <f>+DL107*DM86</f>
        <v>0</v>
      </c>
      <c r="DO135" s="19">
        <f t="shared" ref="DO135:DO142" si="576">+DI135*DO58</f>
        <v>0</v>
      </c>
      <c r="DP135">
        <f t="shared" ref="DP135:DP142" si="577">+DJ135*DO58</f>
        <v>0</v>
      </c>
      <c r="DQ135">
        <f t="shared" ref="DQ135:DQ142" si="578">+DK135*DO58</f>
        <v>0</v>
      </c>
      <c r="DR135">
        <f t="shared" ref="DR135:DR142" si="579">+DL135*DO58</f>
        <v>0</v>
      </c>
      <c r="DS135">
        <f t="shared" ref="DS135:DS142" si="580">+DM135*DO58</f>
        <v>0</v>
      </c>
      <c r="DT135" s="19"/>
      <c r="DV135" s="19">
        <f t="shared" ref="DV135:DZ142" si="581">+DI135*$DI58</f>
        <v>0</v>
      </c>
      <c r="DW135" s="19">
        <f t="shared" si="581"/>
        <v>0</v>
      </c>
      <c r="DX135" s="19">
        <f t="shared" si="581"/>
        <v>0</v>
      </c>
      <c r="DY135" s="19">
        <f t="shared" si="581"/>
        <v>0</v>
      </c>
      <c r="DZ135" s="19">
        <f t="shared" si="581"/>
        <v>0</v>
      </c>
      <c r="EA135" s="19"/>
      <c r="EC135" t="s">
        <v>1</v>
      </c>
      <c r="ED135" s="1" t="str">
        <f t="shared" ref="ED135:ED149" si="582">+ED116</f>
        <v>Black market</v>
      </c>
      <c r="EE135" s="19">
        <f>+ED107*EE86</f>
        <v>0</v>
      </c>
      <c r="EF135" s="19">
        <f>+EE107*EF86</f>
        <v>0</v>
      </c>
      <c r="EG135" s="19">
        <f>+EF107*EG86</f>
        <v>0</v>
      </c>
      <c r="EH135" s="19">
        <f>+EG107*EH86</f>
        <v>0</v>
      </c>
      <c r="EI135" s="19">
        <f>+EH107*EI86</f>
        <v>0</v>
      </c>
      <c r="EK135" s="19">
        <f t="shared" ref="EK135:EK142" si="583">+EE135*EK58</f>
        <v>0</v>
      </c>
      <c r="EL135">
        <f t="shared" ref="EL135:EL142" si="584">+EF135*EK58</f>
        <v>0</v>
      </c>
      <c r="EM135">
        <f t="shared" ref="EM135:EM142" si="585">+EG135*EK58</f>
        <v>0</v>
      </c>
      <c r="EN135">
        <f t="shared" ref="EN135:EN142" si="586">+EH135*EK58</f>
        <v>0</v>
      </c>
      <c r="EO135">
        <f t="shared" ref="EO135:EO142" si="587">+EI135*EK58</f>
        <v>0</v>
      </c>
      <c r="EP135" s="19"/>
      <c r="ER135" s="19">
        <f t="shared" ref="ER135:EV142" si="588">+EE135*$EE58</f>
        <v>0</v>
      </c>
      <c r="ES135" s="19">
        <f t="shared" si="588"/>
        <v>0</v>
      </c>
      <c r="ET135" s="19">
        <f t="shared" si="588"/>
        <v>0</v>
      </c>
      <c r="EU135" s="19">
        <f t="shared" si="588"/>
        <v>0</v>
      </c>
      <c r="EV135" s="19">
        <f t="shared" si="588"/>
        <v>0</v>
      </c>
      <c r="EW135" s="19"/>
      <c r="EY135" t="s">
        <v>1</v>
      </c>
      <c r="EZ135" s="1" t="str">
        <f t="shared" ref="EZ135:EZ149" si="589">+EZ116</f>
        <v>Black market</v>
      </c>
      <c r="FA135" s="19">
        <f>+EZ107*FA86</f>
        <v>0</v>
      </c>
      <c r="FB135" s="19">
        <f>+FA107*FB86</f>
        <v>0</v>
      </c>
      <c r="FC135" s="19">
        <f>+FB107*FC86</f>
        <v>0</v>
      </c>
      <c r="FD135" s="19">
        <f>+FC107*FD86</f>
        <v>0</v>
      </c>
      <c r="FE135" s="19">
        <f>+FD107*FE86</f>
        <v>0</v>
      </c>
      <c r="FG135" s="19">
        <f t="shared" ref="FG135:FG142" si="590">+FA135*FG58</f>
        <v>0</v>
      </c>
      <c r="FH135">
        <f t="shared" ref="FH135:FH142" si="591">+FB135*FG58</f>
        <v>0</v>
      </c>
      <c r="FI135">
        <f t="shared" ref="FI135:FI142" si="592">+FC135*FG58</f>
        <v>0</v>
      </c>
      <c r="FJ135">
        <f t="shared" ref="FJ135:FJ142" si="593">+FD135*FG58</f>
        <v>0</v>
      </c>
      <c r="FK135">
        <f t="shared" ref="FK135:FK142" si="594">+FE135*FG58</f>
        <v>0</v>
      </c>
      <c r="FL135" s="19"/>
      <c r="FN135" s="19">
        <f t="shared" ref="FN135:FR142" si="595">+FA135*$FA58</f>
        <v>0</v>
      </c>
      <c r="FO135" s="19">
        <f t="shared" si="595"/>
        <v>0</v>
      </c>
      <c r="FP135" s="19">
        <f t="shared" si="595"/>
        <v>0</v>
      </c>
      <c r="FQ135" s="19">
        <f t="shared" si="595"/>
        <v>0</v>
      </c>
      <c r="FR135" s="19">
        <f t="shared" si="595"/>
        <v>0</v>
      </c>
      <c r="FS135" s="19"/>
      <c r="FU135" t="s">
        <v>1</v>
      </c>
      <c r="FV135" s="1" t="str">
        <f t="shared" ref="FV135:FV149" si="596">+FV116</f>
        <v>Black market</v>
      </c>
      <c r="FW135" s="19">
        <f>+FV107*FW86</f>
        <v>0</v>
      </c>
      <c r="FX135" s="19">
        <f>+FW107*FX86</f>
        <v>0</v>
      </c>
      <c r="FY135" s="19">
        <f>+FX107*FY86</f>
        <v>0</v>
      </c>
      <c r="FZ135" s="19">
        <f>+FY107*FZ86</f>
        <v>0</v>
      </c>
      <c r="GA135" s="19">
        <f>+FZ107*GA86</f>
        <v>0</v>
      </c>
      <c r="GC135" s="19">
        <f t="shared" ref="GC135:GC142" si="597">+FW135*GC58</f>
        <v>0</v>
      </c>
      <c r="GD135">
        <f t="shared" ref="GD135:GD142" si="598">+FX135*GC58</f>
        <v>0</v>
      </c>
      <c r="GE135">
        <f t="shared" ref="GE135:GE142" si="599">+FY135*GC58</f>
        <v>0</v>
      </c>
      <c r="GF135">
        <f t="shared" ref="GF135:GF142" si="600">+FZ135*GC58</f>
        <v>0</v>
      </c>
      <c r="GG135">
        <f t="shared" ref="GG135:GG142" si="601">+GA135*GC58</f>
        <v>0</v>
      </c>
      <c r="GH135" s="19"/>
      <c r="GJ135" s="19">
        <f t="shared" ref="GJ135:GN142" si="602">+FW135*$FA58</f>
        <v>0</v>
      </c>
      <c r="GK135" s="19">
        <f t="shared" si="602"/>
        <v>0</v>
      </c>
      <c r="GL135" s="19">
        <f t="shared" si="602"/>
        <v>0</v>
      </c>
      <c r="GM135" s="19">
        <f t="shared" si="602"/>
        <v>0</v>
      </c>
      <c r="GN135" s="19">
        <f t="shared" si="602"/>
        <v>0</v>
      </c>
      <c r="GO135" s="19"/>
      <c r="GQ135" t="s">
        <v>1</v>
      </c>
      <c r="GR135" s="1" t="str">
        <f t="shared" ref="GR135:GR149" si="603">+GR116</f>
        <v>Black market</v>
      </c>
      <c r="GS135" s="19">
        <f>+GR107*GS86</f>
        <v>0</v>
      </c>
      <c r="GT135" s="19">
        <f>+GS107*GT86</f>
        <v>0</v>
      </c>
      <c r="GU135" s="19">
        <f>+GT107*GU86</f>
        <v>0</v>
      </c>
      <c r="GV135" s="19">
        <f>+GU107*GV86</f>
        <v>0</v>
      </c>
      <c r="GW135" s="19">
        <f>+GV107*GW86</f>
        <v>0</v>
      </c>
      <c r="GY135" s="19">
        <f t="shared" ref="GY135:GY142" si="604">+GS135*GY58</f>
        <v>0</v>
      </c>
      <c r="GZ135">
        <f t="shared" ref="GZ135:GZ142" si="605">+GT135*GY58</f>
        <v>0</v>
      </c>
      <c r="HA135">
        <f t="shared" ref="HA135:HA142" si="606">+GU135*GY58</f>
        <v>0</v>
      </c>
      <c r="HB135">
        <f t="shared" ref="HB135:HB142" si="607">+GV135*GY58</f>
        <v>0</v>
      </c>
      <c r="HC135">
        <f t="shared" ref="HC135:HC142" si="608">+GW135*GY58</f>
        <v>0</v>
      </c>
      <c r="HD135" s="19"/>
      <c r="HF135" s="19">
        <f t="shared" ref="HF135:HJ142" si="609">+GS135*$FA58</f>
        <v>0</v>
      </c>
      <c r="HG135" s="19">
        <f t="shared" si="609"/>
        <v>0</v>
      </c>
      <c r="HH135" s="19">
        <f t="shared" si="609"/>
        <v>0</v>
      </c>
      <c r="HI135" s="19">
        <f t="shared" si="609"/>
        <v>0</v>
      </c>
      <c r="HJ135" s="19">
        <f t="shared" si="609"/>
        <v>0</v>
      </c>
      <c r="HK135" s="19"/>
      <c r="HM135" t="s">
        <v>1</v>
      </c>
      <c r="HN135" s="1" t="str">
        <f t="shared" ref="HN135:HN149" si="610">+HN116</f>
        <v>Black market</v>
      </c>
      <c r="HO135" s="19">
        <f>+HN107*HO86</f>
        <v>0</v>
      </c>
      <c r="HP135" s="19">
        <f>+HO107*HP86</f>
        <v>0</v>
      </c>
      <c r="HQ135" s="19">
        <f>+HP107*HQ86</f>
        <v>0</v>
      </c>
      <c r="HR135" s="19">
        <f>+HQ107*HR86</f>
        <v>0</v>
      </c>
      <c r="HS135" s="19">
        <f>+HR107*HS86</f>
        <v>0</v>
      </c>
      <c r="HU135" s="19">
        <f t="shared" ref="HU135:HU142" si="611">+HO135*HU58</f>
        <v>0</v>
      </c>
      <c r="HV135">
        <f t="shared" ref="HV135:HV142" si="612">+HP135*HU58</f>
        <v>0</v>
      </c>
      <c r="HW135">
        <f t="shared" ref="HW135:HW142" si="613">+HQ135*HU58</f>
        <v>0</v>
      </c>
      <c r="HX135">
        <f t="shared" ref="HX135:HX142" si="614">+HR135*HU58</f>
        <v>0</v>
      </c>
      <c r="HY135">
        <f t="shared" ref="HY135:HY142" si="615">+HS135*HU58</f>
        <v>0</v>
      </c>
      <c r="HZ135" s="19"/>
      <c r="IB135" s="19">
        <f t="shared" ref="IB135:IF142" si="616">+HO135*$FA58</f>
        <v>0</v>
      </c>
      <c r="IC135" s="19">
        <f t="shared" si="616"/>
        <v>0</v>
      </c>
      <c r="ID135" s="19">
        <f t="shared" si="616"/>
        <v>0</v>
      </c>
      <c r="IE135" s="19">
        <f t="shared" si="616"/>
        <v>0</v>
      </c>
      <c r="IF135" s="19">
        <f t="shared" si="616"/>
        <v>0</v>
      </c>
      <c r="IG135" s="19"/>
    </row>
    <row r="136" spans="1:241">
      <c r="B136" s="1" t="str">
        <f t="shared" si="536"/>
        <v>Street</v>
      </c>
      <c r="C136" s="19">
        <f>+B107*C87</f>
        <v>0</v>
      </c>
      <c r="D136" s="19">
        <f>+C107*D87</f>
        <v>46650</v>
      </c>
      <c r="E136" s="19">
        <f>+D107*E87</f>
        <v>111960</v>
      </c>
      <c r="F136" s="19">
        <f>+E107*F87</f>
        <v>130620</v>
      </c>
      <c r="G136" s="19">
        <f>+F107*G87</f>
        <v>74640</v>
      </c>
      <c r="I136" s="19">
        <f t="shared" si="537"/>
        <v>0</v>
      </c>
      <c r="J136">
        <f t="shared" si="538"/>
        <v>265905</v>
      </c>
      <c r="K136">
        <f t="shared" si="539"/>
        <v>638172</v>
      </c>
      <c r="L136">
        <f t="shared" si="540"/>
        <v>744534</v>
      </c>
      <c r="M136">
        <f t="shared" si="541"/>
        <v>425448</v>
      </c>
      <c r="N136" s="19"/>
      <c r="P136" s="19">
        <f t="shared" si="542"/>
        <v>0</v>
      </c>
      <c r="Q136" s="19">
        <f t="shared" si="543"/>
        <v>132952.5</v>
      </c>
      <c r="R136" s="19">
        <f t="shared" si="544"/>
        <v>319086</v>
      </c>
      <c r="S136" s="19">
        <f t="shared" si="545"/>
        <v>372267</v>
      </c>
      <c r="T136" s="19">
        <f t="shared" si="546"/>
        <v>212724</v>
      </c>
      <c r="U136" s="19"/>
      <c r="X136" s="1" t="str">
        <f t="shared" si="547"/>
        <v>Street</v>
      </c>
      <c r="Y136" s="19">
        <f>+X107*Y87</f>
        <v>0</v>
      </c>
      <c r="Z136" s="19">
        <f>+Y107*Z87</f>
        <v>13995</v>
      </c>
      <c r="AA136" s="19">
        <f>+Z107*AA87</f>
        <v>41985</v>
      </c>
      <c r="AB136" s="19">
        <f>+AA107*AB87</f>
        <v>48982.5</v>
      </c>
      <c r="AC136" s="19">
        <f>+AB107*AC87</f>
        <v>55980</v>
      </c>
      <c r="AE136" s="19">
        <f t="shared" si="548"/>
        <v>0</v>
      </c>
      <c r="AF136">
        <f t="shared" si="549"/>
        <v>93766.5</v>
      </c>
      <c r="AG136">
        <f t="shared" si="550"/>
        <v>281299.5</v>
      </c>
      <c r="AH136">
        <f t="shared" si="551"/>
        <v>328182.75</v>
      </c>
      <c r="AI136">
        <f t="shared" si="552"/>
        <v>375066</v>
      </c>
      <c r="AJ136" s="19"/>
      <c r="AL136" s="19">
        <f t="shared" si="553"/>
        <v>0</v>
      </c>
      <c r="AM136" s="19">
        <f t="shared" si="553"/>
        <v>46883.25</v>
      </c>
      <c r="AN136" s="19">
        <f t="shared" si="553"/>
        <v>140649.75</v>
      </c>
      <c r="AO136" s="19">
        <f t="shared" si="553"/>
        <v>164091.375</v>
      </c>
      <c r="AP136" s="19">
        <f t="shared" si="553"/>
        <v>187533</v>
      </c>
      <c r="AQ136" s="19"/>
      <c r="AT136" s="1" t="str">
        <f t="shared" si="554"/>
        <v>Street</v>
      </c>
      <c r="AU136" s="19">
        <f>+AT107*AU87</f>
        <v>0</v>
      </c>
      <c r="AV136" s="19">
        <f>+AU107*AV87</f>
        <v>0</v>
      </c>
      <c r="AW136" s="19">
        <f>+AV107*AW87</f>
        <v>93300</v>
      </c>
      <c r="AX136" s="19">
        <f>+AW107*AX87</f>
        <v>130620</v>
      </c>
      <c r="AY136" s="19">
        <f>+AX107*AY87</f>
        <v>65310</v>
      </c>
      <c r="BA136" s="19">
        <f t="shared" si="555"/>
        <v>0</v>
      </c>
      <c r="BB136">
        <f t="shared" si="556"/>
        <v>0</v>
      </c>
      <c r="BC136">
        <f t="shared" si="557"/>
        <v>569130</v>
      </c>
      <c r="BD136">
        <f t="shared" si="558"/>
        <v>796782.00000000012</v>
      </c>
      <c r="BE136">
        <f t="shared" si="559"/>
        <v>398391.00000000006</v>
      </c>
      <c r="BF136" s="19"/>
      <c r="BH136" s="19">
        <f t="shared" si="560"/>
        <v>0</v>
      </c>
      <c r="BI136" s="19">
        <f t="shared" si="560"/>
        <v>0</v>
      </c>
      <c r="BJ136" s="19">
        <f t="shared" si="560"/>
        <v>284565</v>
      </c>
      <c r="BK136" s="19">
        <f t="shared" si="560"/>
        <v>398391.00000000006</v>
      </c>
      <c r="BL136" s="19">
        <f t="shared" si="560"/>
        <v>199195.50000000003</v>
      </c>
      <c r="BM136" s="19"/>
      <c r="BP136" s="1" t="str">
        <f t="shared" si="561"/>
        <v>Street</v>
      </c>
      <c r="BQ136" s="19">
        <f>+BP107*BQ87</f>
        <v>0</v>
      </c>
      <c r="BR136" s="19">
        <f>+BQ107*BR87</f>
        <v>0</v>
      </c>
      <c r="BS136" s="19">
        <f>+BR107*BS87</f>
        <v>93300</v>
      </c>
      <c r="BT136" s="19">
        <f>+BS107*BT87</f>
        <v>130620</v>
      </c>
      <c r="BU136" s="19">
        <f>+BT107*BU87</f>
        <v>65310</v>
      </c>
      <c r="BW136" s="19">
        <f t="shared" si="562"/>
        <v>0</v>
      </c>
      <c r="BX136">
        <f t="shared" si="563"/>
        <v>0</v>
      </c>
      <c r="BY136">
        <f t="shared" si="564"/>
        <v>625110</v>
      </c>
      <c r="BZ136">
        <f t="shared" si="565"/>
        <v>875154</v>
      </c>
      <c r="CA136">
        <f t="shared" si="566"/>
        <v>437577</v>
      </c>
      <c r="CB136" s="19"/>
      <c r="CD136" s="19">
        <f t="shared" si="567"/>
        <v>0</v>
      </c>
      <c r="CE136" s="19">
        <f t="shared" si="567"/>
        <v>0</v>
      </c>
      <c r="CF136" s="19">
        <f t="shared" si="567"/>
        <v>312555</v>
      </c>
      <c r="CG136" s="19">
        <f t="shared" si="567"/>
        <v>437577</v>
      </c>
      <c r="CH136" s="19">
        <f t="shared" si="567"/>
        <v>218788.5</v>
      </c>
      <c r="CI136" s="19"/>
      <c r="CL136" s="1" t="str">
        <f t="shared" si="568"/>
        <v>Street</v>
      </c>
      <c r="CM136" s="19">
        <f>+CL107*CM87</f>
        <v>0</v>
      </c>
      <c r="CN136" s="19">
        <f>+CM107*CN87</f>
        <v>0</v>
      </c>
      <c r="CO136" s="19">
        <f>+CN107*CO87</f>
        <v>93300</v>
      </c>
      <c r="CP136" s="19">
        <f>+CO107*CP87</f>
        <v>130620</v>
      </c>
      <c r="CQ136" s="19">
        <f>+CP107*CQ87</f>
        <v>65310</v>
      </c>
      <c r="CS136" s="19">
        <f t="shared" si="569"/>
        <v>0</v>
      </c>
      <c r="CT136">
        <f t="shared" si="570"/>
        <v>0</v>
      </c>
      <c r="CU136">
        <f t="shared" si="571"/>
        <v>625110</v>
      </c>
      <c r="CV136">
        <f t="shared" si="572"/>
        <v>875154</v>
      </c>
      <c r="CW136">
        <f t="shared" si="573"/>
        <v>437577</v>
      </c>
      <c r="CX136" s="19"/>
      <c r="CZ136" s="19">
        <f t="shared" si="574"/>
        <v>0</v>
      </c>
      <c r="DA136" s="19">
        <f t="shared" si="574"/>
        <v>0</v>
      </c>
      <c r="DB136" s="19">
        <f t="shared" si="574"/>
        <v>312555</v>
      </c>
      <c r="DC136" s="19">
        <f t="shared" si="574"/>
        <v>437577</v>
      </c>
      <c r="DD136" s="19">
        <f t="shared" si="574"/>
        <v>218788.5</v>
      </c>
      <c r="DE136" s="19"/>
      <c r="DH136" s="1" t="str">
        <f t="shared" si="575"/>
        <v>Street</v>
      </c>
      <c r="DI136" s="19">
        <f>+DH107*DI87</f>
        <v>0</v>
      </c>
      <c r="DJ136" s="19">
        <f>+DI107*DJ87</f>
        <v>0</v>
      </c>
      <c r="DK136" s="19">
        <f>+DJ107*DK87</f>
        <v>93300</v>
      </c>
      <c r="DL136" s="19">
        <f>+DK107*DL87</f>
        <v>130620</v>
      </c>
      <c r="DM136" s="19">
        <f>+DL107*DM87</f>
        <v>65310</v>
      </c>
      <c r="DO136" s="19">
        <f t="shared" si="576"/>
        <v>0</v>
      </c>
      <c r="DP136">
        <f t="shared" si="577"/>
        <v>0</v>
      </c>
      <c r="DQ136">
        <f t="shared" si="578"/>
        <v>643770</v>
      </c>
      <c r="DR136">
        <f t="shared" si="579"/>
        <v>901278</v>
      </c>
      <c r="DS136">
        <f t="shared" si="580"/>
        <v>450639</v>
      </c>
      <c r="DT136" s="19"/>
      <c r="DV136" s="19">
        <f t="shared" si="581"/>
        <v>0</v>
      </c>
      <c r="DW136" s="19">
        <f t="shared" si="581"/>
        <v>0</v>
      </c>
      <c r="DX136" s="19">
        <f t="shared" si="581"/>
        <v>321885</v>
      </c>
      <c r="DY136" s="19">
        <f t="shared" si="581"/>
        <v>450639</v>
      </c>
      <c r="DZ136" s="19">
        <f t="shared" si="581"/>
        <v>225319.5</v>
      </c>
      <c r="EA136" s="19"/>
      <c r="ED136" s="1" t="str">
        <f t="shared" si="582"/>
        <v>Street</v>
      </c>
      <c r="EE136" s="19">
        <f>+ED107*EE87</f>
        <v>0</v>
      </c>
      <c r="EF136" s="19">
        <f>+EE107*EF87</f>
        <v>0</v>
      </c>
      <c r="EG136" s="19">
        <f>+EF107*EG87</f>
        <v>93300</v>
      </c>
      <c r="EH136" s="19">
        <f>+EG107*EH87</f>
        <v>130620</v>
      </c>
      <c r="EI136" s="19">
        <f>+EH107*EI87</f>
        <v>65310</v>
      </c>
      <c r="EK136" s="19">
        <f t="shared" si="583"/>
        <v>0</v>
      </c>
      <c r="EL136">
        <f t="shared" si="584"/>
        <v>0</v>
      </c>
      <c r="EM136">
        <f t="shared" si="585"/>
        <v>681090.00000000012</v>
      </c>
      <c r="EN136">
        <f t="shared" si="586"/>
        <v>953526.00000000012</v>
      </c>
      <c r="EO136">
        <f t="shared" si="587"/>
        <v>476763.00000000006</v>
      </c>
      <c r="EP136" s="19"/>
      <c r="ER136" s="19">
        <f t="shared" si="588"/>
        <v>0</v>
      </c>
      <c r="ES136" s="19">
        <f t="shared" si="588"/>
        <v>0</v>
      </c>
      <c r="ET136" s="19">
        <f t="shared" si="588"/>
        <v>340545.00000000006</v>
      </c>
      <c r="EU136" s="19">
        <f t="shared" si="588"/>
        <v>476763.00000000006</v>
      </c>
      <c r="EV136" s="19">
        <f t="shared" si="588"/>
        <v>238381.50000000003</v>
      </c>
      <c r="EW136" s="19"/>
      <c r="EZ136" s="1" t="str">
        <f t="shared" si="589"/>
        <v>Street</v>
      </c>
      <c r="FA136" s="19">
        <f>+EZ107*FA87</f>
        <v>0</v>
      </c>
      <c r="FB136" s="19">
        <f>+FA107*FB87</f>
        <v>0</v>
      </c>
      <c r="FC136" s="19">
        <f>+FB107*FC87</f>
        <v>93300</v>
      </c>
      <c r="FD136" s="19">
        <f>+FC107*FD87</f>
        <v>130620</v>
      </c>
      <c r="FE136" s="19">
        <f>+FD107*FE87</f>
        <v>65310</v>
      </c>
      <c r="FG136" s="19">
        <f t="shared" si="590"/>
        <v>0</v>
      </c>
      <c r="FH136">
        <f t="shared" si="591"/>
        <v>0</v>
      </c>
      <c r="FI136">
        <f t="shared" si="592"/>
        <v>643770</v>
      </c>
      <c r="FJ136">
        <f t="shared" si="593"/>
        <v>901278</v>
      </c>
      <c r="FK136">
        <f t="shared" si="594"/>
        <v>450639</v>
      </c>
      <c r="FL136" s="19"/>
      <c r="FN136" s="19">
        <f t="shared" si="595"/>
        <v>0</v>
      </c>
      <c r="FO136" s="19">
        <f t="shared" si="595"/>
        <v>0</v>
      </c>
      <c r="FP136" s="19">
        <f t="shared" si="595"/>
        <v>321885</v>
      </c>
      <c r="FQ136" s="19">
        <f t="shared" si="595"/>
        <v>450639</v>
      </c>
      <c r="FR136" s="19">
        <f t="shared" si="595"/>
        <v>225319.5</v>
      </c>
      <c r="FS136" s="19"/>
      <c r="FV136" s="1" t="str">
        <f t="shared" si="596"/>
        <v>Street</v>
      </c>
      <c r="FW136" s="19">
        <f>+FV107*FW87</f>
        <v>0</v>
      </c>
      <c r="FX136" s="19">
        <f>+FW107*FX87</f>
        <v>0</v>
      </c>
      <c r="FY136" s="19">
        <f>+FX107*FY87</f>
        <v>0</v>
      </c>
      <c r="FZ136" s="19">
        <f>+FY107*FZ87</f>
        <v>130620</v>
      </c>
      <c r="GA136" s="19">
        <f>+FZ107*GA87</f>
        <v>65310</v>
      </c>
      <c r="GC136" s="19">
        <f t="shared" si="597"/>
        <v>0</v>
      </c>
      <c r="GD136">
        <f t="shared" si="598"/>
        <v>0</v>
      </c>
      <c r="GE136">
        <f t="shared" si="599"/>
        <v>0</v>
      </c>
      <c r="GF136">
        <f t="shared" si="600"/>
        <v>901278</v>
      </c>
      <c r="GG136">
        <f t="shared" si="601"/>
        <v>450639</v>
      </c>
      <c r="GH136" s="19"/>
      <c r="GJ136" s="19">
        <f t="shared" si="602"/>
        <v>0</v>
      </c>
      <c r="GK136" s="19">
        <f t="shared" si="602"/>
        <v>0</v>
      </c>
      <c r="GL136" s="19">
        <f t="shared" si="602"/>
        <v>0</v>
      </c>
      <c r="GM136" s="19">
        <f t="shared" si="602"/>
        <v>450639</v>
      </c>
      <c r="GN136" s="19">
        <f t="shared" si="602"/>
        <v>225319.5</v>
      </c>
      <c r="GO136" s="19"/>
      <c r="GR136" s="1" t="str">
        <f t="shared" si="603"/>
        <v>Street</v>
      </c>
      <c r="GS136" s="19">
        <f>+GR107*GS87</f>
        <v>0</v>
      </c>
      <c r="GT136" s="19">
        <f>+GS107*GT87</f>
        <v>0</v>
      </c>
      <c r="GU136" s="19">
        <f>+GT107*GU87</f>
        <v>0</v>
      </c>
      <c r="GV136" s="19">
        <f>+GU107*GV87</f>
        <v>130620</v>
      </c>
      <c r="GW136" s="19">
        <f>+GV107*GW87</f>
        <v>65310</v>
      </c>
      <c r="GY136" s="19">
        <f t="shared" si="604"/>
        <v>0</v>
      </c>
      <c r="GZ136">
        <f t="shared" si="605"/>
        <v>0</v>
      </c>
      <c r="HA136">
        <f t="shared" si="606"/>
        <v>0</v>
      </c>
      <c r="HB136">
        <f t="shared" si="607"/>
        <v>901278</v>
      </c>
      <c r="HC136">
        <f t="shared" si="608"/>
        <v>450639</v>
      </c>
      <c r="HD136" s="19"/>
      <c r="HF136" s="19">
        <f t="shared" si="609"/>
        <v>0</v>
      </c>
      <c r="HG136" s="19">
        <f t="shared" si="609"/>
        <v>0</v>
      </c>
      <c r="HH136" s="19">
        <f t="shared" si="609"/>
        <v>0</v>
      </c>
      <c r="HI136" s="19">
        <f t="shared" si="609"/>
        <v>450639</v>
      </c>
      <c r="HJ136" s="19">
        <f t="shared" si="609"/>
        <v>225319.5</v>
      </c>
      <c r="HK136" s="19"/>
      <c r="HN136" s="1" t="str">
        <f t="shared" si="610"/>
        <v>Street</v>
      </c>
      <c r="HO136" s="19">
        <f>+HN107*HO87</f>
        <v>0</v>
      </c>
      <c r="HP136" s="19">
        <f>+HO107*HP87</f>
        <v>0</v>
      </c>
      <c r="HQ136" s="19">
        <f>+HP107*HQ87</f>
        <v>0</v>
      </c>
      <c r="HR136" s="19">
        <f>+HQ107*HR87</f>
        <v>130620</v>
      </c>
      <c r="HS136" s="19">
        <f>+HR107*HS87</f>
        <v>65310</v>
      </c>
      <c r="HU136" s="19">
        <f t="shared" si="611"/>
        <v>0</v>
      </c>
      <c r="HV136">
        <f t="shared" si="612"/>
        <v>0</v>
      </c>
      <c r="HW136">
        <f t="shared" si="613"/>
        <v>0</v>
      </c>
      <c r="HX136">
        <f t="shared" si="614"/>
        <v>901278</v>
      </c>
      <c r="HY136">
        <f t="shared" si="615"/>
        <v>450639</v>
      </c>
      <c r="HZ136" s="19"/>
      <c r="IB136" s="19">
        <f t="shared" si="616"/>
        <v>0</v>
      </c>
      <c r="IC136" s="19">
        <f t="shared" si="616"/>
        <v>0</v>
      </c>
      <c r="ID136" s="19">
        <f t="shared" si="616"/>
        <v>0</v>
      </c>
      <c r="IE136" s="19">
        <f t="shared" si="616"/>
        <v>450639</v>
      </c>
      <c r="IF136" s="19">
        <f t="shared" si="616"/>
        <v>225319.5</v>
      </c>
      <c r="IG136" s="19"/>
    </row>
    <row r="137" spans="1:241">
      <c r="B137" s="1" t="str">
        <f t="shared" si="536"/>
        <v>Extreme Bike</v>
      </c>
      <c r="C137" s="19">
        <f>+B107*C88</f>
        <v>0</v>
      </c>
      <c r="D137" s="19">
        <f>+C107*D88</f>
        <v>15550</v>
      </c>
      <c r="E137" s="19">
        <f>+D107*E88</f>
        <v>37320</v>
      </c>
      <c r="F137" s="19">
        <f>+E107*F88</f>
        <v>43540</v>
      </c>
      <c r="G137" s="19">
        <f>+F107*G88</f>
        <v>24880</v>
      </c>
      <c r="I137" s="19">
        <f t="shared" si="537"/>
        <v>0</v>
      </c>
      <c r="J137">
        <f t="shared" si="538"/>
        <v>111960</v>
      </c>
      <c r="K137">
        <f t="shared" si="539"/>
        <v>268704</v>
      </c>
      <c r="L137">
        <f t="shared" si="540"/>
        <v>313488</v>
      </c>
      <c r="M137">
        <f t="shared" si="541"/>
        <v>179136</v>
      </c>
      <c r="N137" s="19"/>
      <c r="P137" s="19">
        <f t="shared" si="542"/>
        <v>0</v>
      </c>
      <c r="Q137" s="19">
        <f t="shared" si="543"/>
        <v>55980</v>
      </c>
      <c r="R137" s="19">
        <f t="shared" si="544"/>
        <v>134352</v>
      </c>
      <c r="S137" s="19">
        <f t="shared" si="545"/>
        <v>156744</v>
      </c>
      <c r="T137" s="19">
        <f t="shared" si="546"/>
        <v>89568</v>
      </c>
      <c r="U137" s="19"/>
      <c r="X137" s="1" t="str">
        <f t="shared" si="547"/>
        <v>Extreme Bike</v>
      </c>
      <c r="Y137" s="19">
        <f>+X107*Y88</f>
        <v>0</v>
      </c>
      <c r="Z137" s="19">
        <f>+Y107*Z88</f>
        <v>4665</v>
      </c>
      <c r="AA137" s="19">
        <f>+Z107*AA88</f>
        <v>13995</v>
      </c>
      <c r="AB137" s="19">
        <f>+AA107*AB88</f>
        <v>16327.5</v>
      </c>
      <c r="AC137" s="19">
        <f>+AB107*AC88</f>
        <v>18660</v>
      </c>
      <c r="AE137" s="19">
        <f t="shared" si="548"/>
        <v>0</v>
      </c>
      <c r="AF137">
        <f t="shared" si="549"/>
        <v>38253</v>
      </c>
      <c r="AG137">
        <f t="shared" si="550"/>
        <v>114758.99999999999</v>
      </c>
      <c r="AH137">
        <f t="shared" si="551"/>
        <v>133885.5</v>
      </c>
      <c r="AI137">
        <f t="shared" si="552"/>
        <v>153012</v>
      </c>
      <c r="AJ137" s="19"/>
      <c r="AL137" s="19">
        <f t="shared" si="553"/>
        <v>0</v>
      </c>
      <c r="AM137" s="19">
        <f t="shared" si="553"/>
        <v>19126.5</v>
      </c>
      <c r="AN137" s="19">
        <f t="shared" si="553"/>
        <v>57379.499999999993</v>
      </c>
      <c r="AO137" s="19">
        <f t="shared" si="553"/>
        <v>66942.75</v>
      </c>
      <c r="AP137" s="19">
        <f t="shared" si="553"/>
        <v>76506</v>
      </c>
      <c r="AQ137" s="19"/>
      <c r="AT137" s="1" t="str">
        <f t="shared" si="554"/>
        <v>Extreme Bike</v>
      </c>
      <c r="AU137" s="19">
        <f>+AT107*AU88</f>
        <v>0</v>
      </c>
      <c r="AV137" s="19">
        <f>+AU107*AV88</f>
        <v>0</v>
      </c>
      <c r="AW137" s="19">
        <f>+AV107*AW88</f>
        <v>31100</v>
      </c>
      <c r="AX137" s="19">
        <f>+AW107*AX88</f>
        <v>43540</v>
      </c>
      <c r="AY137" s="19">
        <f>+AX107*AY88</f>
        <v>21770</v>
      </c>
      <c r="BA137" s="19">
        <f t="shared" si="555"/>
        <v>0</v>
      </c>
      <c r="BB137">
        <f t="shared" si="556"/>
        <v>0</v>
      </c>
      <c r="BC137">
        <f t="shared" si="557"/>
        <v>236360.00000000003</v>
      </c>
      <c r="BD137">
        <f t="shared" si="558"/>
        <v>330904</v>
      </c>
      <c r="BE137">
        <f t="shared" si="559"/>
        <v>165452</v>
      </c>
      <c r="BF137" s="19"/>
      <c r="BH137" s="19">
        <f t="shared" si="560"/>
        <v>0</v>
      </c>
      <c r="BI137" s="19">
        <f t="shared" si="560"/>
        <v>0</v>
      </c>
      <c r="BJ137" s="19">
        <f t="shared" si="560"/>
        <v>118180.00000000001</v>
      </c>
      <c r="BK137" s="19">
        <f t="shared" si="560"/>
        <v>165452</v>
      </c>
      <c r="BL137" s="19">
        <f t="shared" si="560"/>
        <v>82726</v>
      </c>
      <c r="BM137" s="19"/>
      <c r="BP137" s="1" t="str">
        <f t="shared" si="561"/>
        <v>Extreme Bike</v>
      </c>
      <c r="BQ137" s="19">
        <f>+BP107*BQ88</f>
        <v>0</v>
      </c>
      <c r="BR137" s="19">
        <f>+BQ107*BR88</f>
        <v>0</v>
      </c>
      <c r="BS137" s="19">
        <f>+BR107*BS88</f>
        <v>31100</v>
      </c>
      <c r="BT137" s="19">
        <f>+BS107*BT88</f>
        <v>43540</v>
      </c>
      <c r="BU137" s="19">
        <f>+BT107*BU88</f>
        <v>21770</v>
      </c>
      <c r="BW137" s="19">
        <f t="shared" si="562"/>
        <v>0</v>
      </c>
      <c r="BX137">
        <f t="shared" si="563"/>
        <v>0</v>
      </c>
      <c r="BY137">
        <f t="shared" si="564"/>
        <v>255019.99999999997</v>
      </c>
      <c r="BZ137">
        <f t="shared" si="565"/>
        <v>357027.99999999994</v>
      </c>
      <c r="CA137">
        <f t="shared" si="566"/>
        <v>178513.99999999997</v>
      </c>
      <c r="CB137" s="19"/>
      <c r="CD137" s="19">
        <f t="shared" si="567"/>
        <v>0</v>
      </c>
      <c r="CE137" s="19">
        <f t="shared" si="567"/>
        <v>0</v>
      </c>
      <c r="CF137" s="19">
        <f t="shared" si="567"/>
        <v>127509.99999999999</v>
      </c>
      <c r="CG137" s="19">
        <f t="shared" si="567"/>
        <v>178513.99999999997</v>
      </c>
      <c r="CH137" s="19">
        <f t="shared" si="567"/>
        <v>89256.999999999985</v>
      </c>
      <c r="CI137" s="19"/>
      <c r="CL137" s="1" t="str">
        <f t="shared" si="568"/>
        <v>Extreme Bike</v>
      </c>
      <c r="CM137" s="19">
        <f>+CL107*CM88</f>
        <v>0</v>
      </c>
      <c r="CN137" s="19">
        <f>+CM107*CN88</f>
        <v>0</v>
      </c>
      <c r="CO137" s="19">
        <f>+CN107*CO88</f>
        <v>31100</v>
      </c>
      <c r="CP137" s="19">
        <f>+CO107*CP88</f>
        <v>43540</v>
      </c>
      <c r="CQ137" s="19">
        <f>+CP107*CQ88</f>
        <v>21770</v>
      </c>
      <c r="CS137" s="19">
        <f t="shared" si="569"/>
        <v>0</v>
      </c>
      <c r="CT137">
        <f t="shared" si="570"/>
        <v>0</v>
      </c>
      <c r="CU137">
        <f t="shared" si="571"/>
        <v>255019.99999999997</v>
      </c>
      <c r="CV137">
        <f t="shared" si="572"/>
        <v>357027.99999999994</v>
      </c>
      <c r="CW137">
        <f t="shared" si="573"/>
        <v>178513.99999999997</v>
      </c>
      <c r="CX137" s="19"/>
      <c r="CZ137" s="19">
        <f t="shared" si="574"/>
        <v>0</v>
      </c>
      <c r="DA137" s="19">
        <f t="shared" si="574"/>
        <v>0</v>
      </c>
      <c r="DB137" s="19">
        <f t="shared" si="574"/>
        <v>127509.99999999999</v>
      </c>
      <c r="DC137" s="19">
        <f t="shared" si="574"/>
        <v>178513.99999999997</v>
      </c>
      <c r="DD137" s="19">
        <f t="shared" si="574"/>
        <v>89256.999999999985</v>
      </c>
      <c r="DE137" s="19"/>
      <c r="DH137" s="1" t="str">
        <f t="shared" si="575"/>
        <v>Extreme Bike</v>
      </c>
      <c r="DI137" s="19">
        <f>+DH107*DI88</f>
        <v>0</v>
      </c>
      <c r="DJ137" s="19">
        <f>+DI107*DJ88</f>
        <v>0</v>
      </c>
      <c r="DK137" s="19">
        <f>+DJ107*DK88</f>
        <v>31100</v>
      </c>
      <c r="DL137" s="19">
        <f>+DK107*DL88</f>
        <v>43540</v>
      </c>
      <c r="DM137" s="19">
        <f>+DL107*DM88</f>
        <v>21770</v>
      </c>
      <c r="DO137" s="19">
        <f t="shared" si="576"/>
        <v>0</v>
      </c>
      <c r="DP137">
        <f t="shared" si="577"/>
        <v>0</v>
      </c>
      <c r="DQ137">
        <f t="shared" si="578"/>
        <v>261240</v>
      </c>
      <c r="DR137">
        <f t="shared" si="579"/>
        <v>365736</v>
      </c>
      <c r="DS137">
        <f t="shared" si="580"/>
        <v>182868</v>
      </c>
      <c r="DT137" s="19"/>
      <c r="DV137" s="19">
        <f t="shared" si="581"/>
        <v>0</v>
      </c>
      <c r="DW137" s="19">
        <f t="shared" si="581"/>
        <v>0</v>
      </c>
      <c r="DX137" s="19">
        <f t="shared" si="581"/>
        <v>130620</v>
      </c>
      <c r="DY137" s="19">
        <f t="shared" si="581"/>
        <v>182868</v>
      </c>
      <c r="DZ137" s="19">
        <f t="shared" si="581"/>
        <v>91434</v>
      </c>
      <c r="EA137" s="19"/>
      <c r="ED137" s="1" t="str">
        <f t="shared" si="582"/>
        <v>Extreme Bike</v>
      </c>
      <c r="EE137" s="19">
        <f>+ED107*EE88</f>
        <v>0</v>
      </c>
      <c r="EF137" s="19">
        <f>+EE107*EF88</f>
        <v>0</v>
      </c>
      <c r="EG137" s="19">
        <f>+EF107*EG88</f>
        <v>31100</v>
      </c>
      <c r="EH137" s="19">
        <f>+EG107*EH88</f>
        <v>43540</v>
      </c>
      <c r="EI137" s="19">
        <f>+EH107*EI88</f>
        <v>21770</v>
      </c>
      <c r="EK137" s="19">
        <f t="shared" si="583"/>
        <v>0</v>
      </c>
      <c r="EL137">
        <f t="shared" si="584"/>
        <v>0</v>
      </c>
      <c r="EM137">
        <f t="shared" si="585"/>
        <v>273680</v>
      </c>
      <c r="EN137">
        <f t="shared" si="586"/>
        <v>383152.00000000006</v>
      </c>
      <c r="EO137">
        <f t="shared" si="587"/>
        <v>191576.00000000003</v>
      </c>
      <c r="EP137" s="19"/>
      <c r="ER137" s="19">
        <f t="shared" si="588"/>
        <v>0</v>
      </c>
      <c r="ES137" s="19">
        <f t="shared" si="588"/>
        <v>0</v>
      </c>
      <c r="ET137" s="19">
        <f t="shared" si="588"/>
        <v>136840</v>
      </c>
      <c r="EU137" s="19">
        <f t="shared" si="588"/>
        <v>191576.00000000003</v>
      </c>
      <c r="EV137" s="19">
        <f t="shared" si="588"/>
        <v>95788.000000000015</v>
      </c>
      <c r="EW137" s="19"/>
      <c r="EZ137" s="1" t="str">
        <f t="shared" si="589"/>
        <v>Extreme Bike</v>
      </c>
      <c r="FA137" s="19">
        <f>+EZ107*FA88</f>
        <v>0</v>
      </c>
      <c r="FB137" s="19">
        <f>+FA107*FB88</f>
        <v>0</v>
      </c>
      <c r="FC137" s="19">
        <f>+FB107*FC88</f>
        <v>31100</v>
      </c>
      <c r="FD137" s="19">
        <f>+FC107*FD88</f>
        <v>43540</v>
      </c>
      <c r="FE137" s="19">
        <f>+FD107*FE88</f>
        <v>21770</v>
      </c>
      <c r="FG137" s="19">
        <f t="shared" si="590"/>
        <v>0</v>
      </c>
      <c r="FH137">
        <f t="shared" si="591"/>
        <v>0</v>
      </c>
      <c r="FI137">
        <f t="shared" si="592"/>
        <v>261240</v>
      </c>
      <c r="FJ137">
        <f t="shared" si="593"/>
        <v>365736</v>
      </c>
      <c r="FK137">
        <f t="shared" si="594"/>
        <v>182868</v>
      </c>
      <c r="FL137" s="19"/>
      <c r="FN137" s="19">
        <f t="shared" si="595"/>
        <v>0</v>
      </c>
      <c r="FO137" s="19">
        <f t="shared" si="595"/>
        <v>0</v>
      </c>
      <c r="FP137" s="19">
        <f t="shared" si="595"/>
        <v>130620</v>
      </c>
      <c r="FQ137" s="19">
        <f t="shared" si="595"/>
        <v>182868</v>
      </c>
      <c r="FR137" s="19">
        <f t="shared" si="595"/>
        <v>91434</v>
      </c>
      <c r="FS137" s="19"/>
      <c r="FV137" s="1" t="str">
        <f t="shared" si="596"/>
        <v>Extreme Bike</v>
      </c>
      <c r="FW137" s="19">
        <f>+FV107*FW88</f>
        <v>0</v>
      </c>
      <c r="FX137" s="19">
        <f>+FW107*FX88</f>
        <v>0</v>
      </c>
      <c r="FY137" s="19">
        <f>+FX107*FY88</f>
        <v>0</v>
      </c>
      <c r="FZ137" s="19">
        <f>+FY107*FZ88</f>
        <v>43540</v>
      </c>
      <c r="GA137" s="19">
        <f>+FZ107*GA88</f>
        <v>21770</v>
      </c>
      <c r="GC137" s="19">
        <f t="shared" si="597"/>
        <v>0</v>
      </c>
      <c r="GD137">
        <f t="shared" si="598"/>
        <v>0</v>
      </c>
      <c r="GE137">
        <f t="shared" si="599"/>
        <v>0</v>
      </c>
      <c r="GF137">
        <f t="shared" si="600"/>
        <v>365736</v>
      </c>
      <c r="GG137">
        <f t="shared" si="601"/>
        <v>182868</v>
      </c>
      <c r="GH137" s="19"/>
      <c r="GJ137" s="19">
        <f t="shared" si="602"/>
        <v>0</v>
      </c>
      <c r="GK137" s="19">
        <f t="shared" si="602"/>
        <v>0</v>
      </c>
      <c r="GL137" s="19">
        <f t="shared" si="602"/>
        <v>0</v>
      </c>
      <c r="GM137" s="19">
        <f t="shared" si="602"/>
        <v>182868</v>
      </c>
      <c r="GN137" s="19">
        <f t="shared" si="602"/>
        <v>91434</v>
      </c>
      <c r="GO137" s="19"/>
      <c r="GR137" s="1" t="str">
        <f t="shared" si="603"/>
        <v>Extreme Bike</v>
      </c>
      <c r="GS137" s="19">
        <f>+GR107*GS88</f>
        <v>0</v>
      </c>
      <c r="GT137" s="19">
        <f>+GS107*GT88</f>
        <v>0</v>
      </c>
      <c r="GU137" s="19">
        <f>+GT107*GU88</f>
        <v>0</v>
      </c>
      <c r="GV137" s="19">
        <f>+GU107*GV88</f>
        <v>43540</v>
      </c>
      <c r="GW137" s="19">
        <f>+GV107*GW88</f>
        <v>21770</v>
      </c>
      <c r="GY137" s="19">
        <f t="shared" si="604"/>
        <v>0</v>
      </c>
      <c r="GZ137">
        <f t="shared" si="605"/>
        <v>0</v>
      </c>
      <c r="HA137">
        <f t="shared" si="606"/>
        <v>0</v>
      </c>
      <c r="HB137">
        <f t="shared" si="607"/>
        <v>365736</v>
      </c>
      <c r="HC137">
        <f t="shared" si="608"/>
        <v>182868</v>
      </c>
      <c r="HD137" s="19"/>
      <c r="HF137" s="19">
        <f t="shared" si="609"/>
        <v>0</v>
      </c>
      <c r="HG137" s="19">
        <f t="shared" si="609"/>
        <v>0</v>
      </c>
      <c r="HH137" s="19">
        <f t="shared" si="609"/>
        <v>0</v>
      </c>
      <c r="HI137" s="19">
        <f t="shared" si="609"/>
        <v>182868</v>
      </c>
      <c r="HJ137" s="19">
        <f t="shared" si="609"/>
        <v>91434</v>
      </c>
      <c r="HK137" s="19"/>
      <c r="HN137" s="1" t="str">
        <f t="shared" si="610"/>
        <v>Extreme Bike</v>
      </c>
      <c r="HO137" s="19">
        <f>+HN107*HO88</f>
        <v>0</v>
      </c>
      <c r="HP137" s="19">
        <f>+HO107*HP88</f>
        <v>0</v>
      </c>
      <c r="HQ137" s="19">
        <f>+HP107*HQ88</f>
        <v>0</v>
      </c>
      <c r="HR137" s="19">
        <f>+HQ107*HR88</f>
        <v>43540</v>
      </c>
      <c r="HS137" s="19">
        <f>+HR107*HS88</f>
        <v>21770</v>
      </c>
      <c r="HU137" s="19">
        <f t="shared" si="611"/>
        <v>0</v>
      </c>
      <c r="HV137">
        <f t="shared" si="612"/>
        <v>0</v>
      </c>
      <c r="HW137">
        <f t="shared" si="613"/>
        <v>0</v>
      </c>
      <c r="HX137">
        <f t="shared" si="614"/>
        <v>365736</v>
      </c>
      <c r="HY137">
        <f t="shared" si="615"/>
        <v>182868</v>
      </c>
      <c r="HZ137" s="19"/>
      <c r="IB137" s="19">
        <f t="shared" si="616"/>
        <v>0</v>
      </c>
      <c r="IC137" s="19">
        <f t="shared" si="616"/>
        <v>0</v>
      </c>
      <c r="ID137" s="19">
        <f t="shared" si="616"/>
        <v>0</v>
      </c>
      <c r="IE137" s="19">
        <f t="shared" si="616"/>
        <v>182868</v>
      </c>
      <c r="IF137" s="19">
        <f t="shared" si="616"/>
        <v>91434</v>
      </c>
      <c r="IG137" s="19"/>
    </row>
    <row r="138" spans="1:241">
      <c r="B138" s="1" t="str">
        <f t="shared" si="536"/>
        <v>Basic</v>
      </c>
      <c r="C138" s="19">
        <f t="shared" ref="C138:C144" si="617">+B$107*C89</f>
        <v>0</v>
      </c>
      <c r="D138" s="19">
        <f>+C107*D89</f>
        <v>34210</v>
      </c>
      <c r="E138" s="19">
        <f>+D107*E89</f>
        <v>82104</v>
      </c>
      <c r="F138" s="19">
        <f>+E107*F89</f>
        <v>95788</v>
      </c>
      <c r="G138" s="19">
        <f>+F107*G89</f>
        <v>54736</v>
      </c>
      <c r="I138" s="19">
        <f t="shared" si="537"/>
        <v>0</v>
      </c>
      <c r="J138">
        <f t="shared" si="538"/>
        <v>253154</v>
      </c>
      <c r="K138">
        <f t="shared" si="539"/>
        <v>607569.6</v>
      </c>
      <c r="L138">
        <f t="shared" si="540"/>
        <v>708831.20000000007</v>
      </c>
      <c r="M138">
        <f t="shared" si="541"/>
        <v>405046.4</v>
      </c>
      <c r="N138" s="19"/>
      <c r="P138" s="19">
        <f t="shared" si="542"/>
        <v>0</v>
      </c>
      <c r="Q138" s="19">
        <f t="shared" si="543"/>
        <v>126577</v>
      </c>
      <c r="R138" s="19">
        <f t="shared" si="544"/>
        <v>303784.8</v>
      </c>
      <c r="S138" s="19">
        <f t="shared" si="545"/>
        <v>354415.60000000003</v>
      </c>
      <c r="T138" s="19">
        <f t="shared" si="546"/>
        <v>202523.2</v>
      </c>
      <c r="U138" s="19"/>
      <c r="X138" s="1" t="str">
        <f t="shared" si="547"/>
        <v>Basic</v>
      </c>
      <c r="Y138" s="19">
        <f t="shared" ref="Y138:Y147" si="618">+X$107*Y89</f>
        <v>0</v>
      </c>
      <c r="Z138" s="19">
        <f>+Y107*Z89</f>
        <v>10263</v>
      </c>
      <c r="AA138" s="19">
        <f>+Z107*AA89</f>
        <v>30789</v>
      </c>
      <c r="AB138" s="19">
        <f>+AA107*AB89</f>
        <v>35920.5</v>
      </c>
      <c r="AC138" s="19">
        <f>+AB107*AC89</f>
        <v>41052</v>
      </c>
      <c r="AE138" s="19">
        <f t="shared" si="548"/>
        <v>0</v>
      </c>
      <c r="AF138">
        <f t="shared" si="549"/>
        <v>86209.2</v>
      </c>
      <c r="AG138">
        <f t="shared" si="550"/>
        <v>258627.6</v>
      </c>
      <c r="AH138">
        <f t="shared" si="551"/>
        <v>301732.2</v>
      </c>
      <c r="AI138">
        <f t="shared" si="552"/>
        <v>344836.8</v>
      </c>
      <c r="AJ138" s="19"/>
      <c r="AL138" s="19">
        <f t="shared" si="553"/>
        <v>0</v>
      </c>
      <c r="AM138" s="19">
        <f t="shared" si="553"/>
        <v>43104.6</v>
      </c>
      <c r="AN138" s="19">
        <f t="shared" si="553"/>
        <v>129313.8</v>
      </c>
      <c r="AO138" s="19">
        <f t="shared" si="553"/>
        <v>150866.1</v>
      </c>
      <c r="AP138" s="19">
        <f t="shared" si="553"/>
        <v>172418.4</v>
      </c>
      <c r="AQ138" s="19"/>
      <c r="AT138" s="1" t="str">
        <f t="shared" si="554"/>
        <v>Basic, Sport</v>
      </c>
      <c r="AU138" s="19">
        <f t="shared" ref="AU138:AU147" si="619">+AT$107*AU89</f>
        <v>0</v>
      </c>
      <c r="AV138" s="19">
        <f>+AU107*AV89</f>
        <v>0</v>
      </c>
      <c r="AW138" s="19">
        <f>+AV107*AW89</f>
        <v>68420</v>
      </c>
      <c r="AX138" s="19">
        <f>+AW107*AX89</f>
        <v>95788</v>
      </c>
      <c r="AY138" s="19">
        <f>+AX107*AY89</f>
        <v>47894</v>
      </c>
      <c r="BA138" s="19">
        <f t="shared" si="555"/>
        <v>0</v>
      </c>
      <c r="BB138">
        <f t="shared" si="556"/>
        <v>0</v>
      </c>
      <c r="BC138">
        <f t="shared" si="557"/>
        <v>533676</v>
      </c>
      <c r="BD138">
        <f t="shared" si="558"/>
        <v>747146.4</v>
      </c>
      <c r="BE138">
        <f t="shared" si="559"/>
        <v>373573.2</v>
      </c>
      <c r="BF138" s="19"/>
      <c r="BH138" s="19">
        <f t="shared" si="560"/>
        <v>0</v>
      </c>
      <c r="BI138" s="19">
        <f t="shared" si="560"/>
        <v>0</v>
      </c>
      <c r="BJ138" s="19">
        <f t="shared" si="560"/>
        <v>266838</v>
      </c>
      <c r="BK138" s="19">
        <f t="shared" si="560"/>
        <v>373573.2</v>
      </c>
      <c r="BL138" s="19">
        <f t="shared" si="560"/>
        <v>186786.6</v>
      </c>
      <c r="BM138" s="19"/>
      <c r="BP138" s="1" t="str">
        <f t="shared" si="561"/>
        <v>Basic, Sport</v>
      </c>
      <c r="BQ138" s="19">
        <f t="shared" ref="BQ138:BQ147" si="620">+BP$107*BQ89</f>
        <v>0</v>
      </c>
      <c r="BR138" s="19">
        <f>+BQ107*BR89</f>
        <v>0</v>
      </c>
      <c r="BS138" s="19">
        <f>+BR107*BS89</f>
        <v>68420</v>
      </c>
      <c r="BT138" s="19">
        <f>+BS107*BT89</f>
        <v>95788</v>
      </c>
      <c r="BU138" s="19">
        <f>+BT107*BU89</f>
        <v>47894</v>
      </c>
      <c r="BW138" s="19">
        <f t="shared" si="562"/>
        <v>0</v>
      </c>
      <c r="BX138">
        <f t="shared" si="563"/>
        <v>0</v>
      </c>
      <c r="BY138">
        <f t="shared" si="564"/>
        <v>574728</v>
      </c>
      <c r="BZ138">
        <f t="shared" si="565"/>
        <v>804619.20000000007</v>
      </c>
      <c r="CA138">
        <f t="shared" si="566"/>
        <v>402309.60000000003</v>
      </c>
      <c r="CB138" s="19"/>
      <c r="CD138" s="19">
        <f t="shared" si="567"/>
        <v>0</v>
      </c>
      <c r="CE138" s="19">
        <f t="shared" si="567"/>
        <v>0</v>
      </c>
      <c r="CF138" s="19">
        <f t="shared" si="567"/>
        <v>287364</v>
      </c>
      <c r="CG138" s="19">
        <f t="shared" si="567"/>
        <v>402309.60000000003</v>
      </c>
      <c r="CH138" s="19">
        <f t="shared" si="567"/>
        <v>201154.80000000002</v>
      </c>
      <c r="CI138" s="19"/>
      <c r="CL138" s="1" t="str">
        <f t="shared" si="568"/>
        <v>Basic, Sport</v>
      </c>
      <c r="CM138" s="19">
        <f t="shared" ref="CM138:CM147" si="621">+CL$107*CM89</f>
        <v>0</v>
      </c>
      <c r="CN138" s="19">
        <f>+CM107*CN89</f>
        <v>0</v>
      </c>
      <c r="CO138" s="19">
        <f>+CN107*CO89</f>
        <v>68420</v>
      </c>
      <c r="CP138" s="19">
        <f>+CO107*CP89</f>
        <v>95788</v>
      </c>
      <c r="CQ138" s="19">
        <f>+CP107*CQ89</f>
        <v>47894</v>
      </c>
      <c r="CS138" s="19">
        <f t="shared" si="569"/>
        <v>0</v>
      </c>
      <c r="CT138">
        <f t="shared" si="570"/>
        <v>0</v>
      </c>
      <c r="CU138">
        <f t="shared" si="571"/>
        <v>574728</v>
      </c>
      <c r="CV138">
        <f t="shared" si="572"/>
        <v>804619.20000000007</v>
      </c>
      <c r="CW138">
        <f t="shared" si="573"/>
        <v>402309.60000000003</v>
      </c>
      <c r="CX138" s="19"/>
      <c r="CZ138" s="19">
        <f t="shared" si="574"/>
        <v>0</v>
      </c>
      <c r="DA138" s="19">
        <f t="shared" si="574"/>
        <v>0</v>
      </c>
      <c r="DB138" s="19">
        <f t="shared" si="574"/>
        <v>287364</v>
      </c>
      <c r="DC138" s="19">
        <f t="shared" si="574"/>
        <v>402309.60000000003</v>
      </c>
      <c r="DD138" s="19">
        <f t="shared" si="574"/>
        <v>201154.80000000002</v>
      </c>
      <c r="DE138" s="19"/>
      <c r="DH138" s="1" t="str">
        <f t="shared" si="575"/>
        <v>Basic, Sport</v>
      </c>
      <c r="DI138" s="19">
        <f t="shared" ref="DI138:DI147" si="622">+DH$107*DI89</f>
        <v>0</v>
      </c>
      <c r="DJ138" s="19">
        <f>+DI107*DJ89</f>
        <v>0</v>
      </c>
      <c r="DK138" s="19">
        <f>+DJ107*DK89</f>
        <v>68420</v>
      </c>
      <c r="DL138" s="19">
        <f>+DK107*DL89</f>
        <v>95788</v>
      </c>
      <c r="DM138" s="19">
        <f>+DL107*DM89</f>
        <v>47894</v>
      </c>
      <c r="DO138" s="19">
        <f t="shared" si="576"/>
        <v>0</v>
      </c>
      <c r="DP138">
        <f t="shared" si="577"/>
        <v>0</v>
      </c>
      <c r="DQ138">
        <f t="shared" si="578"/>
        <v>588412</v>
      </c>
      <c r="DR138">
        <f t="shared" si="579"/>
        <v>823776.79999999993</v>
      </c>
      <c r="DS138">
        <f t="shared" si="580"/>
        <v>411888.39999999997</v>
      </c>
      <c r="DT138" s="19"/>
      <c r="DV138" s="19">
        <f t="shared" si="581"/>
        <v>0</v>
      </c>
      <c r="DW138" s="19">
        <f t="shared" si="581"/>
        <v>0</v>
      </c>
      <c r="DX138" s="19">
        <f t="shared" si="581"/>
        <v>294206</v>
      </c>
      <c r="DY138" s="19">
        <f t="shared" si="581"/>
        <v>411888.39999999997</v>
      </c>
      <c r="DZ138" s="19">
        <f t="shared" si="581"/>
        <v>205944.19999999998</v>
      </c>
      <c r="EA138" s="19"/>
      <c r="ED138" s="1" t="str">
        <f t="shared" si="582"/>
        <v>Basic, Sport</v>
      </c>
      <c r="EE138" s="19">
        <f t="shared" ref="EE138:EE147" si="623">+ED$107*EE89</f>
        <v>0</v>
      </c>
      <c r="EF138" s="19">
        <f>+EE107*EF89</f>
        <v>0</v>
      </c>
      <c r="EG138" s="19">
        <f>+EF107*EG89</f>
        <v>68420</v>
      </c>
      <c r="EH138" s="19">
        <f>+EG107*EH89</f>
        <v>95788</v>
      </c>
      <c r="EI138" s="19">
        <f>+EH107*EI89</f>
        <v>47894</v>
      </c>
      <c r="EK138" s="19">
        <f t="shared" si="583"/>
        <v>0</v>
      </c>
      <c r="EL138">
        <f t="shared" si="584"/>
        <v>0</v>
      </c>
      <c r="EM138">
        <f t="shared" si="585"/>
        <v>615780</v>
      </c>
      <c r="EN138">
        <f t="shared" si="586"/>
        <v>862092</v>
      </c>
      <c r="EO138">
        <f t="shared" si="587"/>
        <v>431046</v>
      </c>
      <c r="EP138" s="19"/>
      <c r="ER138" s="19">
        <f t="shared" si="588"/>
        <v>0</v>
      </c>
      <c r="ES138" s="19">
        <f t="shared" si="588"/>
        <v>0</v>
      </c>
      <c r="ET138" s="19">
        <f t="shared" si="588"/>
        <v>307890</v>
      </c>
      <c r="EU138" s="19">
        <f t="shared" si="588"/>
        <v>431046</v>
      </c>
      <c r="EV138" s="19">
        <f t="shared" si="588"/>
        <v>215523</v>
      </c>
      <c r="EW138" s="19"/>
      <c r="EZ138" s="1" t="str">
        <f t="shared" si="589"/>
        <v>Basic, Sport</v>
      </c>
      <c r="FA138" s="19">
        <f t="shared" ref="FA138:FA147" si="624">+EZ$107*FA89</f>
        <v>0</v>
      </c>
      <c r="FB138" s="19">
        <f>+FA107*FB89</f>
        <v>0</v>
      </c>
      <c r="FC138" s="19">
        <f>+FB107*FC89</f>
        <v>68420</v>
      </c>
      <c r="FD138" s="19">
        <f>+FC107*FD89</f>
        <v>95788</v>
      </c>
      <c r="FE138" s="19">
        <f>+FD107*FE89</f>
        <v>47894</v>
      </c>
      <c r="FG138" s="19">
        <f t="shared" si="590"/>
        <v>0</v>
      </c>
      <c r="FH138">
        <f t="shared" si="591"/>
        <v>0</v>
      </c>
      <c r="FI138">
        <f t="shared" si="592"/>
        <v>588412</v>
      </c>
      <c r="FJ138">
        <f t="shared" si="593"/>
        <v>823776.79999999993</v>
      </c>
      <c r="FK138">
        <f t="shared" si="594"/>
        <v>411888.39999999997</v>
      </c>
      <c r="FL138" s="19"/>
      <c r="FN138" s="19">
        <f t="shared" si="595"/>
        <v>0</v>
      </c>
      <c r="FO138" s="19">
        <f t="shared" si="595"/>
        <v>0</v>
      </c>
      <c r="FP138" s="19">
        <f t="shared" si="595"/>
        <v>294206</v>
      </c>
      <c r="FQ138" s="19">
        <f t="shared" si="595"/>
        <v>411888.39999999997</v>
      </c>
      <c r="FR138" s="19">
        <f t="shared" si="595"/>
        <v>205944.19999999998</v>
      </c>
      <c r="FS138" s="19"/>
      <c r="FV138" s="1" t="str">
        <f t="shared" si="596"/>
        <v>Basic, Sport</v>
      </c>
      <c r="FW138" s="19">
        <f t="shared" ref="FW138:FW147" si="625">+FV$107*FW89</f>
        <v>0</v>
      </c>
      <c r="FX138" s="19">
        <f>+FW107*FX89</f>
        <v>0</v>
      </c>
      <c r="FY138" s="19">
        <f>+FX107*FY89</f>
        <v>0</v>
      </c>
      <c r="FZ138" s="19">
        <f>+FY107*FZ89</f>
        <v>95788</v>
      </c>
      <c r="GA138" s="19">
        <f>+FZ107*GA89</f>
        <v>47894</v>
      </c>
      <c r="GC138" s="19">
        <f t="shared" si="597"/>
        <v>0</v>
      </c>
      <c r="GD138">
        <f t="shared" si="598"/>
        <v>0</v>
      </c>
      <c r="GE138">
        <f t="shared" si="599"/>
        <v>0</v>
      </c>
      <c r="GF138">
        <f t="shared" si="600"/>
        <v>823776.79999999993</v>
      </c>
      <c r="GG138">
        <f t="shared" si="601"/>
        <v>411888.39999999997</v>
      </c>
      <c r="GH138" s="19"/>
      <c r="GJ138" s="19">
        <f t="shared" si="602"/>
        <v>0</v>
      </c>
      <c r="GK138" s="19">
        <f t="shared" si="602"/>
        <v>0</v>
      </c>
      <c r="GL138" s="19">
        <f t="shared" si="602"/>
        <v>0</v>
      </c>
      <c r="GM138" s="19">
        <f t="shared" si="602"/>
        <v>411888.39999999997</v>
      </c>
      <c r="GN138" s="19">
        <f t="shared" si="602"/>
        <v>205944.19999999998</v>
      </c>
      <c r="GO138" s="19"/>
      <c r="GR138" s="1" t="str">
        <f t="shared" si="603"/>
        <v>Basic, Sport</v>
      </c>
      <c r="GS138" s="19">
        <f t="shared" ref="GS138:GS147" si="626">+GR$107*GS89</f>
        <v>0</v>
      </c>
      <c r="GT138" s="19">
        <f>+GS107*GT89</f>
        <v>0</v>
      </c>
      <c r="GU138" s="19">
        <f>+GT107*GU89</f>
        <v>0</v>
      </c>
      <c r="GV138" s="19">
        <f>+GU107*GV89</f>
        <v>95788</v>
      </c>
      <c r="GW138" s="19">
        <f>+GV107*GW89</f>
        <v>47894</v>
      </c>
      <c r="GY138" s="19">
        <f t="shared" si="604"/>
        <v>0</v>
      </c>
      <c r="GZ138">
        <f t="shared" si="605"/>
        <v>0</v>
      </c>
      <c r="HA138">
        <f t="shared" si="606"/>
        <v>0</v>
      </c>
      <c r="HB138">
        <f t="shared" si="607"/>
        <v>823776.79999999993</v>
      </c>
      <c r="HC138">
        <f t="shared" si="608"/>
        <v>411888.39999999997</v>
      </c>
      <c r="HD138" s="19"/>
      <c r="HF138" s="19">
        <f t="shared" si="609"/>
        <v>0</v>
      </c>
      <c r="HG138" s="19">
        <f t="shared" si="609"/>
        <v>0</v>
      </c>
      <c r="HH138" s="19">
        <f t="shared" si="609"/>
        <v>0</v>
      </c>
      <c r="HI138" s="19">
        <f t="shared" si="609"/>
        <v>411888.39999999997</v>
      </c>
      <c r="HJ138" s="19">
        <f t="shared" si="609"/>
        <v>205944.19999999998</v>
      </c>
      <c r="HK138" s="19"/>
      <c r="HN138" s="1" t="str">
        <f t="shared" si="610"/>
        <v>Basic, Sport</v>
      </c>
      <c r="HO138" s="19">
        <f t="shared" ref="HO138:HO147" si="627">+HN$107*HO89</f>
        <v>0</v>
      </c>
      <c r="HP138" s="19">
        <f>+HO107*HP89</f>
        <v>0</v>
      </c>
      <c r="HQ138" s="19">
        <f>+HP107*HQ89</f>
        <v>0</v>
      </c>
      <c r="HR138" s="19">
        <f>+HQ107*HR89</f>
        <v>95788</v>
      </c>
      <c r="HS138" s="19">
        <f>+HR107*HS89</f>
        <v>47894</v>
      </c>
      <c r="HU138" s="19">
        <f t="shared" si="611"/>
        <v>0</v>
      </c>
      <c r="HV138">
        <f t="shared" si="612"/>
        <v>0</v>
      </c>
      <c r="HW138">
        <f t="shared" si="613"/>
        <v>0</v>
      </c>
      <c r="HX138">
        <f t="shared" si="614"/>
        <v>823776.79999999993</v>
      </c>
      <c r="HY138">
        <f t="shared" si="615"/>
        <v>411888.39999999997</v>
      </c>
      <c r="HZ138" s="19"/>
      <c r="IB138" s="19">
        <f t="shared" si="616"/>
        <v>0</v>
      </c>
      <c r="IC138" s="19">
        <f t="shared" si="616"/>
        <v>0</v>
      </c>
      <c r="ID138" s="19">
        <f t="shared" si="616"/>
        <v>0</v>
      </c>
      <c r="IE138" s="19">
        <f t="shared" si="616"/>
        <v>411888.39999999997</v>
      </c>
      <c r="IF138" s="19">
        <f t="shared" si="616"/>
        <v>205944.19999999998</v>
      </c>
      <c r="IG138" s="19"/>
    </row>
    <row r="139" spans="1:241">
      <c r="B139" s="1" t="str">
        <f t="shared" si="536"/>
        <v>Sport</v>
      </c>
      <c r="C139" s="19">
        <f t="shared" si="617"/>
        <v>0</v>
      </c>
      <c r="D139" s="19">
        <f t="shared" ref="D139:G144" si="628">+C$107*D90</f>
        <v>31100</v>
      </c>
      <c r="E139" s="19">
        <f t="shared" si="628"/>
        <v>74640</v>
      </c>
      <c r="F139" s="19">
        <f t="shared" si="628"/>
        <v>87080</v>
      </c>
      <c r="G139" s="19">
        <f t="shared" si="628"/>
        <v>49760</v>
      </c>
      <c r="I139" s="19">
        <f t="shared" si="537"/>
        <v>0</v>
      </c>
      <c r="J139">
        <f t="shared" si="538"/>
        <v>230140</v>
      </c>
      <c r="K139">
        <f t="shared" si="539"/>
        <v>552336</v>
      </c>
      <c r="L139">
        <f t="shared" si="540"/>
        <v>644392</v>
      </c>
      <c r="M139">
        <f t="shared" si="541"/>
        <v>368224</v>
      </c>
      <c r="N139" s="19"/>
      <c r="P139" s="19">
        <f t="shared" si="542"/>
        <v>0</v>
      </c>
      <c r="Q139" s="19">
        <f t="shared" si="543"/>
        <v>115070</v>
      </c>
      <c r="R139" s="19">
        <f t="shared" si="544"/>
        <v>276168</v>
      </c>
      <c r="S139" s="19">
        <f t="shared" si="545"/>
        <v>322196</v>
      </c>
      <c r="T139" s="19">
        <f t="shared" si="546"/>
        <v>184112</v>
      </c>
      <c r="U139" s="19"/>
      <c r="X139" s="1" t="str">
        <f t="shared" si="547"/>
        <v>Sport</v>
      </c>
      <c r="Y139" s="19">
        <f t="shared" si="618"/>
        <v>0</v>
      </c>
      <c r="Z139" s="19">
        <f t="shared" ref="Z139:AC142" si="629">+Y$107*Z90</f>
        <v>9330</v>
      </c>
      <c r="AA139" s="19">
        <f t="shared" si="629"/>
        <v>27990</v>
      </c>
      <c r="AB139" s="19">
        <f t="shared" si="629"/>
        <v>32655</v>
      </c>
      <c r="AC139" s="19">
        <f t="shared" si="629"/>
        <v>37320</v>
      </c>
      <c r="AE139" s="19">
        <f t="shared" si="548"/>
        <v>0</v>
      </c>
      <c r="AF139">
        <f t="shared" si="549"/>
        <v>78372</v>
      </c>
      <c r="AG139">
        <f t="shared" si="550"/>
        <v>235116</v>
      </c>
      <c r="AH139">
        <f t="shared" si="551"/>
        <v>274302</v>
      </c>
      <c r="AI139">
        <f t="shared" si="552"/>
        <v>313488</v>
      </c>
      <c r="AJ139" s="19"/>
      <c r="AL139" s="19">
        <f t="shared" si="553"/>
        <v>0</v>
      </c>
      <c r="AM139" s="19">
        <f t="shared" si="553"/>
        <v>39186</v>
      </c>
      <c r="AN139" s="19">
        <f t="shared" si="553"/>
        <v>117558</v>
      </c>
      <c r="AO139" s="19">
        <f t="shared" si="553"/>
        <v>137151</v>
      </c>
      <c r="AP139" s="19">
        <f t="shared" si="553"/>
        <v>156744</v>
      </c>
      <c r="AQ139" s="19"/>
      <c r="AT139" s="1" t="str">
        <f t="shared" si="554"/>
        <v>Underground</v>
      </c>
      <c r="AU139" s="19">
        <f t="shared" si="619"/>
        <v>0</v>
      </c>
      <c r="AV139" s="19">
        <f t="shared" ref="AV139:AY142" si="630">+AU$107*AV90</f>
        <v>0</v>
      </c>
      <c r="AW139" s="19">
        <f t="shared" si="630"/>
        <v>62200</v>
      </c>
      <c r="AX139" s="19">
        <f t="shared" si="630"/>
        <v>87080</v>
      </c>
      <c r="AY139" s="19">
        <f t="shared" si="630"/>
        <v>43540</v>
      </c>
      <c r="BA139" s="19">
        <f t="shared" si="555"/>
        <v>0</v>
      </c>
      <c r="BB139">
        <f t="shared" si="556"/>
        <v>0</v>
      </c>
      <c r="BC139">
        <f t="shared" si="557"/>
        <v>485160.00000000006</v>
      </c>
      <c r="BD139">
        <f t="shared" si="558"/>
        <v>679224.00000000012</v>
      </c>
      <c r="BE139">
        <f t="shared" si="559"/>
        <v>339612.00000000006</v>
      </c>
      <c r="BF139" s="19"/>
      <c r="BH139" s="19">
        <f t="shared" si="560"/>
        <v>0</v>
      </c>
      <c r="BI139" s="19">
        <f t="shared" si="560"/>
        <v>0</v>
      </c>
      <c r="BJ139" s="19">
        <f t="shared" si="560"/>
        <v>242580.00000000003</v>
      </c>
      <c r="BK139" s="19">
        <f t="shared" si="560"/>
        <v>339612.00000000006</v>
      </c>
      <c r="BL139" s="19">
        <f t="shared" si="560"/>
        <v>169806.00000000003</v>
      </c>
      <c r="BM139" s="19"/>
      <c r="BP139" s="1" t="str">
        <f t="shared" si="561"/>
        <v>Underground</v>
      </c>
      <c r="BQ139" s="19">
        <f t="shared" si="620"/>
        <v>0</v>
      </c>
      <c r="BR139" s="19">
        <f t="shared" ref="BR139:BU142" si="631">+BQ$107*BR90</f>
        <v>0</v>
      </c>
      <c r="BS139" s="19">
        <f t="shared" si="631"/>
        <v>62200</v>
      </c>
      <c r="BT139" s="19">
        <f t="shared" si="631"/>
        <v>87080</v>
      </c>
      <c r="BU139" s="19">
        <f t="shared" si="631"/>
        <v>43540</v>
      </c>
      <c r="BW139" s="19">
        <f t="shared" si="562"/>
        <v>0</v>
      </c>
      <c r="BX139">
        <f t="shared" si="563"/>
        <v>0</v>
      </c>
      <c r="BY139">
        <f t="shared" si="564"/>
        <v>522480</v>
      </c>
      <c r="BZ139">
        <f t="shared" si="565"/>
        <v>731472</v>
      </c>
      <c r="CA139">
        <f t="shared" si="566"/>
        <v>365736</v>
      </c>
      <c r="CB139" s="19"/>
      <c r="CD139" s="19">
        <f t="shared" si="567"/>
        <v>0</v>
      </c>
      <c r="CE139" s="19">
        <f t="shared" si="567"/>
        <v>0</v>
      </c>
      <c r="CF139" s="19">
        <f t="shared" si="567"/>
        <v>261240</v>
      </c>
      <c r="CG139" s="19">
        <f t="shared" si="567"/>
        <v>365736</v>
      </c>
      <c r="CH139" s="19">
        <f t="shared" si="567"/>
        <v>182868</v>
      </c>
      <c r="CI139" s="19"/>
      <c r="CL139" s="1" t="str">
        <f t="shared" si="568"/>
        <v>Underground</v>
      </c>
      <c r="CM139" s="19">
        <f t="shared" si="621"/>
        <v>0</v>
      </c>
      <c r="CN139" s="19">
        <f t="shared" ref="CN139:CQ142" si="632">+CM$107*CN90</f>
        <v>0</v>
      </c>
      <c r="CO139" s="19">
        <f t="shared" si="632"/>
        <v>62200</v>
      </c>
      <c r="CP139" s="19">
        <f t="shared" si="632"/>
        <v>87080</v>
      </c>
      <c r="CQ139" s="19">
        <f t="shared" si="632"/>
        <v>43540</v>
      </c>
      <c r="CS139" s="19">
        <f t="shared" si="569"/>
        <v>0</v>
      </c>
      <c r="CT139">
        <f t="shared" si="570"/>
        <v>0</v>
      </c>
      <c r="CU139">
        <f t="shared" si="571"/>
        <v>522480</v>
      </c>
      <c r="CV139">
        <f t="shared" si="572"/>
        <v>731472</v>
      </c>
      <c r="CW139">
        <f t="shared" si="573"/>
        <v>365736</v>
      </c>
      <c r="CX139" s="19"/>
      <c r="CZ139" s="19">
        <f t="shared" si="574"/>
        <v>0</v>
      </c>
      <c r="DA139" s="19">
        <f t="shared" si="574"/>
        <v>0</v>
      </c>
      <c r="DB139" s="19">
        <f t="shared" si="574"/>
        <v>261240</v>
      </c>
      <c r="DC139" s="19">
        <f t="shared" si="574"/>
        <v>365736</v>
      </c>
      <c r="DD139" s="19">
        <f t="shared" si="574"/>
        <v>182868</v>
      </c>
      <c r="DE139" s="19"/>
      <c r="DH139" s="1" t="str">
        <f t="shared" si="575"/>
        <v>Underground</v>
      </c>
      <c r="DI139" s="19">
        <f t="shared" si="622"/>
        <v>0</v>
      </c>
      <c r="DJ139" s="19">
        <f t="shared" ref="DJ139:DM142" si="633">+DI$107*DJ90</f>
        <v>0</v>
      </c>
      <c r="DK139" s="19">
        <f t="shared" si="633"/>
        <v>62200</v>
      </c>
      <c r="DL139" s="19">
        <f t="shared" si="633"/>
        <v>87080</v>
      </c>
      <c r="DM139" s="19">
        <f t="shared" si="633"/>
        <v>43540</v>
      </c>
      <c r="DO139" s="19">
        <f t="shared" si="576"/>
        <v>0</v>
      </c>
      <c r="DP139">
        <f t="shared" si="577"/>
        <v>0</v>
      </c>
      <c r="DQ139">
        <f t="shared" si="578"/>
        <v>534920</v>
      </c>
      <c r="DR139">
        <f t="shared" si="579"/>
        <v>748888</v>
      </c>
      <c r="DS139">
        <f t="shared" si="580"/>
        <v>374444</v>
      </c>
      <c r="DT139" s="19"/>
      <c r="DV139" s="19">
        <f t="shared" si="581"/>
        <v>0</v>
      </c>
      <c r="DW139" s="19">
        <f t="shared" si="581"/>
        <v>0</v>
      </c>
      <c r="DX139" s="19">
        <f t="shared" si="581"/>
        <v>267460</v>
      </c>
      <c r="DY139" s="19">
        <f t="shared" si="581"/>
        <v>374444</v>
      </c>
      <c r="DZ139" s="19">
        <f t="shared" si="581"/>
        <v>187222</v>
      </c>
      <c r="EA139" s="19"/>
      <c r="ED139" s="1" t="str">
        <f t="shared" si="582"/>
        <v>Underground</v>
      </c>
      <c r="EE139" s="19">
        <f t="shared" si="623"/>
        <v>0</v>
      </c>
      <c r="EF139" s="19">
        <f t="shared" ref="EF139:EI142" si="634">+EE$107*EF90</f>
        <v>0</v>
      </c>
      <c r="EG139" s="19">
        <f t="shared" si="634"/>
        <v>62200</v>
      </c>
      <c r="EH139" s="19">
        <f t="shared" si="634"/>
        <v>87080</v>
      </c>
      <c r="EI139" s="19">
        <f t="shared" si="634"/>
        <v>43540</v>
      </c>
      <c r="EK139" s="19">
        <f t="shared" si="583"/>
        <v>0</v>
      </c>
      <c r="EL139">
        <f t="shared" si="584"/>
        <v>0</v>
      </c>
      <c r="EM139">
        <f t="shared" si="585"/>
        <v>559800</v>
      </c>
      <c r="EN139">
        <f t="shared" si="586"/>
        <v>783720</v>
      </c>
      <c r="EO139">
        <f t="shared" si="587"/>
        <v>391860</v>
      </c>
      <c r="EP139" s="19"/>
      <c r="ER139" s="19">
        <f t="shared" si="588"/>
        <v>0</v>
      </c>
      <c r="ES139" s="19">
        <f t="shared" si="588"/>
        <v>0</v>
      </c>
      <c r="ET139" s="19">
        <f t="shared" si="588"/>
        <v>279900</v>
      </c>
      <c r="EU139" s="19">
        <f t="shared" si="588"/>
        <v>391860</v>
      </c>
      <c r="EV139" s="19">
        <f t="shared" si="588"/>
        <v>195930</v>
      </c>
      <c r="EW139" s="19"/>
      <c r="EZ139" s="1" t="str">
        <f t="shared" si="589"/>
        <v>Underground</v>
      </c>
      <c r="FA139" s="19">
        <f t="shared" si="624"/>
        <v>0</v>
      </c>
      <c r="FB139" s="19">
        <f t="shared" ref="FB139:FE142" si="635">+FA$107*FB90</f>
        <v>0</v>
      </c>
      <c r="FC139" s="19">
        <f t="shared" si="635"/>
        <v>62200</v>
      </c>
      <c r="FD139" s="19">
        <f t="shared" si="635"/>
        <v>87080</v>
      </c>
      <c r="FE139" s="19">
        <f t="shared" si="635"/>
        <v>43540</v>
      </c>
      <c r="FG139" s="19">
        <f t="shared" si="590"/>
        <v>0</v>
      </c>
      <c r="FH139">
        <f t="shared" si="591"/>
        <v>0</v>
      </c>
      <c r="FI139">
        <f t="shared" si="592"/>
        <v>534920</v>
      </c>
      <c r="FJ139">
        <f t="shared" si="593"/>
        <v>748888</v>
      </c>
      <c r="FK139">
        <f t="shared" si="594"/>
        <v>374444</v>
      </c>
      <c r="FL139" s="19"/>
      <c r="FN139" s="19">
        <f t="shared" si="595"/>
        <v>0</v>
      </c>
      <c r="FO139" s="19">
        <f t="shared" si="595"/>
        <v>0</v>
      </c>
      <c r="FP139" s="19">
        <f t="shared" si="595"/>
        <v>267460</v>
      </c>
      <c r="FQ139" s="19">
        <f t="shared" si="595"/>
        <v>374444</v>
      </c>
      <c r="FR139" s="19">
        <f t="shared" si="595"/>
        <v>187222</v>
      </c>
      <c r="FS139" s="19"/>
      <c r="FV139" s="1" t="str">
        <f t="shared" si="596"/>
        <v>Underground</v>
      </c>
      <c r="FW139" s="19">
        <f t="shared" si="625"/>
        <v>0</v>
      </c>
      <c r="FX139" s="19">
        <f t="shared" ref="FX139:GA142" si="636">+FW$107*FX90</f>
        <v>0</v>
      </c>
      <c r="FY139" s="19">
        <f t="shared" si="636"/>
        <v>0</v>
      </c>
      <c r="FZ139" s="19">
        <f t="shared" si="636"/>
        <v>87080</v>
      </c>
      <c r="GA139" s="19">
        <f t="shared" si="636"/>
        <v>43540</v>
      </c>
      <c r="GC139" s="19">
        <f t="shared" si="597"/>
        <v>0</v>
      </c>
      <c r="GD139">
        <f t="shared" si="598"/>
        <v>0</v>
      </c>
      <c r="GE139">
        <f t="shared" si="599"/>
        <v>0</v>
      </c>
      <c r="GF139">
        <f t="shared" si="600"/>
        <v>748888</v>
      </c>
      <c r="GG139">
        <f t="shared" si="601"/>
        <v>374444</v>
      </c>
      <c r="GH139" s="19"/>
      <c r="GJ139" s="19">
        <f t="shared" si="602"/>
        <v>0</v>
      </c>
      <c r="GK139" s="19">
        <f t="shared" si="602"/>
        <v>0</v>
      </c>
      <c r="GL139" s="19">
        <f t="shared" si="602"/>
        <v>0</v>
      </c>
      <c r="GM139" s="19">
        <f t="shared" si="602"/>
        <v>374444</v>
      </c>
      <c r="GN139" s="19">
        <f t="shared" si="602"/>
        <v>187222</v>
      </c>
      <c r="GO139" s="19"/>
      <c r="GR139" s="1" t="str">
        <f t="shared" si="603"/>
        <v>Underground</v>
      </c>
      <c r="GS139" s="19">
        <f t="shared" si="626"/>
        <v>0</v>
      </c>
      <c r="GT139" s="19">
        <f t="shared" ref="GT139:GW142" si="637">+GS$107*GT90</f>
        <v>0</v>
      </c>
      <c r="GU139" s="19">
        <f t="shared" si="637"/>
        <v>0</v>
      </c>
      <c r="GV139" s="19">
        <f t="shared" si="637"/>
        <v>87080</v>
      </c>
      <c r="GW139" s="19">
        <f t="shared" si="637"/>
        <v>43540</v>
      </c>
      <c r="GY139" s="19">
        <f t="shared" si="604"/>
        <v>0</v>
      </c>
      <c r="GZ139">
        <f t="shared" si="605"/>
        <v>0</v>
      </c>
      <c r="HA139">
        <f t="shared" si="606"/>
        <v>0</v>
      </c>
      <c r="HB139">
        <f t="shared" si="607"/>
        <v>748888</v>
      </c>
      <c r="HC139">
        <f t="shared" si="608"/>
        <v>374444</v>
      </c>
      <c r="HD139" s="19"/>
      <c r="HF139" s="19">
        <f t="shared" si="609"/>
        <v>0</v>
      </c>
      <c r="HG139" s="19">
        <f t="shared" si="609"/>
        <v>0</v>
      </c>
      <c r="HH139" s="19">
        <f t="shared" si="609"/>
        <v>0</v>
      </c>
      <c r="HI139" s="19">
        <f t="shared" si="609"/>
        <v>374444</v>
      </c>
      <c r="HJ139" s="19">
        <f t="shared" si="609"/>
        <v>187222</v>
      </c>
      <c r="HK139" s="19"/>
      <c r="HN139" s="1" t="str">
        <f t="shared" si="610"/>
        <v>Underground</v>
      </c>
      <c r="HO139" s="19">
        <f t="shared" si="627"/>
        <v>0</v>
      </c>
      <c r="HP139" s="19">
        <f t="shared" ref="HP139:HS142" si="638">+HO$107*HP90</f>
        <v>0</v>
      </c>
      <c r="HQ139" s="19">
        <f t="shared" si="638"/>
        <v>0</v>
      </c>
      <c r="HR139" s="19">
        <f t="shared" si="638"/>
        <v>87080</v>
      </c>
      <c r="HS139" s="19">
        <f t="shared" si="638"/>
        <v>43540</v>
      </c>
      <c r="HU139" s="19">
        <f t="shared" si="611"/>
        <v>0</v>
      </c>
      <c r="HV139">
        <f t="shared" si="612"/>
        <v>0</v>
      </c>
      <c r="HW139">
        <f t="shared" si="613"/>
        <v>0</v>
      </c>
      <c r="HX139">
        <f t="shared" si="614"/>
        <v>748888</v>
      </c>
      <c r="HY139">
        <f t="shared" si="615"/>
        <v>374444</v>
      </c>
      <c r="HZ139" s="19"/>
      <c r="IB139" s="19">
        <f t="shared" si="616"/>
        <v>0</v>
      </c>
      <c r="IC139" s="19">
        <f t="shared" si="616"/>
        <v>0</v>
      </c>
      <c r="ID139" s="19">
        <f t="shared" si="616"/>
        <v>0</v>
      </c>
      <c r="IE139" s="19">
        <f t="shared" si="616"/>
        <v>374444</v>
      </c>
      <c r="IF139" s="19">
        <f t="shared" si="616"/>
        <v>187222</v>
      </c>
      <c r="IG139" s="19"/>
    </row>
    <row r="140" spans="1:241">
      <c r="B140" s="1" t="str">
        <f t="shared" si="536"/>
        <v>Underground</v>
      </c>
      <c r="C140" s="19">
        <f t="shared" si="617"/>
        <v>0</v>
      </c>
      <c r="D140" s="19">
        <f t="shared" si="628"/>
        <v>37320</v>
      </c>
      <c r="E140" s="19">
        <f t="shared" si="628"/>
        <v>89568</v>
      </c>
      <c r="F140" s="19">
        <f t="shared" si="628"/>
        <v>104496</v>
      </c>
      <c r="G140" s="19">
        <f t="shared" si="628"/>
        <v>59712</v>
      </c>
      <c r="I140" s="19">
        <f t="shared" si="537"/>
        <v>0</v>
      </c>
      <c r="J140">
        <f t="shared" si="538"/>
        <v>350808</v>
      </c>
      <c r="K140">
        <f t="shared" si="539"/>
        <v>841939.20000000007</v>
      </c>
      <c r="L140">
        <f t="shared" si="540"/>
        <v>982262.4</v>
      </c>
      <c r="M140">
        <f t="shared" si="541"/>
        <v>561292.80000000005</v>
      </c>
      <c r="N140" s="19"/>
      <c r="P140" s="19">
        <f t="shared" si="542"/>
        <v>0</v>
      </c>
      <c r="Q140" s="19">
        <f t="shared" si="543"/>
        <v>175404</v>
      </c>
      <c r="R140" s="19">
        <f t="shared" si="544"/>
        <v>420969.60000000003</v>
      </c>
      <c r="S140" s="19">
        <f t="shared" si="545"/>
        <v>491131.2</v>
      </c>
      <c r="T140" s="19">
        <f t="shared" si="546"/>
        <v>280646.40000000002</v>
      </c>
      <c r="U140" s="19"/>
      <c r="X140" s="1" t="str">
        <f t="shared" si="547"/>
        <v>Underground</v>
      </c>
      <c r="Y140" s="19">
        <f t="shared" si="618"/>
        <v>0</v>
      </c>
      <c r="Z140" s="19">
        <f t="shared" si="629"/>
        <v>11196</v>
      </c>
      <c r="AA140" s="19">
        <f t="shared" si="629"/>
        <v>33588</v>
      </c>
      <c r="AB140" s="19">
        <f t="shared" si="629"/>
        <v>39186</v>
      </c>
      <c r="AC140" s="19">
        <f t="shared" si="629"/>
        <v>44784</v>
      </c>
      <c r="AE140" s="19">
        <f t="shared" si="548"/>
        <v>0</v>
      </c>
      <c r="AF140">
        <f t="shared" si="549"/>
        <v>116438.40000000001</v>
      </c>
      <c r="AG140">
        <f t="shared" si="550"/>
        <v>349315.2</v>
      </c>
      <c r="AH140">
        <f t="shared" si="551"/>
        <v>407534.4</v>
      </c>
      <c r="AI140">
        <f t="shared" si="552"/>
        <v>465753.60000000003</v>
      </c>
      <c r="AJ140" s="19"/>
      <c r="AL140" s="19">
        <f t="shared" si="553"/>
        <v>0</v>
      </c>
      <c r="AM140" s="19">
        <f t="shared" si="553"/>
        <v>58219.200000000004</v>
      </c>
      <c r="AN140" s="19">
        <f t="shared" si="553"/>
        <v>174657.6</v>
      </c>
      <c r="AO140" s="19">
        <f t="shared" si="553"/>
        <v>203767.2</v>
      </c>
      <c r="AP140" s="19">
        <f t="shared" si="553"/>
        <v>232876.80000000002</v>
      </c>
      <c r="AQ140" s="19"/>
      <c r="AT140" s="1" t="str">
        <f t="shared" si="554"/>
        <v>Fantasy</v>
      </c>
      <c r="AU140" s="19">
        <f t="shared" si="619"/>
        <v>0</v>
      </c>
      <c r="AV140" s="19">
        <f t="shared" si="630"/>
        <v>0</v>
      </c>
      <c r="AW140" s="19">
        <f t="shared" si="630"/>
        <v>74640</v>
      </c>
      <c r="AX140" s="19">
        <f t="shared" si="630"/>
        <v>104496</v>
      </c>
      <c r="AY140" s="19">
        <f t="shared" si="630"/>
        <v>52248</v>
      </c>
      <c r="BA140" s="19">
        <f t="shared" si="555"/>
        <v>0</v>
      </c>
      <c r="BB140">
        <f t="shared" si="556"/>
        <v>0</v>
      </c>
      <c r="BC140">
        <f t="shared" si="557"/>
        <v>731472</v>
      </c>
      <c r="BD140">
        <f t="shared" si="558"/>
        <v>1024060.8</v>
      </c>
      <c r="BE140">
        <f t="shared" si="559"/>
        <v>512030.4</v>
      </c>
      <c r="BF140" s="19"/>
      <c r="BH140" s="19">
        <f t="shared" si="560"/>
        <v>0</v>
      </c>
      <c r="BI140" s="19">
        <f t="shared" si="560"/>
        <v>0</v>
      </c>
      <c r="BJ140" s="19">
        <f t="shared" si="560"/>
        <v>365736</v>
      </c>
      <c r="BK140" s="19">
        <f t="shared" si="560"/>
        <v>512030.4</v>
      </c>
      <c r="BL140" s="19">
        <f t="shared" si="560"/>
        <v>256015.2</v>
      </c>
      <c r="BM140" s="19"/>
      <c r="BP140" s="1" t="str">
        <f t="shared" si="561"/>
        <v>Fantasy</v>
      </c>
      <c r="BQ140" s="19">
        <f t="shared" si="620"/>
        <v>0</v>
      </c>
      <c r="BR140" s="19">
        <f t="shared" si="631"/>
        <v>0</v>
      </c>
      <c r="BS140" s="19">
        <f t="shared" si="631"/>
        <v>74640</v>
      </c>
      <c r="BT140" s="19">
        <f t="shared" si="631"/>
        <v>104496</v>
      </c>
      <c r="BU140" s="19">
        <f t="shared" si="631"/>
        <v>52248</v>
      </c>
      <c r="BW140" s="19">
        <f t="shared" si="562"/>
        <v>0</v>
      </c>
      <c r="BX140">
        <f t="shared" si="563"/>
        <v>0</v>
      </c>
      <c r="BY140">
        <f t="shared" si="564"/>
        <v>776256</v>
      </c>
      <c r="BZ140">
        <f t="shared" si="565"/>
        <v>1086758.4000000001</v>
      </c>
      <c r="CA140">
        <f t="shared" si="566"/>
        <v>543379.20000000007</v>
      </c>
      <c r="CB140" s="19"/>
      <c r="CD140" s="19">
        <f t="shared" si="567"/>
        <v>0</v>
      </c>
      <c r="CE140" s="19">
        <f t="shared" si="567"/>
        <v>0</v>
      </c>
      <c r="CF140" s="19">
        <f t="shared" si="567"/>
        <v>388128</v>
      </c>
      <c r="CG140" s="19">
        <f t="shared" si="567"/>
        <v>543379.20000000007</v>
      </c>
      <c r="CH140" s="19">
        <f t="shared" si="567"/>
        <v>271689.60000000003</v>
      </c>
      <c r="CI140" s="19"/>
      <c r="CL140" s="1" t="str">
        <f t="shared" si="568"/>
        <v>Fantasy</v>
      </c>
      <c r="CM140" s="19">
        <f t="shared" si="621"/>
        <v>0</v>
      </c>
      <c r="CN140" s="19">
        <f t="shared" si="632"/>
        <v>0</v>
      </c>
      <c r="CO140" s="19">
        <f t="shared" si="632"/>
        <v>74640</v>
      </c>
      <c r="CP140" s="19">
        <f t="shared" si="632"/>
        <v>104496</v>
      </c>
      <c r="CQ140" s="19">
        <f t="shared" si="632"/>
        <v>52248</v>
      </c>
      <c r="CS140" s="19">
        <f t="shared" si="569"/>
        <v>0</v>
      </c>
      <c r="CT140">
        <f t="shared" si="570"/>
        <v>0</v>
      </c>
      <c r="CU140">
        <f t="shared" si="571"/>
        <v>776256</v>
      </c>
      <c r="CV140">
        <f t="shared" si="572"/>
        <v>1086758.4000000001</v>
      </c>
      <c r="CW140">
        <f t="shared" si="573"/>
        <v>543379.20000000007</v>
      </c>
      <c r="CX140" s="19"/>
      <c r="CZ140" s="19">
        <f t="shared" si="574"/>
        <v>0</v>
      </c>
      <c r="DA140" s="19">
        <f t="shared" si="574"/>
        <v>0</v>
      </c>
      <c r="DB140" s="19">
        <f t="shared" si="574"/>
        <v>388128</v>
      </c>
      <c r="DC140" s="19">
        <f t="shared" si="574"/>
        <v>543379.20000000007</v>
      </c>
      <c r="DD140" s="19">
        <f t="shared" si="574"/>
        <v>271689.60000000003</v>
      </c>
      <c r="DE140" s="19"/>
      <c r="DH140" s="1" t="str">
        <f t="shared" si="575"/>
        <v>Fantasy</v>
      </c>
      <c r="DI140" s="19">
        <f t="shared" si="622"/>
        <v>0</v>
      </c>
      <c r="DJ140" s="19">
        <f t="shared" si="633"/>
        <v>0</v>
      </c>
      <c r="DK140" s="19">
        <f t="shared" si="633"/>
        <v>74640</v>
      </c>
      <c r="DL140" s="19">
        <f t="shared" si="633"/>
        <v>104496</v>
      </c>
      <c r="DM140" s="19">
        <f t="shared" si="633"/>
        <v>52248</v>
      </c>
      <c r="DO140" s="19">
        <f t="shared" si="576"/>
        <v>0</v>
      </c>
      <c r="DP140">
        <f t="shared" si="577"/>
        <v>0</v>
      </c>
      <c r="DQ140">
        <f t="shared" si="578"/>
        <v>791184</v>
      </c>
      <c r="DR140">
        <f t="shared" si="579"/>
        <v>1107657.5999999999</v>
      </c>
      <c r="DS140">
        <f t="shared" si="580"/>
        <v>553828.79999999993</v>
      </c>
      <c r="DT140" s="19"/>
      <c r="DV140" s="19">
        <f t="shared" si="581"/>
        <v>0</v>
      </c>
      <c r="DW140" s="19">
        <f t="shared" si="581"/>
        <v>0</v>
      </c>
      <c r="DX140" s="19">
        <f t="shared" si="581"/>
        <v>395592</v>
      </c>
      <c r="DY140" s="19">
        <f t="shared" si="581"/>
        <v>553828.79999999993</v>
      </c>
      <c r="DZ140" s="19">
        <f t="shared" si="581"/>
        <v>276914.39999999997</v>
      </c>
      <c r="EA140" s="19"/>
      <c r="ED140" s="1" t="str">
        <f t="shared" si="582"/>
        <v>Fantasy</v>
      </c>
      <c r="EE140" s="19">
        <f t="shared" si="623"/>
        <v>0</v>
      </c>
      <c r="EF140" s="19">
        <f t="shared" si="634"/>
        <v>0</v>
      </c>
      <c r="EG140" s="19">
        <f t="shared" si="634"/>
        <v>74640</v>
      </c>
      <c r="EH140" s="19">
        <f t="shared" si="634"/>
        <v>104496</v>
      </c>
      <c r="EI140" s="19">
        <f t="shared" si="634"/>
        <v>52248</v>
      </c>
      <c r="EK140" s="19">
        <f t="shared" si="583"/>
        <v>0</v>
      </c>
      <c r="EL140">
        <f t="shared" si="584"/>
        <v>0</v>
      </c>
      <c r="EM140">
        <f t="shared" si="585"/>
        <v>821040</v>
      </c>
      <c r="EN140">
        <f t="shared" si="586"/>
        <v>1149456</v>
      </c>
      <c r="EO140">
        <f t="shared" si="587"/>
        <v>574728</v>
      </c>
      <c r="EP140" s="19"/>
      <c r="ER140" s="19">
        <f t="shared" si="588"/>
        <v>0</v>
      </c>
      <c r="ES140" s="19">
        <f t="shared" si="588"/>
        <v>0</v>
      </c>
      <c r="ET140" s="19">
        <f t="shared" si="588"/>
        <v>410520</v>
      </c>
      <c r="EU140" s="19">
        <f t="shared" si="588"/>
        <v>574728</v>
      </c>
      <c r="EV140" s="19">
        <f t="shared" si="588"/>
        <v>287364</v>
      </c>
      <c r="EW140" s="19"/>
      <c r="EZ140" s="1" t="str">
        <f t="shared" si="589"/>
        <v>Fantasy</v>
      </c>
      <c r="FA140" s="19">
        <f t="shared" si="624"/>
        <v>0</v>
      </c>
      <c r="FB140" s="19">
        <f t="shared" si="635"/>
        <v>0</v>
      </c>
      <c r="FC140" s="19">
        <f t="shared" si="635"/>
        <v>74640</v>
      </c>
      <c r="FD140" s="19">
        <f t="shared" si="635"/>
        <v>104496</v>
      </c>
      <c r="FE140" s="19">
        <f t="shared" si="635"/>
        <v>52248</v>
      </c>
      <c r="FG140" s="19">
        <f t="shared" si="590"/>
        <v>0</v>
      </c>
      <c r="FH140">
        <f t="shared" si="591"/>
        <v>0</v>
      </c>
      <c r="FI140">
        <f t="shared" si="592"/>
        <v>791184</v>
      </c>
      <c r="FJ140">
        <f t="shared" si="593"/>
        <v>1107657.5999999999</v>
      </c>
      <c r="FK140">
        <f t="shared" si="594"/>
        <v>553828.79999999993</v>
      </c>
      <c r="FL140" s="19"/>
      <c r="FN140" s="19">
        <f t="shared" si="595"/>
        <v>0</v>
      </c>
      <c r="FO140" s="19">
        <f t="shared" si="595"/>
        <v>0</v>
      </c>
      <c r="FP140" s="19">
        <f t="shared" si="595"/>
        <v>395592</v>
      </c>
      <c r="FQ140" s="19">
        <f t="shared" si="595"/>
        <v>553828.79999999993</v>
      </c>
      <c r="FR140" s="19">
        <f t="shared" si="595"/>
        <v>276914.39999999997</v>
      </c>
      <c r="FS140" s="19"/>
      <c r="FV140" s="1" t="str">
        <f t="shared" si="596"/>
        <v>Fantasy</v>
      </c>
      <c r="FW140" s="19">
        <f t="shared" si="625"/>
        <v>0</v>
      </c>
      <c r="FX140" s="19">
        <f t="shared" si="636"/>
        <v>0</v>
      </c>
      <c r="FY140" s="19">
        <f t="shared" si="636"/>
        <v>0</v>
      </c>
      <c r="FZ140" s="19">
        <f t="shared" si="636"/>
        <v>104496</v>
      </c>
      <c r="GA140" s="19">
        <f t="shared" si="636"/>
        <v>52248</v>
      </c>
      <c r="GC140" s="19">
        <f t="shared" si="597"/>
        <v>0</v>
      </c>
      <c r="GD140">
        <f t="shared" si="598"/>
        <v>0</v>
      </c>
      <c r="GE140">
        <f t="shared" si="599"/>
        <v>0</v>
      </c>
      <c r="GF140">
        <f t="shared" si="600"/>
        <v>1107657.5999999999</v>
      </c>
      <c r="GG140">
        <f t="shared" si="601"/>
        <v>553828.79999999993</v>
      </c>
      <c r="GH140" s="19"/>
      <c r="GJ140" s="19">
        <f t="shared" si="602"/>
        <v>0</v>
      </c>
      <c r="GK140" s="19">
        <f t="shared" si="602"/>
        <v>0</v>
      </c>
      <c r="GL140" s="19">
        <f t="shared" si="602"/>
        <v>0</v>
      </c>
      <c r="GM140" s="19">
        <f t="shared" si="602"/>
        <v>553828.79999999993</v>
      </c>
      <c r="GN140" s="19">
        <f t="shared" si="602"/>
        <v>276914.39999999997</v>
      </c>
      <c r="GO140" s="19"/>
      <c r="GR140" s="1" t="str">
        <f t="shared" si="603"/>
        <v>Fantasy</v>
      </c>
      <c r="GS140" s="19">
        <f t="shared" si="626"/>
        <v>0</v>
      </c>
      <c r="GT140" s="19">
        <f t="shared" si="637"/>
        <v>0</v>
      </c>
      <c r="GU140" s="19">
        <f t="shared" si="637"/>
        <v>0</v>
      </c>
      <c r="GV140" s="19">
        <f t="shared" si="637"/>
        <v>104496</v>
      </c>
      <c r="GW140" s="19">
        <f t="shared" si="637"/>
        <v>52248</v>
      </c>
      <c r="GY140" s="19">
        <f t="shared" si="604"/>
        <v>0</v>
      </c>
      <c r="GZ140">
        <f t="shared" si="605"/>
        <v>0</v>
      </c>
      <c r="HA140">
        <f t="shared" si="606"/>
        <v>0</v>
      </c>
      <c r="HB140">
        <f t="shared" si="607"/>
        <v>1107657.5999999999</v>
      </c>
      <c r="HC140">
        <f t="shared" si="608"/>
        <v>553828.79999999993</v>
      </c>
      <c r="HD140" s="19"/>
      <c r="HF140" s="19">
        <f t="shared" si="609"/>
        <v>0</v>
      </c>
      <c r="HG140" s="19">
        <f t="shared" si="609"/>
        <v>0</v>
      </c>
      <c r="HH140" s="19">
        <f t="shared" si="609"/>
        <v>0</v>
      </c>
      <c r="HI140" s="19">
        <f t="shared" si="609"/>
        <v>553828.79999999993</v>
      </c>
      <c r="HJ140" s="19">
        <f t="shared" si="609"/>
        <v>276914.39999999997</v>
      </c>
      <c r="HK140" s="19"/>
      <c r="HN140" s="1" t="str">
        <f t="shared" si="610"/>
        <v>Fantasy</v>
      </c>
      <c r="HO140" s="19">
        <f t="shared" si="627"/>
        <v>0</v>
      </c>
      <c r="HP140" s="19">
        <f t="shared" si="638"/>
        <v>0</v>
      </c>
      <c r="HQ140" s="19">
        <f t="shared" si="638"/>
        <v>0</v>
      </c>
      <c r="HR140" s="19">
        <f t="shared" si="638"/>
        <v>104496</v>
      </c>
      <c r="HS140" s="19">
        <f t="shared" si="638"/>
        <v>52248</v>
      </c>
      <c r="HU140" s="19">
        <f t="shared" si="611"/>
        <v>0</v>
      </c>
      <c r="HV140">
        <f t="shared" si="612"/>
        <v>0</v>
      </c>
      <c r="HW140">
        <f t="shared" si="613"/>
        <v>0</v>
      </c>
      <c r="HX140">
        <f t="shared" si="614"/>
        <v>1107657.5999999999</v>
      </c>
      <c r="HY140">
        <f t="shared" si="615"/>
        <v>553828.79999999993</v>
      </c>
      <c r="HZ140" s="19"/>
      <c r="IB140" s="19">
        <f t="shared" si="616"/>
        <v>0</v>
      </c>
      <c r="IC140" s="19">
        <f t="shared" si="616"/>
        <v>0</v>
      </c>
      <c r="ID140" s="19">
        <f t="shared" si="616"/>
        <v>0</v>
      </c>
      <c r="IE140" s="19">
        <f t="shared" si="616"/>
        <v>553828.79999999993</v>
      </c>
      <c r="IF140" s="19">
        <f t="shared" si="616"/>
        <v>276914.39999999997</v>
      </c>
      <c r="IG140" s="19"/>
    </row>
    <row r="141" spans="1:241">
      <c r="B141" s="1" t="str">
        <f t="shared" si="536"/>
        <v>Fantasy</v>
      </c>
      <c r="C141" s="19">
        <f t="shared" si="617"/>
        <v>0</v>
      </c>
      <c r="D141" s="19">
        <f t="shared" si="628"/>
        <v>24880</v>
      </c>
      <c r="E141" s="19">
        <f t="shared" si="628"/>
        <v>59712</v>
      </c>
      <c r="F141" s="19">
        <f t="shared" si="628"/>
        <v>69664</v>
      </c>
      <c r="G141" s="19">
        <f t="shared" si="628"/>
        <v>39808</v>
      </c>
      <c r="I141" s="19">
        <f t="shared" si="537"/>
        <v>0</v>
      </c>
      <c r="J141">
        <f t="shared" si="538"/>
        <v>233872</v>
      </c>
      <c r="K141">
        <f t="shared" si="539"/>
        <v>561292.80000000005</v>
      </c>
      <c r="L141">
        <f t="shared" si="540"/>
        <v>654841.59999999998</v>
      </c>
      <c r="M141">
        <f t="shared" si="541"/>
        <v>374195.20000000001</v>
      </c>
      <c r="N141" s="19"/>
      <c r="P141" s="19">
        <f t="shared" si="542"/>
        <v>0</v>
      </c>
      <c r="Q141" s="19">
        <f t="shared" si="543"/>
        <v>116936</v>
      </c>
      <c r="R141" s="19">
        <f t="shared" si="544"/>
        <v>280646.40000000002</v>
      </c>
      <c r="S141" s="19">
        <f t="shared" si="545"/>
        <v>327420.79999999999</v>
      </c>
      <c r="T141" s="19">
        <f t="shared" si="546"/>
        <v>187097.60000000001</v>
      </c>
      <c r="U141" s="19"/>
      <c r="X141" s="1" t="str">
        <f t="shared" si="547"/>
        <v>Fantasy</v>
      </c>
      <c r="Y141" s="19">
        <f t="shared" si="618"/>
        <v>0</v>
      </c>
      <c r="Z141" s="19">
        <f t="shared" si="629"/>
        <v>7464</v>
      </c>
      <c r="AA141" s="19">
        <f t="shared" si="629"/>
        <v>22392</v>
      </c>
      <c r="AB141" s="19">
        <f t="shared" si="629"/>
        <v>26124</v>
      </c>
      <c r="AC141" s="19">
        <f t="shared" si="629"/>
        <v>29856</v>
      </c>
      <c r="AE141" s="19">
        <f t="shared" si="548"/>
        <v>0</v>
      </c>
      <c r="AF141">
        <f t="shared" si="549"/>
        <v>77625.600000000006</v>
      </c>
      <c r="AG141">
        <f t="shared" si="550"/>
        <v>232876.80000000002</v>
      </c>
      <c r="AH141">
        <f t="shared" si="551"/>
        <v>271689.60000000003</v>
      </c>
      <c r="AI141">
        <f t="shared" si="552"/>
        <v>310502.40000000002</v>
      </c>
      <c r="AJ141" s="19"/>
      <c r="AL141" s="19">
        <f t="shared" si="553"/>
        <v>0</v>
      </c>
      <c r="AM141" s="19">
        <f t="shared" si="553"/>
        <v>38812.800000000003</v>
      </c>
      <c r="AN141" s="19">
        <f t="shared" si="553"/>
        <v>116438.40000000001</v>
      </c>
      <c r="AO141" s="19">
        <f t="shared" si="553"/>
        <v>135844.80000000002</v>
      </c>
      <c r="AP141" s="19">
        <f t="shared" si="553"/>
        <v>155251.20000000001</v>
      </c>
      <c r="AQ141" s="19"/>
      <c r="AT141" s="1" t="str">
        <f t="shared" si="554"/>
        <v>Style, Designers</v>
      </c>
      <c r="AU141" s="19">
        <f t="shared" si="619"/>
        <v>0</v>
      </c>
      <c r="AV141" s="19">
        <f t="shared" si="630"/>
        <v>0</v>
      </c>
      <c r="AW141" s="19">
        <f t="shared" si="630"/>
        <v>49760</v>
      </c>
      <c r="AX141" s="19">
        <f t="shared" si="630"/>
        <v>69664</v>
      </c>
      <c r="AY141" s="19">
        <f t="shared" si="630"/>
        <v>34832</v>
      </c>
      <c r="BA141" s="19">
        <f t="shared" si="555"/>
        <v>0</v>
      </c>
      <c r="BB141">
        <f t="shared" si="556"/>
        <v>0</v>
      </c>
      <c r="BC141">
        <f t="shared" si="557"/>
        <v>487648.00000000006</v>
      </c>
      <c r="BD141">
        <f t="shared" si="558"/>
        <v>682707.20000000007</v>
      </c>
      <c r="BE141">
        <f t="shared" si="559"/>
        <v>341353.60000000003</v>
      </c>
      <c r="BF141" s="19"/>
      <c r="BH141" s="19">
        <f t="shared" si="560"/>
        <v>0</v>
      </c>
      <c r="BI141" s="19">
        <f t="shared" si="560"/>
        <v>0</v>
      </c>
      <c r="BJ141" s="19">
        <f t="shared" si="560"/>
        <v>243824.00000000003</v>
      </c>
      <c r="BK141" s="19">
        <f t="shared" si="560"/>
        <v>341353.60000000003</v>
      </c>
      <c r="BL141" s="19">
        <f t="shared" si="560"/>
        <v>170676.80000000002</v>
      </c>
      <c r="BM141" s="19"/>
      <c r="BP141" s="1" t="str">
        <f t="shared" si="561"/>
        <v>Style, Designers</v>
      </c>
      <c r="BQ141" s="19">
        <f t="shared" si="620"/>
        <v>0</v>
      </c>
      <c r="BR141" s="19">
        <f t="shared" si="631"/>
        <v>0</v>
      </c>
      <c r="BS141" s="19">
        <f t="shared" si="631"/>
        <v>49760</v>
      </c>
      <c r="BT141" s="19">
        <f t="shared" si="631"/>
        <v>69664</v>
      </c>
      <c r="BU141" s="19">
        <f t="shared" si="631"/>
        <v>34832</v>
      </c>
      <c r="BW141" s="19">
        <f t="shared" si="562"/>
        <v>0</v>
      </c>
      <c r="BX141">
        <f t="shared" si="563"/>
        <v>0</v>
      </c>
      <c r="BY141">
        <f t="shared" si="564"/>
        <v>517504</v>
      </c>
      <c r="BZ141">
        <f t="shared" si="565"/>
        <v>724505.59999999998</v>
      </c>
      <c r="CA141">
        <f t="shared" si="566"/>
        <v>362252.79999999999</v>
      </c>
      <c r="CB141" s="19"/>
      <c r="CD141" s="19">
        <f t="shared" si="567"/>
        <v>0</v>
      </c>
      <c r="CE141" s="19">
        <f t="shared" si="567"/>
        <v>0</v>
      </c>
      <c r="CF141" s="19">
        <f t="shared" si="567"/>
        <v>258752</v>
      </c>
      <c r="CG141" s="19">
        <f t="shared" si="567"/>
        <v>362252.79999999999</v>
      </c>
      <c r="CH141" s="19">
        <f t="shared" si="567"/>
        <v>181126.39999999999</v>
      </c>
      <c r="CI141" s="19"/>
      <c r="CL141" s="1" t="str">
        <f t="shared" si="568"/>
        <v>Style, Designers</v>
      </c>
      <c r="CM141" s="19">
        <f t="shared" si="621"/>
        <v>0</v>
      </c>
      <c r="CN141" s="19">
        <f t="shared" si="632"/>
        <v>0</v>
      </c>
      <c r="CO141" s="19">
        <f t="shared" si="632"/>
        <v>49760</v>
      </c>
      <c r="CP141" s="19">
        <f t="shared" si="632"/>
        <v>69664</v>
      </c>
      <c r="CQ141" s="19">
        <f t="shared" si="632"/>
        <v>34832</v>
      </c>
      <c r="CS141" s="19">
        <f t="shared" si="569"/>
        <v>0</v>
      </c>
      <c r="CT141">
        <f t="shared" si="570"/>
        <v>0</v>
      </c>
      <c r="CU141">
        <f t="shared" si="571"/>
        <v>517504</v>
      </c>
      <c r="CV141">
        <f t="shared" si="572"/>
        <v>724505.59999999998</v>
      </c>
      <c r="CW141">
        <f t="shared" si="573"/>
        <v>362252.79999999999</v>
      </c>
      <c r="CX141" s="19"/>
      <c r="CZ141" s="19">
        <f t="shared" si="574"/>
        <v>0</v>
      </c>
      <c r="DA141" s="19">
        <f t="shared" si="574"/>
        <v>0</v>
      </c>
      <c r="DB141" s="19">
        <f t="shared" si="574"/>
        <v>258752</v>
      </c>
      <c r="DC141" s="19">
        <f t="shared" si="574"/>
        <v>362252.79999999999</v>
      </c>
      <c r="DD141" s="19">
        <f t="shared" si="574"/>
        <v>181126.39999999999</v>
      </c>
      <c r="DE141" s="19"/>
      <c r="DH141" s="1" t="str">
        <f t="shared" si="575"/>
        <v>Style, Designers</v>
      </c>
      <c r="DI141" s="19">
        <f t="shared" si="622"/>
        <v>0</v>
      </c>
      <c r="DJ141" s="19">
        <f t="shared" si="633"/>
        <v>0</v>
      </c>
      <c r="DK141" s="19">
        <f t="shared" si="633"/>
        <v>49760</v>
      </c>
      <c r="DL141" s="19">
        <f t="shared" si="633"/>
        <v>69664</v>
      </c>
      <c r="DM141" s="19">
        <f t="shared" si="633"/>
        <v>34832</v>
      </c>
      <c r="DO141" s="19">
        <f t="shared" si="576"/>
        <v>0</v>
      </c>
      <c r="DP141">
        <f t="shared" si="577"/>
        <v>0</v>
      </c>
      <c r="DQ141">
        <f t="shared" si="578"/>
        <v>527456</v>
      </c>
      <c r="DR141">
        <f t="shared" si="579"/>
        <v>738438.4</v>
      </c>
      <c r="DS141">
        <f t="shared" si="580"/>
        <v>369219.2</v>
      </c>
      <c r="DT141" s="19"/>
      <c r="DV141" s="19">
        <f t="shared" si="581"/>
        <v>0</v>
      </c>
      <c r="DW141" s="19">
        <f t="shared" si="581"/>
        <v>0</v>
      </c>
      <c r="DX141" s="19">
        <f t="shared" si="581"/>
        <v>263728</v>
      </c>
      <c r="DY141" s="19">
        <f t="shared" si="581"/>
        <v>369219.2</v>
      </c>
      <c r="DZ141" s="19">
        <f t="shared" si="581"/>
        <v>184609.6</v>
      </c>
      <c r="EA141" s="19"/>
      <c r="ED141" s="1" t="str">
        <f t="shared" si="582"/>
        <v>Style, Designers</v>
      </c>
      <c r="EE141" s="19">
        <f t="shared" si="623"/>
        <v>0</v>
      </c>
      <c r="EF141" s="19">
        <f t="shared" si="634"/>
        <v>0</v>
      </c>
      <c r="EG141" s="19">
        <f t="shared" si="634"/>
        <v>49760</v>
      </c>
      <c r="EH141" s="19">
        <f t="shared" si="634"/>
        <v>69664</v>
      </c>
      <c r="EI141" s="19">
        <f t="shared" si="634"/>
        <v>34832</v>
      </c>
      <c r="EK141" s="19">
        <f t="shared" si="583"/>
        <v>0</v>
      </c>
      <c r="EL141">
        <f t="shared" si="584"/>
        <v>0</v>
      </c>
      <c r="EM141">
        <f t="shared" si="585"/>
        <v>547360</v>
      </c>
      <c r="EN141">
        <f t="shared" si="586"/>
        <v>766304</v>
      </c>
      <c r="EO141">
        <f t="shared" si="587"/>
        <v>383152</v>
      </c>
      <c r="EP141" s="19"/>
      <c r="ER141" s="19">
        <f t="shared" si="588"/>
        <v>0</v>
      </c>
      <c r="ES141" s="19">
        <f t="shared" si="588"/>
        <v>0</v>
      </c>
      <c r="ET141" s="19">
        <f t="shared" si="588"/>
        <v>273680</v>
      </c>
      <c r="EU141" s="19">
        <f t="shared" si="588"/>
        <v>383152</v>
      </c>
      <c r="EV141" s="19">
        <f t="shared" si="588"/>
        <v>191576</v>
      </c>
      <c r="EW141" s="19"/>
      <c r="EZ141" s="1" t="str">
        <f t="shared" si="589"/>
        <v>Style, Designers</v>
      </c>
      <c r="FA141" s="19">
        <f t="shared" si="624"/>
        <v>0</v>
      </c>
      <c r="FB141" s="19">
        <f t="shared" si="635"/>
        <v>0</v>
      </c>
      <c r="FC141" s="19">
        <f t="shared" si="635"/>
        <v>49760</v>
      </c>
      <c r="FD141" s="19">
        <f t="shared" si="635"/>
        <v>69664</v>
      </c>
      <c r="FE141" s="19">
        <f t="shared" si="635"/>
        <v>34832</v>
      </c>
      <c r="FG141" s="19">
        <f t="shared" si="590"/>
        <v>0</v>
      </c>
      <c r="FH141">
        <f t="shared" si="591"/>
        <v>0</v>
      </c>
      <c r="FI141">
        <f t="shared" si="592"/>
        <v>527456</v>
      </c>
      <c r="FJ141">
        <f t="shared" si="593"/>
        <v>738438.4</v>
      </c>
      <c r="FK141">
        <f t="shared" si="594"/>
        <v>369219.2</v>
      </c>
      <c r="FL141" s="19"/>
      <c r="FN141" s="19">
        <f t="shared" si="595"/>
        <v>0</v>
      </c>
      <c r="FO141" s="19">
        <f t="shared" si="595"/>
        <v>0</v>
      </c>
      <c r="FP141" s="19">
        <f t="shared" si="595"/>
        <v>263728</v>
      </c>
      <c r="FQ141" s="19">
        <f t="shared" si="595"/>
        <v>369219.2</v>
      </c>
      <c r="FR141" s="19">
        <f t="shared" si="595"/>
        <v>184609.6</v>
      </c>
      <c r="FS141" s="19"/>
      <c r="FV141" s="1" t="str">
        <f t="shared" si="596"/>
        <v>Style, Designers</v>
      </c>
      <c r="FW141" s="19">
        <f t="shared" si="625"/>
        <v>0</v>
      </c>
      <c r="FX141" s="19">
        <f t="shared" si="636"/>
        <v>0</v>
      </c>
      <c r="FY141" s="19">
        <f t="shared" si="636"/>
        <v>0</v>
      </c>
      <c r="FZ141" s="19">
        <f t="shared" si="636"/>
        <v>69664</v>
      </c>
      <c r="GA141" s="19">
        <f t="shared" si="636"/>
        <v>34832</v>
      </c>
      <c r="GC141" s="19">
        <f t="shared" si="597"/>
        <v>0</v>
      </c>
      <c r="GD141">
        <f t="shared" si="598"/>
        <v>0</v>
      </c>
      <c r="GE141">
        <f t="shared" si="599"/>
        <v>0</v>
      </c>
      <c r="GF141">
        <f t="shared" si="600"/>
        <v>738438.4</v>
      </c>
      <c r="GG141">
        <f t="shared" si="601"/>
        <v>369219.2</v>
      </c>
      <c r="GH141" s="19"/>
      <c r="GJ141" s="19">
        <f t="shared" si="602"/>
        <v>0</v>
      </c>
      <c r="GK141" s="19">
        <f t="shared" si="602"/>
        <v>0</v>
      </c>
      <c r="GL141" s="19">
        <f t="shared" si="602"/>
        <v>0</v>
      </c>
      <c r="GM141" s="19">
        <f t="shared" si="602"/>
        <v>369219.2</v>
      </c>
      <c r="GN141" s="19">
        <f t="shared" si="602"/>
        <v>184609.6</v>
      </c>
      <c r="GO141" s="19"/>
      <c r="GR141" s="1" t="str">
        <f t="shared" si="603"/>
        <v>Style, Designers</v>
      </c>
      <c r="GS141" s="19">
        <f t="shared" si="626"/>
        <v>0</v>
      </c>
      <c r="GT141" s="19">
        <f t="shared" si="637"/>
        <v>0</v>
      </c>
      <c r="GU141" s="19">
        <f t="shared" si="637"/>
        <v>0</v>
      </c>
      <c r="GV141" s="19">
        <f t="shared" si="637"/>
        <v>69664</v>
      </c>
      <c r="GW141" s="19">
        <f t="shared" si="637"/>
        <v>34832</v>
      </c>
      <c r="GY141" s="19">
        <f t="shared" si="604"/>
        <v>0</v>
      </c>
      <c r="GZ141">
        <f t="shared" si="605"/>
        <v>0</v>
      </c>
      <c r="HA141">
        <f t="shared" si="606"/>
        <v>0</v>
      </c>
      <c r="HB141">
        <f t="shared" si="607"/>
        <v>738438.4</v>
      </c>
      <c r="HC141">
        <f t="shared" si="608"/>
        <v>369219.2</v>
      </c>
      <c r="HD141" s="19"/>
      <c r="HF141" s="19">
        <f t="shared" si="609"/>
        <v>0</v>
      </c>
      <c r="HG141" s="19">
        <f t="shared" si="609"/>
        <v>0</v>
      </c>
      <c r="HH141" s="19">
        <f t="shared" si="609"/>
        <v>0</v>
      </c>
      <c r="HI141" s="19">
        <f t="shared" si="609"/>
        <v>369219.2</v>
      </c>
      <c r="HJ141" s="19">
        <f t="shared" si="609"/>
        <v>184609.6</v>
      </c>
      <c r="HK141" s="19"/>
      <c r="HN141" s="1" t="str">
        <f t="shared" si="610"/>
        <v>Style, Designers</v>
      </c>
      <c r="HO141" s="19">
        <f t="shared" si="627"/>
        <v>0</v>
      </c>
      <c r="HP141" s="19">
        <f t="shared" si="638"/>
        <v>0</v>
      </c>
      <c r="HQ141" s="19">
        <f t="shared" si="638"/>
        <v>0</v>
      </c>
      <c r="HR141" s="19">
        <f t="shared" si="638"/>
        <v>69664</v>
      </c>
      <c r="HS141" s="19">
        <f t="shared" si="638"/>
        <v>34832</v>
      </c>
      <c r="HU141" s="19">
        <f t="shared" si="611"/>
        <v>0</v>
      </c>
      <c r="HV141">
        <f t="shared" si="612"/>
        <v>0</v>
      </c>
      <c r="HW141">
        <f t="shared" si="613"/>
        <v>0</v>
      </c>
      <c r="HX141">
        <f t="shared" si="614"/>
        <v>738438.4</v>
      </c>
      <c r="HY141">
        <f t="shared" si="615"/>
        <v>369219.2</v>
      </c>
      <c r="HZ141" s="19"/>
      <c r="IB141" s="19">
        <f t="shared" si="616"/>
        <v>0</v>
      </c>
      <c r="IC141" s="19">
        <f t="shared" si="616"/>
        <v>0</v>
      </c>
      <c r="ID141" s="19">
        <f t="shared" si="616"/>
        <v>0</v>
      </c>
      <c r="IE141" s="19">
        <f t="shared" si="616"/>
        <v>369219.2</v>
      </c>
      <c r="IF141" s="19">
        <f t="shared" si="616"/>
        <v>184609.6</v>
      </c>
      <c r="IG141" s="19"/>
    </row>
    <row r="142" spans="1:241">
      <c r="B142" s="1" t="str">
        <f t="shared" si="536"/>
        <v>Style</v>
      </c>
      <c r="C142" s="19">
        <f t="shared" si="617"/>
        <v>0</v>
      </c>
      <c r="D142" s="19">
        <f t="shared" si="628"/>
        <v>37320</v>
      </c>
      <c r="E142" s="19">
        <f t="shared" si="628"/>
        <v>89568</v>
      </c>
      <c r="F142" s="19">
        <f t="shared" si="628"/>
        <v>104496</v>
      </c>
      <c r="G142" s="19">
        <f t="shared" si="628"/>
        <v>59712</v>
      </c>
      <c r="I142" s="19">
        <f t="shared" si="537"/>
        <v>0</v>
      </c>
      <c r="J142">
        <f t="shared" si="538"/>
        <v>384396</v>
      </c>
      <c r="K142">
        <f t="shared" si="539"/>
        <v>922550.4</v>
      </c>
      <c r="L142">
        <f t="shared" si="540"/>
        <v>1076308.8</v>
      </c>
      <c r="M142">
        <f t="shared" si="541"/>
        <v>615033.60000000009</v>
      </c>
      <c r="N142" s="19"/>
      <c r="P142" s="19">
        <f t="shared" si="542"/>
        <v>0</v>
      </c>
      <c r="Q142" s="19">
        <f t="shared" si="543"/>
        <v>192198</v>
      </c>
      <c r="R142" s="19">
        <f t="shared" si="544"/>
        <v>461275.2</v>
      </c>
      <c r="S142" s="19">
        <f t="shared" si="545"/>
        <v>538154.4</v>
      </c>
      <c r="T142" s="19">
        <f t="shared" si="546"/>
        <v>307516.80000000005</v>
      </c>
      <c r="U142" s="19"/>
      <c r="X142" s="1" t="str">
        <f t="shared" si="547"/>
        <v>Style</v>
      </c>
      <c r="Y142" s="19">
        <f t="shared" si="618"/>
        <v>0</v>
      </c>
      <c r="Z142" s="19">
        <f t="shared" si="629"/>
        <v>11196</v>
      </c>
      <c r="AA142" s="19">
        <f t="shared" si="629"/>
        <v>33588</v>
      </c>
      <c r="AB142" s="19">
        <f t="shared" si="629"/>
        <v>39186</v>
      </c>
      <c r="AC142" s="19">
        <f t="shared" si="629"/>
        <v>44784</v>
      </c>
      <c r="AE142" s="19">
        <f t="shared" si="548"/>
        <v>0</v>
      </c>
      <c r="AF142">
        <f t="shared" si="549"/>
        <v>126514.8</v>
      </c>
      <c r="AG142">
        <f t="shared" si="550"/>
        <v>379544.4</v>
      </c>
      <c r="AH142">
        <f t="shared" si="551"/>
        <v>442801.80000000005</v>
      </c>
      <c r="AI142">
        <f t="shared" si="552"/>
        <v>506059.2</v>
      </c>
      <c r="AJ142" s="19"/>
      <c r="AL142" s="19">
        <f t="shared" si="553"/>
        <v>0</v>
      </c>
      <c r="AM142" s="19">
        <f t="shared" si="553"/>
        <v>63257.4</v>
      </c>
      <c r="AN142" s="19">
        <f t="shared" si="553"/>
        <v>189772.2</v>
      </c>
      <c r="AO142" s="19">
        <f t="shared" si="553"/>
        <v>221400.90000000002</v>
      </c>
      <c r="AP142" s="19">
        <f t="shared" si="553"/>
        <v>253029.6</v>
      </c>
      <c r="AQ142" s="19"/>
      <c r="AT142" s="1" t="str">
        <f t="shared" si="554"/>
        <v>Style</v>
      </c>
      <c r="AU142" s="19">
        <f t="shared" si="619"/>
        <v>0</v>
      </c>
      <c r="AV142" s="19">
        <f t="shared" si="630"/>
        <v>0</v>
      </c>
      <c r="AW142" s="19">
        <f t="shared" si="630"/>
        <v>74640</v>
      </c>
      <c r="AX142" s="19">
        <f t="shared" si="630"/>
        <v>104496</v>
      </c>
      <c r="AY142" s="19">
        <f t="shared" si="630"/>
        <v>52248</v>
      </c>
      <c r="BA142" s="19">
        <f t="shared" si="555"/>
        <v>0</v>
      </c>
      <c r="BB142">
        <f t="shared" si="556"/>
        <v>0</v>
      </c>
      <c r="BC142">
        <f t="shared" si="557"/>
        <v>798648.00000000012</v>
      </c>
      <c r="BD142">
        <f t="shared" si="558"/>
        <v>1118107.2000000002</v>
      </c>
      <c r="BE142">
        <f t="shared" si="559"/>
        <v>559053.60000000009</v>
      </c>
      <c r="BF142" s="19"/>
      <c r="BH142" s="19">
        <f t="shared" si="560"/>
        <v>0</v>
      </c>
      <c r="BI142" s="19">
        <f t="shared" si="560"/>
        <v>0</v>
      </c>
      <c r="BJ142" s="19">
        <f t="shared" si="560"/>
        <v>399324.00000000006</v>
      </c>
      <c r="BK142" s="19">
        <f t="shared" si="560"/>
        <v>559053.60000000009</v>
      </c>
      <c r="BL142" s="19">
        <f t="shared" si="560"/>
        <v>279526.80000000005</v>
      </c>
      <c r="BM142" s="19"/>
      <c r="BP142" s="1" t="str">
        <f t="shared" si="561"/>
        <v>Style</v>
      </c>
      <c r="BQ142" s="19">
        <f t="shared" si="620"/>
        <v>0</v>
      </c>
      <c r="BR142" s="19">
        <f t="shared" si="631"/>
        <v>0</v>
      </c>
      <c r="BS142" s="19">
        <f t="shared" si="631"/>
        <v>74640</v>
      </c>
      <c r="BT142" s="19">
        <f t="shared" si="631"/>
        <v>104496</v>
      </c>
      <c r="BU142" s="19">
        <f t="shared" si="631"/>
        <v>52248</v>
      </c>
      <c r="BW142" s="19">
        <f t="shared" si="562"/>
        <v>0</v>
      </c>
      <c r="BX142">
        <f t="shared" si="563"/>
        <v>0</v>
      </c>
      <c r="BY142">
        <f t="shared" si="564"/>
        <v>843432</v>
      </c>
      <c r="BZ142">
        <f t="shared" si="565"/>
        <v>1180804.8</v>
      </c>
      <c r="CA142">
        <f t="shared" si="566"/>
        <v>590402.4</v>
      </c>
      <c r="CB142" s="19"/>
      <c r="CD142" s="19">
        <f t="shared" si="567"/>
        <v>0</v>
      </c>
      <c r="CE142" s="19">
        <f t="shared" si="567"/>
        <v>0</v>
      </c>
      <c r="CF142" s="19">
        <f t="shared" si="567"/>
        <v>421716</v>
      </c>
      <c r="CG142" s="19">
        <f t="shared" si="567"/>
        <v>590402.4</v>
      </c>
      <c r="CH142" s="19">
        <f t="shared" si="567"/>
        <v>295201.2</v>
      </c>
      <c r="CI142" s="19"/>
      <c r="CL142" s="1" t="str">
        <f t="shared" si="568"/>
        <v>Style</v>
      </c>
      <c r="CM142" s="19">
        <f t="shared" si="621"/>
        <v>0</v>
      </c>
      <c r="CN142" s="19">
        <f t="shared" si="632"/>
        <v>0</v>
      </c>
      <c r="CO142" s="19">
        <f t="shared" si="632"/>
        <v>74640</v>
      </c>
      <c r="CP142" s="19">
        <f t="shared" si="632"/>
        <v>104496</v>
      </c>
      <c r="CQ142" s="19">
        <f t="shared" si="632"/>
        <v>52248</v>
      </c>
      <c r="CS142" s="19">
        <f t="shared" si="569"/>
        <v>0</v>
      </c>
      <c r="CT142">
        <f t="shared" si="570"/>
        <v>0</v>
      </c>
      <c r="CU142">
        <f t="shared" si="571"/>
        <v>843432</v>
      </c>
      <c r="CV142">
        <f t="shared" si="572"/>
        <v>1180804.8</v>
      </c>
      <c r="CW142">
        <f t="shared" si="573"/>
        <v>590402.4</v>
      </c>
      <c r="CX142" s="19"/>
      <c r="CZ142" s="19">
        <f t="shared" si="574"/>
        <v>0</v>
      </c>
      <c r="DA142" s="19">
        <f t="shared" si="574"/>
        <v>0</v>
      </c>
      <c r="DB142" s="19">
        <f t="shared" si="574"/>
        <v>421716</v>
      </c>
      <c r="DC142" s="19">
        <f t="shared" si="574"/>
        <v>590402.4</v>
      </c>
      <c r="DD142" s="19">
        <f t="shared" si="574"/>
        <v>295201.2</v>
      </c>
      <c r="DE142" s="19"/>
      <c r="DH142" s="1" t="str">
        <f t="shared" si="575"/>
        <v>Style</v>
      </c>
      <c r="DI142" s="19">
        <f t="shared" si="622"/>
        <v>0</v>
      </c>
      <c r="DJ142" s="19">
        <f t="shared" si="633"/>
        <v>0</v>
      </c>
      <c r="DK142" s="19">
        <f t="shared" si="633"/>
        <v>74640</v>
      </c>
      <c r="DL142" s="19">
        <f t="shared" si="633"/>
        <v>104496</v>
      </c>
      <c r="DM142" s="19">
        <f t="shared" si="633"/>
        <v>52248</v>
      </c>
      <c r="DO142" s="19">
        <f t="shared" si="576"/>
        <v>0</v>
      </c>
      <c r="DP142">
        <f t="shared" si="577"/>
        <v>0</v>
      </c>
      <c r="DQ142">
        <f t="shared" si="578"/>
        <v>858360</v>
      </c>
      <c r="DR142">
        <f t="shared" si="579"/>
        <v>1201704</v>
      </c>
      <c r="DS142">
        <f t="shared" si="580"/>
        <v>600852</v>
      </c>
      <c r="DT142" s="19"/>
      <c r="DV142" s="19">
        <f t="shared" si="581"/>
        <v>0</v>
      </c>
      <c r="DW142" s="19">
        <f t="shared" si="581"/>
        <v>0</v>
      </c>
      <c r="DX142" s="19">
        <f t="shared" si="581"/>
        <v>429180</v>
      </c>
      <c r="DY142" s="19">
        <f t="shared" si="581"/>
        <v>600852</v>
      </c>
      <c r="DZ142" s="19">
        <f t="shared" si="581"/>
        <v>300426</v>
      </c>
      <c r="EA142" s="19"/>
      <c r="ED142" s="1" t="str">
        <f t="shared" si="582"/>
        <v>Style</v>
      </c>
      <c r="EE142" s="19">
        <f t="shared" si="623"/>
        <v>0</v>
      </c>
      <c r="EF142" s="19">
        <f t="shared" si="634"/>
        <v>0</v>
      </c>
      <c r="EG142" s="19">
        <f t="shared" si="634"/>
        <v>74640</v>
      </c>
      <c r="EH142" s="19">
        <f t="shared" si="634"/>
        <v>104496</v>
      </c>
      <c r="EI142" s="19">
        <f t="shared" si="634"/>
        <v>52248</v>
      </c>
      <c r="EK142" s="19">
        <f t="shared" si="583"/>
        <v>0</v>
      </c>
      <c r="EL142">
        <f t="shared" si="584"/>
        <v>0</v>
      </c>
      <c r="EM142">
        <f t="shared" si="585"/>
        <v>888216</v>
      </c>
      <c r="EN142">
        <f t="shared" si="586"/>
        <v>1243502.4000000001</v>
      </c>
      <c r="EO142">
        <f t="shared" si="587"/>
        <v>621751.20000000007</v>
      </c>
      <c r="EP142" s="19"/>
      <c r="ER142" s="19">
        <f t="shared" si="588"/>
        <v>0</v>
      </c>
      <c r="ES142" s="19">
        <f t="shared" si="588"/>
        <v>0</v>
      </c>
      <c r="ET142" s="19">
        <f t="shared" si="588"/>
        <v>444108</v>
      </c>
      <c r="EU142" s="19">
        <f t="shared" si="588"/>
        <v>621751.20000000007</v>
      </c>
      <c r="EV142" s="19">
        <f t="shared" si="588"/>
        <v>310875.60000000003</v>
      </c>
      <c r="EW142" s="19"/>
      <c r="EZ142" s="1" t="str">
        <f t="shared" si="589"/>
        <v>Style</v>
      </c>
      <c r="FA142" s="19">
        <f t="shared" si="624"/>
        <v>0</v>
      </c>
      <c r="FB142" s="19">
        <f t="shared" si="635"/>
        <v>0</v>
      </c>
      <c r="FC142" s="19">
        <f t="shared" si="635"/>
        <v>74640</v>
      </c>
      <c r="FD142" s="19">
        <f t="shared" si="635"/>
        <v>104496</v>
      </c>
      <c r="FE142" s="19">
        <f t="shared" si="635"/>
        <v>52248</v>
      </c>
      <c r="FG142" s="19">
        <f t="shared" si="590"/>
        <v>0</v>
      </c>
      <c r="FH142">
        <f t="shared" si="591"/>
        <v>0</v>
      </c>
      <c r="FI142">
        <f t="shared" si="592"/>
        <v>858360</v>
      </c>
      <c r="FJ142">
        <f t="shared" si="593"/>
        <v>1201704</v>
      </c>
      <c r="FK142">
        <f t="shared" si="594"/>
        <v>600852</v>
      </c>
      <c r="FL142" s="19"/>
      <c r="FN142" s="19">
        <f t="shared" si="595"/>
        <v>0</v>
      </c>
      <c r="FO142" s="19">
        <f t="shared" si="595"/>
        <v>0</v>
      </c>
      <c r="FP142" s="19">
        <f t="shared" si="595"/>
        <v>429180</v>
      </c>
      <c r="FQ142" s="19">
        <f t="shared" si="595"/>
        <v>600852</v>
      </c>
      <c r="FR142" s="19">
        <f t="shared" si="595"/>
        <v>300426</v>
      </c>
      <c r="FS142" s="19"/>
      <c r="FV142" s="1" t="str">
        <f t="shared" si="596"/>
        <v>Style</v>
      </c>
      <c r="FW142" s="19">
        <f t="shared" si="625"/>
        <v>0</v>
      </c>
      <c r="FX142" s="19">
        <f t="shared" si="636"/>
        <v>0</v>
      </c>
      <c r="FY142" s="19">
        <f t="shared" si="636"/>
        <v>0</v>
      </c>
      <c r="FZ142" s="19">
        <f t="shared" si="636"/>
        <v>104496</v>
      </c>
      <c r="GA142" s="19">
        <f t="shared" si="636"/>
        <v>52248</v>
      </c>
      <c r="GC142" s="19">
        <f t="shared" si="597"/>
        <v>0</v>
      </c>
      <c r="GD142">
        <f t="shared" si="598"/>
        <v>0</v>
      </c>
      <c r="GE142">
        <f t="shared" si="599"/>
        <v>0</v>
      </c>
      <c r="GF142">
        <f t="shared" si="600"/>
        <v>1201704</v>
      </c>
      <c r="GG142">
        <f t="shared" si="601"/>
        <v>600852</v>
      </c>
      <c r="GH142" s="19"/>
      <c r="GJ142" s="19">
        <f t="shared" si="602"/>
        <v>0</v>
      </c>
      <c r="GK142" s="19">
        <f t="shared" si="602"/>
        <v>0</v>
      </c>
      <c r="GL142" s="19">
        <f t="shared" si="602"/>
        <v>0</v>
      </c>
      <c r="GM142" s="19">
        <f t="shared" si="602"/>
        <v>600852</v>
      </c>
      <c r="GN142" s="19">
        <f t="shared" si="602"/>
        <v>300426</v>
      </c>
      <c r="GO142" s="19"/>
      <c r="GR142" s="1" t="str">
        <f t="shared" si="603"/>
        <v>Style</v>
      </c>
      <c r="GS142" s="19">
        <f t="shared" si="626"/>
        <v>0</v>
      </c>
      <c r="GT142" s="19">
        <f t="shared" si="637"/>
        <v>0</v>
      </c>
      <c r="GU142" s="19">
        <f t="shared" si="637"/>
        <v>0</v>
      </c>
      <c r="GV142" s="19">
        <f t="shared" si="637"/>
        <v>104496</v>
      </c>
      <c r="GW142" s="19">
        <f t="shared" si="637"/>
        <v>52248</v>
      </c>
      <c r="GY142" s="19">
        <f t="shared" si="604"/>
        <v>0</v>
      </c>
      <c r="GZ142">
        <f t="shared" si="605"/>
        <v>0</v>
      </c>
      <c r="HA142">
        <f t="shared" si="606"/>
        <v>0</v>
      </c>
      <c r="HB142">
        <f t="shared" si="607"/>
        <v>1201704</v>
      </c>
      <c r="HC142">
        <f t="shared" si="608"/>
        <v>600852</v>
      </c>
      <c r="HD142" s="19"/>
      <c r="HF142" s="19">
        <f t="shared" si="609"/>
        <v>0</v>
      </c>
      <c r="HG142" s="19">
        <f t="shared" si="609"/>
        <v>0</v>
      </c>
      <c r="HH142" s="19">
        <f t="shared" si="609"/>
        <v>0</v>
      </c>
      <c r="HI142" s="19">
        <f t="shared" si="609"/>
        <v>600852</v>
      </c>
      <c r="HJ142" s="19">
        <f t="shared" si="609"/>
        <v>300426</v>
      </c>
      <c r="HK142" s="19"/>
      <c r="HN142" s="1" t="str">
        <f t="shared" si="610"/>
        <v>Style</v>
      </c>
      <c r="HO142" s="19">
        <f t="shared" si="627"/>
        <v>0</v>
      </c>
      <c r="HP142" s="19">
        <f t="shared" si="638"/>
        <v>0</v>
      </c>
      <c r="HQ142" s="19">
        <f t="shared" si="638"/>
        <v>0</v>
      </c>
      <c r="HR142" s="19">
        <f t="shared" si="638"/>
        <v>104496</v>
      </c>
      <c r="HS142" s="19">
        <f t="shared" si="638"/>
        <v>52248</v>
      </c>
      <c r="HU142" s="19">
        <f t="shared" si="611"/>
        <v>0</v>
      </c>
      <c r="HV142">
        <f t="shared" si="612"/>
        <v>0</v>
      </c>
      <c r="HW142">
        <f t="shared" si="613"/>
        <v>0</v>
      </c>
      <c r="HX142">
        <f t="shared" si="614"/>
        <v>1201704</v>
      </c>
      <c r="HY142">
        <f t="shared" si="615"/>
        <v>600852</v>
      </c>
      <c r="HZ142" s="19"/>
      <c r="IB142" s="19">
        <f t="shared" si="616"/>
        <v>0</v>
      </c>
      <c r="IC142" s="19">
        <f t="shared" si="616"/>
        <v>0</v>
      </c>
      <c r="ID142" s="19">
        <f t="shared" si="616"/>
        <v>0</v>
      </c>
      <c r="IE142" s="19">
        <f t="shared" si="616"/>
        <v>600852</v>
      </c>
      <c r="IF142" s="19">
        <f t="shared" si="616"/>
        <v>300426</v>
      </c>
      <c r="IG142" s="19"/>
    </row>
    <row r="143" spans="1:241">
      <c r="B143" s="1" t="str">
        <f t="shared" si="536"/>
        <v>Designers</v>
      </c>
      <c r="C143" s="19">
        <f t="shared" si="617"/>
        <v>0</v>
      </c>
      <c r="D143" s="19">
        <f t="shared" si="628"/>
        <v>31100</v>
      </c>
      <c r="E143" s="19">
        <f t="shared" si="628"/>
        <v>74640</v>
      </c>
      <c r="F143" s="19">
        <f t="shared" si="628"/>
        <v>87080</v>
      </c>
      <c r="G143" s="19">
        <f t="shared" si="628"/>
        <v>49760</v>
      </c>
      <c r="I143" s="19">
        <f t="shared" si="537"/>
        <v>0</v>
      </c>
      <c r="J143">
        <f t="shared" si="538"/>
        <v>320330</v>
      </c>
      <c r="K143">
        <f t="shared" si="539"/>
        <v>768792</v>
      </c>
      <c r="L143">
        <f t="shared" si="540"/>
        <v>896924.00000000012</v>
      </c>
      <c r="M143">
        <f t="shared" si="541"/>
        <v>512528.00000000006</v>
      </c>
      <c r="N143" s="19"/>
      <c r="P143" s="19">
        <f t="shared" si="542"/>
        <v>0</v>
      </c>
      <c r="Q143" s="19">
        <f t="shared" si="543"/>
        <v>160165</v>
      </c>
      <c r="R143" s="19">
        <f t="shared" si="544"/>
        <v>384396</v>
      </c>
      <c r="S143" s="19">
        <f t="shared" si="545"/>
        <v>448462.00000000006</v>
      </c>
      <c r="T143" s="19">
        <f t="shared" si="546"/>
        <v>256264.00000000003</v>
      </c>
      <c r="U143" s="19"/>
      <c r="X143" s="1" t="str">
        <f t="shared" si="547"/>
        <v>Designers</v>
      </c>
      <c r="Y143" s="19">
        <f t="shared" si="618"/>
        <v>0</v>
      </c>
      <c r="Z143" s="19">
        <f t="shared" ref="Z143:AC147" si="639">+Y$107*Z94</f>
        <v>9330</v>
      </c>
      <c r="AA143" s="19">
        <f t="shared" si="639"/>
        <v>27990</v>
      </c>
      <c r="AB143" s="19">
        <f t="shared" si="639"/>
        <v>32655</v>
      </c>
      <c r="AC143" s="19">
        <f t="shared" si="639"/>
        <v>37320</v>
      </c>
      <c r="AE143" s="19">
        <f t="shared" ref="AE143:AE149" si="640">+Y143*AE66</f>
        <v>0</v>
      </c>
      <c r="AF143">
        <f t="shared" ref="AF143:AF149" si="641">+Z143*AE66</f>
        <v>105429</v>
      </c>
      <c r="AG143">
        <f t="shared" ref="AG143:AG149" si="642">+AA143*AE66</f>
        <v>316287</v>
      </c>
      <c r="AH143">
        <f t="shared" ref="AH143:AH149" si="643">+AB143*AE66</f>
        <v>369001.5</v>
      </c>
      <c r="AI143">
        <f t="shared" ref="AI143:AI149" si="644">+AC143*AE66</f>
        <v>421716</v>
      </c>
      <c r="AJ143" s="19"/>
      <c r="AL143" s="19">
        <f t="shared" ref="AL143:AL149" si="645">+Y143*$Y66</f>
        <v>0</v>
      </c>
      <c r="AM143" s="19">
        <f t="shared" ref="AM143:AM149" si="646">+Z143*$Y66</f>
        <v>52714.5</v>
      </c>
      <c r="AN143" s="19">
        <f t="shared" ref="AN143:AN149" si="647">+AA143*$Y66</f>
        <v>158143.5</v>
      </c>
      <c r="AO143" s="19">
        <f t="shared" ref="AO143:AO149" si="648">+AB143*$Y66</f>
        <v>184500.75</v>
      </c>
      <c r="AP143" s="19">
        <f t="shared" ref="AP143:AP149" si="649">+AC143*$Y66</f>
        <v>210858</v>
      </c>
      <c r="AQ143" s="19"/>
      <c r="AT143" s="1" t="str">
        <f t="shared" si="554"/>
        <v>Designers</v>
      </c>
      <c r="AU143" s="19">
        <f t="shared" si="619"/>
        <v>0</v>
      </c>
      <c r="AV143" s="19">
        <f t="shared" ref="AV143:AY147" si="650">+AU$107*AV94</f>
        <v>0</v>
      </c>
      <c r="AW143" s="19">
        <f t="shared" si="650"/>
        <v>62200</v>
      </c>
      <c r="AX143" s="19">
        <f t="shared" si="650"/>
        <v>87080</v>
      </c>
      <c r="AY143" s="19">
        <f t="shared" si="650"/>
        <v>43540</v>
      </c>
      <c r="BA143" s="19">
        <f t="shared" ref="BA143:BA149" si="651">+AU143*BA66</f>
        <v>0</v>
      </c>
      <c r="BB143">
        <f t="shared" ref="BB143:BB149" si="652">+AV143*BA66</f>
        <v>0</v>
      </c>
      <c r="BC143">
        <f t="shared" ref="BC143:BC149" si="653">+AW143*BA66</f>
        <v>665540.00000000012</v>
      </c>
      <c r="BD143">
        <f t="shared" ref="BD143:BD149" si="654">+AX143*BA66</f>
        <v>931756.00000000012</v>
      </c>
      <c r="BE143">
        <f t="shared" ref="BE143:BE149" si="655">+AY143*BA66</f>
        <v>465878.00000000006</v>
      </c>
      <c r="BF143" s="19"/>
      <c r="BH143" s="19">
        <f t="shared" ref="BH143:BH149" si="656">+AU143*$AU66</f>
        <v>0</v>
      </c>
      <c r="BI143" s="19">
        <f t="shared" ref="BI143:BI149" si="657">+AV143*$AU66</f>
        <v>0</v>
      </c>
      <c r="BJ143" s="19">
        <f t="shared" ref="BJ143:BJ149" si="658">+AW143*$AU66</f>
        <v>332770.00000000006</v>
      </c>
      <c r="BK143" s="19">
        <f t="shared" ref="BK143:BK149" si="659">+AX143*$AU66</f>
        <v>465878.00000000006</v>
      </c>
      <c r="BL143" s="19">
        <f t="shared" ref="BL143:BL149" si="660">+AY143*$AU66</f>
        <v>232939.00000000003</v>
      </c>
      <c r="BM143" s="19"/>
      <c r="BP143" s="1" t="str">
        <f t="shared" si="561"/>
        <v>Designers</v>
      </c>
      <c r="BQ143" s="19">
        <f t="shared" si="620"/>
        <v>0</v>
      </c>
      <c r="BR143" s="19">
        <f t="shared" ref="BR143:BU147" si="661">+BQ$107*BR94</f>
        <v>0</v>
      </c>
      <c r="BS143" s="19">
        <f t="shared" si="661"/>
        <v>62200</v>
      </c>
      <c r="BT143" s="19">
        <f t="shared" si="661"/>
        <v>87080</v>
      </c>
      <c r="BU143" s="19">
        <f t="shared" si="661"/>
        <v>43540</v>
      </c>
      <c r="BW143" s="19">
        <f t="shared" ref="BW143:BW149" si="662">+BQ143*BW66</f>
        <v>0</v>
      </c>
      <c r="BX143">
        <f t="shared" ref="BX143:BX149" si="663">+BR143*BW66</f>
        <v>0</v>
      </c>
      <c r="BY143">
        <f t="shared" ref="BY143:BY149" si="664">+BS143*BW66</f>
        <v>702860</v>
      </c>
      <c r="BZ143">
        <f t="shared" ref="BZ143:BZ149" si="665">+BT143*BW66</f>
        <v>984004.00000000012</v>
      </c>
      <c r="CA143">
        <f t="shared" ref="CA143:CA149" si="666">+BU143*BW66</f>
        <v>492002.00000000006</v>
      </c>
      <c r="CB143" s="19"/>
      <c r="CD143" s="19">
        <f t="shared" ref="CD143:CD149" si="667">+BQ143*$BQ66</f>
        <v>0</v>
      </c>
      <c r="CE143" s="19">
        <f t="shared" ref="CE143:CE149" si="668">+BR143*$BQ66</f>
        <v>0</v>
      </c>
      <c r="CF143" s="19">
        <f t="shared" ref="CF143:CF149" si="669">+BS143*$BQ66</f>
        <v>351430</v>
      </c>
      <c r="CG143" s="19">
        <f t="shared" ref="CG143:CG149" si="670">+BT143*$BQ66</f>
        <v>492002.00000000006</v>
      </c>
      <c r="CH143" s="19">
        <f t="shared" ref="CH143:CH149" si="671">+BU143*$BQ66</f>
        <v>246001.00000000003</v>
      </c>
      <c r="CI143" s="19"/>
      <c r="CL143" s="1" t="str">
        <f t="shared" si="568"/>
        <v>Designers</v>
      </c>
      <c r="CM143" s="19">
        <f t="shared" si="621"/>
        <v>0</v>
      </c>
      <c r="CN143" s="19">
        <f t="shared" ref="CN143:CQ147" si="672">+CM$107*CN94</f>
        <v>0</v>
      </c>
      <c r="CO143" s="19">
        <f t="shared" si="672"/>
        <v>62200</v>
      </c>
      <c r="CP143" s="19">
        <f t="shared" si="672"/>
        <v>87080</v>
      </c>
      <c r="CQ143" s="19">
        <f t="shared" si="672"/>
        <v>43540</v>
      </c>
      <c r="CS143" s="19">
        <f t="shared" ref="CS143:CS149" si="673">+CM143*CS66</f>
        <v>0</v>
      </c>
      <c r="CT143">
        <f t="shared" ref="CT143:CT149" si="674">+CN143*CS66</f>
        <v>0</v>
      </c>
      <c r="CU143">
        <f t="shared" ref="CU143:CU149" si="675">+CO143*CS66</f>
        <v>702860</v>
      </c>
      <c r="CV143">
        <f t="shared" ref="CV143:CV149" si="676">+CP143*CS66</f>
        <v>984004.00000000012</v>
      </c>
      <c r="CW143">
        <f t="shared" ref="CW143:CW149" si="677">+CQ143*CS66</f>
        <v>492002.00000000006</v>
      </c>
      <c r="CX143" s="19"/>
      <c r="CZ143" s="19">
        <f t="shared" ref="CZ143:CZ149" si="678">+CM143*$CM66</f>
        <v>0</v>
      </c>
      <c r="DA143" s="19">
        <f t="shared" ref="DA143:DA149" si="679">+CN143*$CM66</f>
        <v>0</v>
      </c>
      <c r="DB143" s="19">
        <f t="shared" ref="DB143:DB149" si="680">+CO143*$CM66</f>
        <v>351430</v>
      </c>
      <c r="DC143" s="19">
        <f t="shared" ref="DC143:DC149" si="681">+CP143*$CM66</f>
        <v>492002.00000000006</v>
      </c>
      <c r="DD143" s="19">
        <f t="shared" ref="DD143:DD149" si="682">+CQ143*$CM66</f>
        <v>246001.00000000003</v>
      </c>
      <c r="DE143" s="19"/>
      <c r="DH143" s="1" t="str">
        <f t="shared" si="575"/>
        <v>Designers</v>
      </c>
      <c r="DI143" s="19">
        <f t="shared" si="622"/>
        <v>0</v>
      </c>
      <c r="DJ143" s="19">
        <f t="shared" ref="DJ143:DM147" si="683">+DI$107*DJ94</f>
        <v>0</v>
      </c>
      <c r="DK143" s="19">
        <f t="shared" si="683"/>
        <v>62200</v>
      </c>
      <c r="DL143" s="19">
        <f t="shared" si="683"/>
        <v>87080</v>
      </c>
      <c r="DM143" s="19">
        <f t="shared" si="683"/>
        <v>43540</v>
      </c>
      <c r="DO143" s="19">
        <f t="shared" ref="DO143:DO149" si="684">+DI143*DO66</f>
        <v>0</v>
      </c>
      <c r="DP143">
        <f t="shared" ref="DP143:DP149" si="685">+DJ143*DO66</f>
        <v>0</v>
      </c>
      <c r="DQ143">
        <f t="shared" ref="DQ143:DQ149" si="686">+DK143*DO66</f>
        <v>715300</v>
      </c>
      <c r="DR143">
        <f t="shared" ref="DR143:DR149" si="687">+DL143*DO66</f>
        <v>1001420</v>
      </c>
      <c r="DS143">
        <f t="shared" ref="DS143:DS149" si="688">+DM143*DO66</f>
        <v>500710</v>
      </c>
      <c r="DT143" s="19"/>
      <c r="DV143" s="19">
        <f t="shared" ref="DV143:DV149" si="689">+DI143*$DI66</f>
        <v>0</v>
      </c>
      <c r="DW143" s="19">
        <f t="shared" ref="DW143:DW149" si="690">+DJ143*$DI66</f>
        <v>0</v>
      </c>
      <c r="DX143" s="19">
        <f t="shared" ref="DX143:DX149" si="691">+DK143*$DI66</f>
        <v>357650</v>
      </c>
      <c r="DY143" s="19">
        <f t="shared" ref="DY143:DY149" si="692">+DL143*$DI66</f>
        <v>500710</v>
      </c>
      <c r="DZ143" s="19">
        <f t="shared" ref="DZ143:DZ149" si="693">+DM143*$DI66</f>
        <v>250355</v>
      </c>
      <c r="EA143" s="19"/>
      <c r="ED143" s="1" t="str">
        <f t="shared" si="582"/>
        <v>Designers</v>
      </c>
      <c r="EE143" s="19">
        <f t="shared" si="623"/>
        <v>0</v>
      </c>
      <c r="EF143" s="19">
        <f t="shared" ref="EF143:EI147" si="694">+EE$107*EF94</f>
        <v>0</v>
      </c>
      <c r="EG143" s="19">
        <f t="shared" si="694"/>
        <v>62200</v>
      </c>
      <c r="EH143" s="19">
        <f t="shared" si="694"/>
        <v>87080</v>
      </c>
      <c r="EI143" s="19">
        <f t="shared" si="694"/>
        <v>43540</v>
      </c>
      <c r="EK143" s="19">
        <f t="shared" ref="EK143:EK149" si="695">+EE143*EK66</f>
        <v>0</v>
      </c>
      <c r="EL143">
        <f t="shared" ref="EL143:EL149" si="696">+EF143*EK66</f>
        <v>0</v>
      </c>
      <c r="EM143">
        <f t="shared" ref="EM143:EM149" si="697">+EG143*EK66</f>
        <v>740180</v>
      </c>
      <c r="EN143">
        <f t="shared" ref="EN143:EN149" si="698">+EH143*EK66</f>
        <v>1036252</v>
      </c>
      <c r="EO143">
        <f t="shared" ref="EO143:EO149" si="699">+EI143*EK66</f>
        <v>518126</v>
      </c>
      <c r="EP143" s="19"/>
      <c r="ER143" s="19">
        <f t="shared" ref="ER143:ER149" si="700">+EE143*$EE66</f>
        <v>0</v>
      </c>
      <c r="ES143" s="19">
        <f t="shared" ref="ES143:ES149" si="701">+EF143*$EE66</f>
        <v>0</v>
      </c>
      <c r="ET143" s="19">
        <f t="shared" ref="ET143:ET149" si="702">+EG143*$EE66</f>
        <v>370090</v>
      </c>
      <c r="EU143" s="19">
        <f t="shared" ref="EU143:EU149" si="703">+EH143*$EE66</f>
        <v>518126</v>
      </c>
      <c r="EV143" s="19">
        <f t="shared" ref="EV143:EV149" si="704">+EI143*$EE66</f>
        <v>259063</v>
      </c>
      <c r="EW143" s="19"/>
      <c r="EZ143" s="1" t="str">
        <f t="shared" si="589"/>
        <v>Designers</v>
      </c>
      <c r="FA143" s="19">
        <f t="shared" si="624"/>
        <v>0</v>
      </c>
      <c r="FB143" s="19">
        <f t="shared" ref="FB143:FE147" si="705">+FA$107*FB94</f>
        <v>0</v>
      </c>
      <c r="FC143" s="19">
        <f t="shared" si="705"/>
        <v>62200</v>
      </c>
      <c r="FD143" s="19">
        <f t="shared" si="705"/>
        <v>87080</v>
      </c>
      <c r="FE143" s="19">
        <f t="shared" si="705"/>
        <v>43540</v>
      </c>
      <c r="FG143" s="19">
        <f t="shared" ref="FG143:FG149" si="706">+FA143*FG66</f>
        <v>0</v>
      </c>
      <c r="FH143">
        <f t="shared" ref="FH143:FH149" si="707">+FB143*FG66</f>
        <v>0</v>
      </c>
      <c r="FI143">
        <f t="shared" ref="FI143:FI149" si="708">+FC143*FG66</f>
        <v>715300</v>
      </c>
      <c r="FJ143">
        <f t="shared" ref="FJ143:FJ149" si="709">+FD143*FG66</f>
        <v>1001420</v>
      </c>
      <c r="FK143">
        <f t="shared" ref="FK143:FK149" si="710">+FE143*FG66</f>
        <v>500710</v>
      </c>
      <c r="FL143" s="19"/>
      <c r="FN143" s="19">
        <f t="shared" ref="FN143:FN149" si="711">+FA143*$FA66</f>
        <v>0</v>
      </c>
      <c r="FO143" s="19">
        <f t="shared" ref="FO143:FO149" si="712">+FB143*$FA66</f>
        <v>0</v>
      </c>
      <c r="FP143" s="19">
        <f t="shared" ref="FP143:FP149" si="713">+FC143*$FA66</f>
        <v>357650</v>
      </c>
      <c r="FQ143" s="19">
        <f t="shared" ref="FQ143:FQ149" si="714">+FD143*$FA66</f>
        <v>500710</v>
      </c>
      <c r="FR143" s="19">
        <f t="shared" ref="FR143:FR149" si="715">+FE143*$FA66</f>
        <v>250355</v>
      </c>
      <c r="FS143" s="19"/>
      <c r="FV143" s="1" t="str">
        <f t="shared" si="596"/>
        <v>Designers</v>
      </c>
      <c r="FW143" s="19">
        <f t="shared" si="625"/>
        <v>0</v>
      </c>
      <c r="FX143" s="19">
        <f t="shared" ref="FX143:GA147" si="716">+FW$107*FX94</f>
        <v>0</v>
      </c>
      <c r="FY143" s="19">
        <f t="shared" si="716"/>
        <v>0</v>
      </c>
      <c r="FZ143" s="19">
        <f t="shared" si="716"/>
        <v>87080</v>
      </c>
      <c r="GA143" s="19">
        <f t="shared" si="716"/>
        <v>43540</v>
      </c>
      <c r="GC143" s="19">
        <f t="shared" ref="GC143:GC149" si="717">+FW143*GC66</f>
        <v>0</v>
      </c>
      <c r="GD143">
        <f t="shared" ref="GD143:GD149" si="718">+FX143*GC66</f>
        <v>0</v>
      </c>
      <c r="GE143">
        <f t="shared" ref="GE143:GE149" si="719">+FY143*GC66</f>
        <v>0</v>
      </c>
      <c r="GF143">
        <f t="shared" ref="GF143:GF149" si="720">+FZ143*GC66</f>
        <v>1001420</v>
      </c>
      <c r="GG143">
        <f t="shared" ref="GG143:GG149" si="721">+GA143*GC66</f>
        <v>500710</v>
      </c>
      <c r="GH143" s="19"/>
      <c r="GJ143" s="19">
        <f t="shared" ref="GJ143:GJ149" si="722">+FW143*$FA66</f>
        <v>0</v>
      </c>
      <c r="GK143" s="19">
        <f t="shared" ref="GK143:GK149" si="723">+FX143*$FA66</f>
        <v>0</v>
      </c>
      <c r="GL143" s="19">
        <f t="shared" ref="GL143:GL149" si="724">+FY143*$FA66</f>
        <v>0</v>
      </c>
      <c r="GM143" s="19">
        <f t="shared" ref="GM143:GM149" si="725">+FZ143*$FA66</f>
        <v>500710</v>
      </c>
      <c r="GN143" s="19">
        <f t="shared" ref="GN143:GN149" si="726">+GA143*$FA66</f>
        <v>250355</v>
      </c>
      <c r="GO143" s="19"/>
      <c r="GR143" s="1" t="str">
        <f t="shared" si="603"/>
        <v>Designers</v>
      </c>
      <c r="GS143" s="19">
        <f t="shared" si="626"/>
        <v>0</v>
      </c>
      <c r="GT143" s="19">
        <f t="shared" ref="GT143:GW147" si="727">+GS$107*GT94</f>
        <v>0</v>
      </c>
      <c r="GU143" s="19">
        <f t="shared" si="727"/>
        <v>0</v>
      </c>
      <c r="GV143" s="19">
        <f t="shared" si="727"/>
        <v>87080</v>
      </c>
      <c r="GW143" s="19">
        <f t="shared" si="727"/>
        <v>43540</v>
      </c>
      <c r="GY143" s="19">
        <f t="shared" ref="GY143:GY149" si="728">+GS143*GY66</f>
        <v>0</v>
      </c>
      <c r="GZ143">
        <f t="shared" ref="GZ143:GZ149" si="729">+GT143*GY66</f>
        <v>0</v>
      </c>
      <c r="HA143">
        <f t="shared" ref="HA143:HA149" si="730">+GU143*GY66</f>
        <v>0</v>
      </c>
      <c r="HB143">
        <f t="shared" ref="HB143:HB149" si="731">+GV143*GY66</f>
        <v>1001420</v>
      </c>
      <c r="HC143">
        <f t="shared" ref="HC143:HC149" si="732">+GW143*GY66</f>
        <v>500710</v>
      </c>
      <c r="HD143" s="19"/>
      <c r="HF143" s="19">
        <f t="shared" ref="HF143:HF149" si="733">+GS143*$FA66</f>
        <v>0</v>
      </c>
      <c r="HG143" s="19">
        <f t="shared" ref="HG143:HG149" si="734">+GT143*$FA66</f>
        <v>0</v>
      </c>
      <c r="HH143" s="19">
        <f t="shared" ref="HH143:HH149" si="735">+GU143*$FA66</f>
        <v>0</v>
      </c>
      <c r="HI143" s="19">
        <f t="shared" ref="HI143:HI149" si="736">+GV143*$FA66</f>
        <v>500710</v>
      </c>
      <c r="HJ143" s="19">
        <f t="shared" ref="HJ143:HJ149" si="737">+GW143*$FA66</f>
        <v>250355</v>
      </c>
      <c r="HK143" s="19"/>
      <c r="HN143" s="1" t="str">
        <f t="shared" si="610"/>
        <v>Designers</v>
      </c>
      <c r="HO143" s="19">
        <f t="shared" si="627"/>
        <v>0</v>
      </c>
      <c r="HP143" s="19">
        <f t="shared" ref="HP143:HS147" si="738">+HO$107*HP94</f>
        <v>0</v>
      </c>
      <c r="HQ143" s="19">
        <f t="shared" si="738"/>
        <v>0</v>
      </c>
      <c r="HR143" s="19">
        <f t="shared" si="738"/>
        <v>87080</v>
      </c>
      <c r="HS143" s="19">
        <f t="shared" si="738"/>
        <v>43540</v>
      </c>
      <c r="HU143" s="19">
        <f t="shared" ref="HU143:HU149" si="739">+HO143*HU66</f>
        <v>0</v>
      </c>
      <c r="HV143">
        <f t="shared" ref="HV143:HV149" si="740">+HP143*HU66</f>
        <v>0</v>
      </c>
      <c r="HW143">
        <f t="shared" ref="HW143:HW149" si="741">+HQ143*HU66</f>
        <v>0</v>
      </c>
      <c r="HX143">
        <f t="shared" ref="HX143:HX149" si="742">+HR143*HU66</f>
        <v>1001420</v>
      </c>
      <c r="HY143">
        <f t="shared" ref="HY143:HY149" si="743">+HS143*HU66</f>
        <v>500710</v>
      </c>
      <c r="HZ143" s="19"/>
      <c r="IB143" s="19">
        <f t="shared" ref="IB143:IB149" si="744">+HO143*$FA66</f>
        <v>0</v>
      </c>
      <c r="IC143" s="19">
        <f t="shared" ref="IC143:IC149" si="745">+HP143*$FA66</f>
        <v>0</v>
      </c>
      <c r="ID143" s="19">
        <f t="shared" ref="ID143:ID149" si="746">+HQ143*$FA66</f>
        <v>0</v>
      </c>
      <c r="IE143" s="19">
        <f t="shared" ref="IE143:IE149" si="747">+HR143*$FA66</f>
        <v>500710</v>
      </c>
      <c r="IF143" s="19">
        <f t="shared" ref="IF143:IF149" si="748">+HS143*$FA66</f>
        <v>250355</v>
      </c>
      <c r="IG143" s="19"/>
    </row>
    <row r="144" spans="1:241">
      <c r="B144" s="1" t="str">
        <f t="shared" si="536"/>
        <v>Supra</v>
      </c>
      <c r="C144" s="19">
        <f t="shared" si="617"/>
        <v>0</v>
      </c>
      <c r="D144" s="19">
        <f t="shared" si="628"/>
        <v>15550</v>
      </c>
      <c r="E144" s="19">
        <f t="shared" si="628"/>
        <v>37320</v>
      </c>
      <c r="F144" s="19">
        <f t="shared" si="628"/>
        <v>43540</v>
      </c>
      <c r="G144" s="19">
        <f t="shared" si="628"/>
        <v>24880</v>
      </c>
      <c r="I144" s="19">
        <f t="shared" si="537"/>
        <v>0</v>
      </c>
      <c r="J144">
        <f t="shared" si="538"/>
        <v>488270</v>
      </c>
      <c r="K144">
        <f t="shared" si="539"/>
        <v>1171848</v>
      </c>
      <c r="L144">
        <f t="shared" si="540"/>
        <v>1367156</v>
      </c>
      <c r="M144">
        <f t="shared" si="541"/>
        <v>781232</v>
      </c>
      <c r="N144" s="19"/>
      <c r="P144" s="19">
        <f t="shared" si="542"/>
        <v>0</v>
      </c>
      <c r="Q144" s="19">
        <f t="shared" si="543"/>
        <v>244135</v>
      </c>
      <c r="R144" s="19">
        <f t="shared" si="544"/>
        <v>585924</v>
      </c>
      <c r="S144" s="19">
        <f t="shared" si="545"/>
        <v>683578</v>
      </c>
      <c r="T144" s="19">
        <f t="shared" si="546"/>
        <v>390616</v>
      </c>
      <c r="U144" s="19"/>
      <c r="X144" s="1" t="str">
        <f t="shared" si="547"/>
        <v>Supra</v>
      </c>
      <c r="Y144" s="19">
        <f t="shared" si="618"/>
        <v>0</v>
      </c>
      <c r="Z144" s="19">
        <f t="shared" si="639"/>
        <v>4665</v>
      </c>
      <c r="AA144" s="19">
        <f t="shared" si="639"/>
        <v>13995</v>
      </c>
      <c r="AB144" s="19">
        <f t="shared" si="639"/>
        <v>16327.5</v>
      </c>
      <c r="AC144" s="19">
        <f t="shared" si="639"/>
        <v>18660</v>
      </c>
      <c r="AE144" s="19">
        <f t="shared" si="640"/>
        <v>0</v>
      </c>
      <c r="AF144">
        <f t="shared" si="641"/>
        <v>151146</v>
      </c>
      <c r="AG144">
        <f t="shared" si="642"/>
        <v>453438</v>
      </c>
      <c r="AH144">
        <f t="shared" si="643"/>
        <v>529011</v>
      </c>
      <c r="AI144">
        <f t="shared" si="644"/>
        <v>604584</v>
      </c>
      <c r="AJ144" s="19"/>
      <c r="AL144" s="19">
        <f t="shared" si="645"/>
        <v>0</v>
      </c>
      <c r="AM144" s="19">
        <f t="shared" si="646"/>
        <v>75573</v>
      </c>
      <c r="AN144" s="19">
        <f t="shared" si="647"/>
        <v>226719</v>
      </c>
      <c r="AO144" s="19">
        <f t="shared" si="648"/>
        <v>264505.5</v>
      </c>
      <c r="AP144" s="19">
        <f t="shared" si="649"/>
        <v>302292</v>
      </c>
      <c r="AQ144" s="19"/>
      <c r="AT144" s="1" t="str">
        <f t="shared" si="554"/>
        <v>Supra</v>
      </c>
      <c r="AU144" s="19">
        <f t="shared" si="619"/>
        <v>0</v>
      </c>
      <c r="AV144" s="19">
        <f t="shared" si="650"/>
        <v>0</v>
      </c>
      <c r="AW144" s="19">
        <f t="shared" si="650"/>
        <v>31100</v>
      </c>
      <c r="AX144" s="19">
        <f t="shared" si="650"/>
        <v>43540</v>
      </c>
      <c r="AY144" s="19">
        <f t="shared" si="650"/>
        <v>21770</v>
      </c>
      <c r="BA144" s="19">
        <f t="shared" si="651"/>
        <v>0</v>
      </c>
      <c r="BB144">
        <f t="shared" si="652"/>
        <v>0</v>
      </c>
      <c r="BC144">
        <f t="shared" si="653"/>
        <v>988979.99999999988</v>
      </c>
      <c r="BD144">
        <f t="shared" si="654"/>
        <v>1384571.9999999998</v>
      </c>
      <c r="BE144">
        <f t="shared" si="655"/>
        <v>692285.99999999988</v>
      </c>
      <c r="BF144" s="19"/>
      <c r="BH144" s="19">
        <f t="shared" si="656"/>
        <v>0</v>
      </c>
      <c r="BI144" s="19">
        <f t="shared" si="657"/>
        <v>0</v>
      </c>
      <c r="BJ144" s="19">
        <f t="shared" si="658"/>
        <v>494489.99999999994</v>
      </c>
      <c r="BK144" s="19">
        <f t="shared" si="659"/>
        <v>692285.99999999988</v>
      </c>
      <c r="BL144" s="19">
        <f t="shared" si="660"/>
        <v>346142.99999999994</v>
      </c>
      <c r="BM144" s="19"/>
      <c r="BP144" s="1" t="str">
        <f t="shared" si="561"/>
        <v>Supra</v>
      </c>
      <c r="BQ144" s="19">
        <f t="shared" si="620"/>
        <v>0</v>
      </c>
      <c r="BR144" s="19">
        <f t="shared" si="661"/>
        <v>0</v>
      </c>
      <c r="BS144" s="19">
        <f t="shared" si="661"/>
        <v>31100</v>
      </c>
      <c r="BT144" s="19">
        <f t="shared" si="661"/>
        <v>43540</v>
      </c>
      <c r="BU144" s="19">
        <f t="shared" si="661"/>
        <v>21770</v>
      </c>
      <c r="BW144" s="19">
        <f t="shared" si="662"/>
        <v>0</v>
      </c>
      <c r="BX144">
        <f t="shared" si="663"/>
        <v>0</v>
      </c>
      <c r="BY144">
        <f t="shared" si="664"/>
        <v>1007640</v>
      </c>
      <c r="BZ144">
        <f t="shared" si="665"/>
        <v>1410696</v>
      </c>
      <c r="CA144">
        <f t="shared" si="666"/>
        <v>705348</v>
      </c>
      <c r="CB144" s="19"/>
      <c r="CD144" s="19">
        <f t="shared" si="667"/>
        <v>0</v>
      </c>
      <c r="CE144" s="19">
        <f t="shared" si="668"/>
        <v>0</v>
      </c>
      <c r="CF144" s="19">
        <f t="shared" si="669"/>
        <v>503820</v>
      </c>
      <c r="CG144" s="19">
        <f t="shared" si="670"/>
        <v>705348</v>
      </c>
      <c r="CH144" s="19">
        <f t="shared" si="671"/>
        <v>352674</v>
      </c>
      <c r="CI144" s="19"/>
      <c r="CL144" s="1" t="str">
        <f t="shared" si="568"/>
        <v>Supra</v>
      </c>
      <c r="CM144" s="19">
        <f t="shared" si="621"/>
        <v>0</v>
      </c>
      <c r="CN144" s="19">
        <f t="shared" si="672"/>
        <v>0</v>
      </c>
      <c r="CO144" s="19">
        <f t="shared" si="672"/>
        <v>31100</v>
      </c>
      <c r="CP144" s="19">
        <f t="shared" si="672"/>
        <v>43540</v>
      </c>
      <c r="CQ144" s="19">
        <f t="shared" si="672"/>
        <v>21770</v>
      </c>
      <c r="CS144" s="19">
        <f t="shared" si="673"/>
        <v>0</v>
      </c>
      <c r="CT144">
        <f t="shared" si="674"/>
        <v>0</v>
      </c>
      <c r="CU144">
        <f t="shared" si="675"/>
        <v>1007640</v>
      </c>
      <c r="CV144">
        <f t="shared" si="676"/>
        <v>1410696</v>
      </c>
      <c r="CW144">
        <f t="shared" si="677"/>
        <v>705348</v>
      </c>
      <c r="CX144" s="19"/>
      <c r="CZ144" s="19">
        <f t="shared" si="678"/>
        <v>0</v>
      </c>
      <c r="DA144" s="19">
        <f t="shared" si="679"/>
        <v>0</v>
      </c>
      <c r="DB144" s="19">
        <f t="shared" si="680"/>
        <v>503820</v>
      </c>
      <c r="DC144" s="19">
        <f t="shared" si="681"/>
        <v>705348</v>
      </c>
      <c r="DD144" s="19">
        <f t="shared" si="682"/>
        <v>352674</v>
      </c>
      <c r="DE144" s="19"/>
      <c r="DH144" s="1" t="str">
        <f t="shared" si="575"/>
        <v>Supra</v>
      </c>
      <c r="DI144" s="19">
        <f t="shared" si="622"/>
        <v>0</v>
      </c>
      <c r="DJ144" s="19">
        <f t="shared" si="683"/>
        <v>0</v>
      </c>
      <c r="DK144" s="19">
        <f t="shared" si="683"/>
        <v>31100</v>
      </c>
      <c r="DL144" s="19">
        <f t="shared" si="683"/>
        <v>43540</v>
      </c>
      <c r="DM144" s="19">
        <f t="shared" si="683"/>
        <v>21770</v>
      </c>
      <c r="DO144" s="19">
        <f t="shared" si="684"/>
        <v>0</v>
      </c>
      <c r="DP144">
        <f t="shared" si="685"/>
        <v>0</v>
      </c>
      <c r="DQ144">
        <f t="shared" si="686"/>
        <v>1013860</v>
      </c>
      <c r="DR144">
        <f t="shared" si="687"/>
        <v>1419404</v>
      </c>
      <c r="DS144">
        <f t="shared" si="688"/>
        <v>709702</v>
      </c>
      <c r="DT144" s="19"/>
      <c r="DV144" s="19">
        <f t="shared" si="689"/>
        <v>0</v>
      </c>
      <c r="DW144" s="19">
        <f t="shared" si="690"/>
        <v>0</v>
      </c>
      <c r="DX144" s="19">
        <f t="shared" si="691"/>
        <v>506930</v>
      </c>
      <c r="DY144" s="19">
        <f t="shared" si="692"/>
        <v>709702</v>
      </c>
      <c r="DZ144" s="19">
        <f t="shared" si="693"/>
        <v>354851</v>
      </c>
      <c r="EA144" s="19"/>
      <c r="ED144" s="1" t="str">
        <f t="shared" si="582"/>
        <v>Supra</v>
      </c>
      <c r="EE144" s="19">
        <f t="shared" si="623"/>
        <v>0</v>
      </c>
      <c r="EF144" s="19">
        <f t="shared" si="694"/>
        <v>0</v>
      </c>
      <c r="EG144" s="19">
        <f t="shared" si="694"/>
        <v>31100</v>
      </c>
      <c r="EH144" s="19">
        <f t="shared" si="694"/>
        <v>43540</v>
      </c>
      <c r="EI144" s="19">
        <f t="shared" si="694"/>
        <v>21770</v>
      </c>
      <c r="EK144" s="19">
        <f t="shared" si="695"/>
        <v>0</v>
      </c>
      <c r="EL144">
        <f t="shared" si="696"/>
        <v>0</v>
      </c>
      <c r="EM144">
        <f t="shared" si="697"/>
        <v>1026300</v>
      </c>
      <c r="EN144">
        <f t="shared" si="698"/>
        <v>1436820</v>
      </c>
      <c r="EO144">
        <f t="shared" si="699"/>
        <v>718410</v>
      </c>
      <c r="EP144" s="19"/>
      <c r="ER144" s="19">
        <f t="shared" si="700"/>
        <v>0</v>
      </c>
      <c r="ES144" s="19">
        <f t="shared" si="701"/>
        <v>0</v>
      </c>
      <c r="ET144" s="19">
        <f t="shared" si="702"/>
        <v>513150</v>
      </c>
      <c r="EU144" s="19">
        <f t="shared" si="703"/>
        <v>718410</v>
      </c>
      <c r="EV144" s="19">
        <f t="shared" si="704"/>
        <v>359205</v>
      </c>
      <c r="EW144" s="19"/>
      <c r="EZ144" s="1" t="str">
        <f t="shared" si="589"/>
        <v>Supra</v>
      </c>
      <c r="FA144" s="19">
        <f t="shared" si="624"/>
        <v>0</v>
      </c>
      <c r="FB144" s="19">
        <f t="shared" si="705"/>
        <v>0</v>
      </c>
      <c r="FC144" s="19">
        <f t="shared" si="705"/>
        <v>31100</v>
      </c>
      <c r="FD144" s="19">
        <f t="shared" si="705"/>
        <v>43540</v>
      </c>
      <c r="FE144" s="19">
        <f t="shared" si="705"/>
        <v>21770</v>
      </c>
      <c r="FG144" s="19">
        <f t="shared" si="706"/>
        <v>0</v>
      </c>
      <c r="FH144">
        <f t="shared" si="707"/>
        <v>0</v>
      </c>
      <c r="FI144">
        <f t="shared" si="708"/>
        <v>1013860</v>
      </c>
      <c r="FJ144">
        <f t="shared" si="709"/>
        <v>1419404</v>
      </c>
      <c r="FK144">
        <f t="shared" si="710"/>
        <v>709702</v>
      </c>
      <c r="FL144" s="19"/>
      <c r="FN144" s="19">
        <f t="shared" si="711"/>
        <v>0</v>
      </c>
      <c r="FO144" s="19">
        <f t="shared" si="712"/>
        <v>0</v>
      </c>
      <c r="FP144" s="19">
        <f t="shared" si="713"/>
        <v>506930</v>
      </c>
      <c r="FQ144" s="19">
        <f t="shared" si="714"/>
        <v>709702</v>
      </c>
      <c r="FR144" s="19">
        <f t="shared" si="715"/>
        <v>354851</v>
      </c>
      <c r="FS144" s="19"/>
      <c r="FV144" s="1" t="str">
        <f t="shared" si="596"/>
        <v>Supra</v>
      </c>
      <c r="FW144" s="19">
        <f t="shared" si="625"/>
        <v>0</v>
      </c>
      <c r="FX144" s="19">
        <f t="shared" si="716"/>
        <v>0</v>
      </c>
      <c r="FY144" s="19">
        <f t="shared" si="716"/>
        <v>0</v>
      </c>
      <c r="FZ144" s="19">
        <f t="shared" si="716"/>
        <v>43540</v>
      </c>
      <c r="GA144" s="19">
        <f t="shared" si="716"/>
        <v>21770</v>
      </c>
      <c r="GC144" s="19">
        <f t="shared" si="717"/>
        <v>0</v>
      </c>
      <c r="GD144">
        <f t="shared" si="718"/>
        <v>0</v>
      </c>
      <c r="GE144">
        <f t="shared" si="719"/>
        <v>0</v>
      </c>
      <c r="GF144">
        <f t="shared" si="720"/>
        <v>1419404</v>
      </c>
      <c r="GG144">
        <f t="shared" si="721"/>
        <v>709702</v>
      </c>
      <c r="GH144" s="19"/>
      <c r="GJ144" s="19">
        <f t="shared" si="722"/>
        <v>0</v>
      </c>
      <c r="GK144" s="19">
        <f t="shared" si="723"/>
        <v>0</v>
      </c>
      <c r="GL144" s="19">
        <f t="shared" si="724"/>
        <v>0</v>
      </c>
      <c r="GM144" s="19">
        <f t="shared" si="725"/>
        <v>709702</v>
      </c>
      <c r="GN144" s="19">
        <f t="shared" si="726"/>
        <v>354851</v>
      </c>
      <c r="GO144" s="19"/>
      <c r="GR144" s="1" t="str">
        <f t="shared" si="603"/>
        <v>Supra</v>
      </c>
      <c r="GS144" s="19">
        <f t="shared" si="626"/>
        <v>0</v>
      </c>
      <c r="GT144" s="19">
        <f t="shared" si="727"/>
        <v>0</v>
      </c>
      <c r="GU144" s="19">
        <f t="shared" si="727"/>
        <v>0</v>
      </c>
      <c r="GV144" s="19">
        <f t="shared" si="727"/>
        <v>43540</v>
      </c>
      <c r="GW144" s="19">
        <f t="shared" si="727"/>
        <v>21770</v>
      </c>
      <c r="GY144" s="19">
        <f t="shared" si="728"/>
        <v>0</v>
      </c>
      <c r="GZ144">
        <f t="shared" si="729"/>
        <v>0</v>
      </c>
      <c r="HA144">
        <f t="shared" si="730"/>
        <v>0</v>
      </c>
      <c r="HB144">
        <f t="shared" si="731"/>
        <v>1419404</v>
      </c>
      <c r="HC144">
        <f t="shared" si="732"/>
        <v>709702</v>
      </c>
      <c r="HD144" s="19"/>
      <c r="HF144" s="19">
        <f t="shared" si="733"/>
        <v>0</v>
      </c>
      <c r="HG144" s="19">
        <f t="shared" si="734"/>
        <v>0</v>
      </c>
      <c r="HH144" s="19">
        <f t="shared" si="735"/>
        <v>0</v>
      </c>
      <c r="HI144" s="19">
        <f t="shared" si="736"/>
        <v>709702</v>
      </c>
      <c r="HJ144" s="19">
        <f t="shared" si="737"/>
        <v>354851</v>
      </c>
      <c r="HK144" s="19"/>
      <c r="HN144" s="1" t="str">
        <f t="shared" si="610"/>
        <v>Supra</v>
      </c>
      <c r="HO144" s="19">
        <f t="shared" si="627"/>
        <v>0</v>
      </c>
      <c r="HP144" s="19">
        <f t="shared" si="738"/>
        <v>0</v>
      </c>
      <c r="HQ144" s="19">
        <f t="shared" si="738"/>
        <v>0</v>
      </c>
      <c r="HR144" s="19">
        <f t="shared" si="738"/>
        <v>43540</v>
      </c>
      <c r="HS144" s="19">
        <f t="shared" si="738"/>
        <v>21770</v>
      </c>
      <c r="HU144" s="19">
        <f t="shared" si="739"/>
        <v>0</v>
      </c>
      <c r="HV144">
        <f t="shared" si="740"/>
        <v>0</v>
      </c>
      <c r="HW144">
        <f t="shared" si="741"/>
        <v>0</v>
      </c>
      <c r="HX144">
        <f t="shared" si="742"/>
        <v>1419404</v>
      </c>
      <c r="HY144">
        <f t="shared" si="743"/>
        <v>709702</v>
      </c>
      <c r="HZ144" s="19"/>
      <c r="IB144" s="19">
        <f t="shared" si="744"/>
        <v>0</v>
      </c>
      <c r="IC144" s="19">
        <f t="shared" si="745"/>
        <v>0</v>
      </c>
      <c r="ID144" s="19">
        <f t="shared" si="746"/>
        <v>0</v>
      </c>
      <c r="IE144" s="19">
        <f t="shared" si="747"/>
        <v>709702</v>
      </c>
      <c r="IF144" s="19">
        <f t="shared" si="748"/>
        <v>354851</v>
      </c>
      <c r="IG144" s="19"/>
    </row>
    <row r="145" spans="1:241">
      <c r="B145" s="1"/>
      <c r="C145" s="19"/>
      <c r="D145" s="19"/>
      <c r="E145" s="19"/>
      <c r="F145" s="19"/>
      <c r="G145" s="19"/>
      <c r="I145" s="19"/>
      <c r="N145" s="19"/>
      <c r="P145" s="19"/>
      <c r="Q145" s="19"/>
      <c r="R145" s="19"/>
      <c r="S145" s="19"/>
      <c r="T145" s="19"/>
      <c r="U145" s="19"/>
      <c r="X145" s="1">
        <f t="shared" si="547"/>
        <v>0</v>
      </c>
      <c r="Y145" s="19">
        <f t="shared" si="618"/>
        <v>0</v>
      </c>
      <c r="Z145" s="19">
        <f t="shared" si="639"/>
        <v>0</v>
      </c>
      <c r="AA145" s="19">
        <f t="shared" si="639"/>
        <v>0</v>
      </c>
      <c r="AB145" s="19">
        <f t="shared" si="639"/>
        <v>0</v>
      </c>
      <c r="AC145" s="19">
        <f t="shared" si="639"/>
        <v>0</v>
      </c>
      <c r="AE145" s="19">
        <f t="shared" si="640"/>
        <v>0</v>
      </c>
      <c r="AF145">
        <f t="shared" si="641"/>
        <v>0</v>
      </c>
      <c r="AG145">
        <f t="shared" si="642"/>
        <v>0</v>
      </c>
      <c r="AH145">
        <f t="shared" si="643"/>
        <v>0</v>
      </c>
      <c r="AI145">
        <f t="shared" si="644"/>
        <v>0</v>
      </c>
      <c r="AJ145" s="19"/>
      <c r="AL145" s="19">
        <f t="shared" si="645"/>
        <v>0</v>
      </c>
      <c r="AM145" s="19">
        <f t="shared" si="646"/>
        <v>0</v>
      </c>
      <c r="AN145" s="19">
        <f t="shared" si="647"/>
        <v>0</v>
      </c>
      <c r="AO145" s="19">
        <f t="shared" si="648"/>
        <v>0</v>
      </c>
      <c r="AP145" s="19">
        <f t="shared" si="649"/>
        <v>0</v>
      </c>
      <c r="AQ145" s="19"/>
      <c r="AT145" s="1">
        <f t="shared" si="554"/>
        <v>0</v>
      </c>
      <c r="AU145" s="19">
        <f t="shared" si="619"/>
        <v>0</v>
      </c>
      <c r="AV145" s="19">
        <f t="shared" si="650"/>
        <v>0</v>
      </c>
      <c r="AW145" s="19">
        <f t="shared" si="650"/>
        <v>0</v>
      </c>
      <c r="AX145" s="19">
        <f t="shared" si="650"/>
        <v>0</v>
      </c>
      <c r="AY145" s="19">
        <f t="shared" si="650"/>
        <v>0</v>
      </c>
      <c r="BA145" s="19">
        <f t="shared" si="651"/>
        <v>0</v>
      </c>
      <c r="BB145">
        <f t="shared" si="652"/>
        <v>0</v>
      </c>
      <c r="BC145">
        <f t="shared" si="653"/>
        <v>0</v>
      </c>
      <c r="BD145">
        <f t="shared" si="654"/>
        <v>0</v>
      </c>
      <c r="BE145">
        <f t="shared" si="655"/>
        <v>0</v>
      </c>
      <c r="BF145" s="19"/>
      <c r="BH145" s="19">
        <f t="shared" si="656"/>
        <v>0</v>
      </c>
      <c r="BI145" s="19">
        <f t="shared" si="657"/>
        <v>0</v>
      </c>
      <c r="BJ145" s="19">
        <f t="shared" si="658"/>
        <v>0</v>
      </c>
      <c r="BK145" s="19">
        <f t="shared" si="659"/>
        <v>0</v>
      </c>
      <c r="BL145" s="19">
        <f t="shared" si="660"/>
        <v>0</v>
      </c>
      <c r="BM145" s="19"/>
      <c r="BP145" s="1">
        <f t="shared" si="561"/>
        <v>0</v>
      </c>
      <c r="BQ145" s="19">
        <f t="shared" si="620"/>
        <v>0</v>
      </c>
      <c r="BR145" s="19">
        <f t="shared" si="661"/>
        <v>0</v>
      </c>
      <c r="BS145" s="19">
        <f t="shared" si="661"/>
        <v>0</v>
      </c>
      <c r="BT145" s="19">
        <f t="shared" si="661"/>
        <v>0</v>
      </c>
      <c r="BU145" s="19">
        <f t="shared" si="661"/>
        <v>0</v>
      </c>
      <c r="BW145" s="19">
        <f t="shared" si="662"/>
        <v>0</v>
      </c>
      <c r="BX145">
        <f t="shared" si="663"/>
        <v>0</v>
      </c>
      <c r="BY145">
        <f t="shared" si="664"/>
        <v>0</v>
      </c>
      <c r="BZ145">
        <f t="shared" si="665"/>
        <v>0</v>
      </c>
      <c r="CA145">
        <f t="shared" si="666"/>
        <v>0</v>
      </c>
      <c r="CB145" s="19"/>
      <c r="CD145" s="19">
        <f t="shared" si="667"/>
        <v>0</v>
      </c>
      <c r="CE145" s="19">
        <f t="shared" si="668"/>
        <v>0</v>
      </c>
      <c r="CF145" s="19">
        <f t="shared" si="669"/>
        <v>0</v>
      </c>
      <c r="CG145" s="19">
        <f t="shared" si="670"/>
        <v>0</v>
      </c>
      <c r="CH145" s="19">
        <f t="shared" si="671"/>
        <v>0</v>
      </c>
      <c r="CI145" s="19"/>
      <c r="CL145" s="1">
        <f t="shared" si="568"/>
        <v>0</v>
      </c>
      <c r="CM145" s="19">
        <f t="shared" si="621"/>
        <v>0</v>
      </c>
      <c r="CN145" s="19">
        <f t="shared" si="672"/>
        <v>0</v>
      </c>
      <c r="CO145" s="19">
        <f t="shared" si="672"/>
        <v>0</v>
      </c>
      <c r="CP145" s="19">
        <f t="shared" si="672"/>
        <v>0</v>
      </c>
      <c r="CQ145" s="19">
        <f t="shared" si="672"/>
        <v>0</v>
      </c>
      <c r="CS145" s="19">
        <f t="shared" si="673"/>
        <v>0</v>
      </c>
      <c r="CT145">
        <f t="shared" si="674"/>
        <v>0</v>
      </c>
      <c r="CU145">
        <f t="shared" si="675"/>
        <v>0</v>
      </c>
      <c r="CV145">
        <f t="shared" si="676"/>
        <v>0</v>
      </c>
      <c r="CW145">
        <f t="shared" si="677"/>
        <v>0</v>
      </c>
      <c r="CX145" s="19"/>
      <c r="CZ145" s="19">
        <f t="shared" si="678"/>
        <v>0</v>
      </c>
      <c r="DA145" s="19">
        <f t="shared" si="679"/>
        <v>0</v>
      </c>
      <c r="DB145" s="19">
        <f t="shared" si="680"/>
        <v>0</v>
      </c>
      <c r="DC145" s="19">
        <f t="shared" si="681"/>
        <v>0</v>
      </c>
      <c r="DD145" s="19">
        <f t="shared" si="682"/>
        <v>0</v>
      </c>
      <c r="DE145" s="19"/>
      <c r="DH145" s="1">
        <f t="shared" si="575"/>
        <v>0</v>
      </c>
      <c r="DI145" s="19">
        <f t="shared" si="622"/>
        <v>0</v>
      </c>
      <c r="DJ145" s="19">
        <f t="shared" si="683"/>
        <v>0</v>
      </c>
      <c r="DK145" s="19">
        <f t="shared" si="683"/>
        <v>0</v>
      </c>
      <c r="DL145" s="19">
        <f t="shared" si="683"/>
        <v>0</v>
      </c>
      <c r="DM145" s="19">
        <f t="shared" si="683"/>
        <v>0</v>
      </c>
      <c r="DO145" s="19">
        <f t="shared" si="684"/>
        <v>0</v>
      </c>
      <c r="DP145">
        <f t="shared" si="685"/>
        <v>0</v>
      </c>
      <c r="DQ145">
        <f t="shared" si="686"/>
        <v>0</v>
      </c>
      <c r="DR145">
        <f t="shared" si="687"/>
        <v>0</v>
      </c>
      <c r="DS145">
        <f t="shared" si="688"/>
        <v>0</v>
      </c>
      <c r="DT145" s="19"/>
      <c r="DV145" s="19">
        <f t="shared" si="689"/>
        <v>0</v>
      </c>
      <c r="DW145" s="19">
        <f t="shared" si="690"/>
        <v>0</v>
      </c>
      <c r="DX145" s="19">
        <f t="shared" si="691"/>
        <v>0</v>
      </c>
      <c r="DY145" s="19">
        <f t="shared" si="692"/>
        <v>0</v>
      </c>
      <c r="DZ145" s="19">
        <f t="shared" si="693"/>
        <v>0</v>
      </c>
      <c r="EA145" s="19"/>
      <c r="ED145" s="1">
        <f t="shared" si="582"/>
        <v>0</v>
      </c>
      <c r="EE145" s="19">
        <f t="shared" si="623"/>
        <v>0</v>
      </c>
      <c r="EF145" s="19">
        <f t="shared" si="694"/>
        <v>0</v>
      </c>
      <c r="EG145" s="19">
        <f t="shared" si="694"/>
        <v>0</v>
      </c>
      <c r="EH145" s="19">
        <f t="shared" si="694"/>
        <v>0</v>
      </c>
      <c r="EI145" s="19">
        <f t="shared" si="694"/>
        <v>0</v>
      </c>
      <c r="EK145" s="19">
        <f t="shared" si="695"/>
        <v>0</v>
      </c>
      <c r="EL145">
        <f t="shared" si="696"/>
        <v>0</v>
      </c>
      <c r="EM145">
        <f t="shared" si="697"/>
        <v>0</v>
      </c>
      <c r="EN145">
        <f t="shared" si="698"/>
        <v>0</v>
      </c>
      <c r="EO145">
        <f t="shared" si="699"/>
        <v>0</v>
      </c>
      <c r="EP145" s="19"/>
      <c r="ER145" s="19">
        <f t="shared" si="700"/>
        <v>0</v>
      </c>
      <c r="ES145" s="19">
        <f t="shared" si="701"/>
        <v>0</v>
      </c>
      <c r="ET145" s="19">
        <f t="shared" si="702"/>
        <v>0</v>
      </c>
      <c r="EU145" s="19">
        <f t="shared" si="703"/>
        <v>0</v>
      </c>
      <c r="EV145" s="19">
        <f t="shared" si="704"/>
        <v>0</v>
      </c>
      <c r="EW145" s="19"/>
      <c r="EZ145" s="1">
        <f t="shared" si="589"/>
        <v>0</v>
      </c>
      <c r="FA145" s="19">
        <f t="shared" si="624"/>
        <v>0</v>
      </c>
      <c r="FB145" s="19">
        <f t="shared" si="705"/>
        <v>0</v>
      </c>
      <c r="FC145" s="19">
        <f t="shared" si="705"/>
        <v>0</v>
      </c>
      <c r="FD145" s="19">
        <f t="shared" si="705"/>
        <v>0</v>
      </c>
      <c r="FE145" s="19">
        <f t="shared" si="705"/>
        <v>0</v>
      </c>
      <c r="FG145" s="19">
        <f t="shared" si="706"/>
        <v>0</v>
      </c>
      <c r="FH145">
        <f t="shared" si="707"/>
        <v>0</v>
      </c>
      <c r="FI145">
        <f t="shared" si="708"/>
        <v>0</v>
      </c>
      <c r="FJ145">
        <f t="shared" si="709"/>
        <v>0</v>
      </c>
      <c r="FK145">
        <f t="shared" si="710"/>
        <v>0</v>
      </c>
      <c r="FL145" s="19"/>
      <c r="FN145" s="19">
        <f t="shared" si="711"/>
        <v>0</v>
      </c>
      <c r="FO145" s="19">
        <f t="shared" si="712"/>
        <v>0</v>
      </c>
      <c r="FP145" s="19">
        <f t="shared" si="713"/>
        <v>0</v>
      </c>
      <c r="FQ145" s="19">
        <f t="shared" si="714"/>
        <v>0</v>
      </c>
      <c r="FR145" s="19">
        <f t="shared" si="715"/>
        <v>0</v>
      </c>
      <c r="FS145" s="19"/>
      <c r="FV145" s="1">
        <f t="shared" si="596"/>
        <v>0</v>
      </c>
      <c r="FW145" s="19">
        <f t="shared" si="625"/>
        <v>0</v>
      </c>
      <c r="FX145" s="19">
        <f t="shared" si="716"/>
        <v>0</v>
      </c>
      <c r="FY145" s="19">
        <f t="shared" si="716"/>
        <v>0</v>
      </c>
      <c r="FZ145" s="19">
        <f t="shared" si="716"/>
        <v>0</v>
      </c>
      <c r="GA145" s="19">
        <f t="shared" si="716"/>
        <v>0</v>
      </c>
      <c r="GC145" s="19">
        <f t="shared" si="717"/>
        <v>0</v>
      </c>
      <c r="GD145">
        <f t="shared" si="718"/>
        <v>0</v>
      </c>
      <c r="GE145">
        <f t="shared" si="719"/>
        <v>0</v>
      </c>
      <c r="GF145">
        <f t="shared" si="720"/>
        <v>0</v>
      </c>
      <c r="GG145">
        <f t="shared" si="721"/>
        <v>0</v>
      </c>
      <c r="GH145" s="19"/>
      <c r="GJ145" s="19">
        <f t="shared" si="722"/>
        <v>0</v>
      </c>
      <c r="GK145" s="19">
        <f t="shared" si="723"/>
        <v>0</v>
      </c>
      <c r="GL145" s="19">
        <f t="shared" si="724"/>
        <v>0</v>
      </c>
      <c r="GM145" s="19">
        <f t="shared" si="725"/>
        <v>0</v>
      </c>
      <c r="GN145" s="19">
        <f t="shared" si="726"/>
        <v>0</v>
      </c>
      <c r="GO145" s="19"/>
      <c r="GR145" s="1">
        <f t="shared" si="603"/>
        <v>0</v>
      </c>
      <c r="GS145" s="19">
        <f t="shared" si="626"/>
        <v>0</v>
      </c>
      <c r="GT145" s="19">
        <f t="shared" si="727"/>
        <v>0</v>
      </c>
      <c r="GU145" s="19">
        <f t="shared" si="727"/>
        <v>0</v>
      </c>
      <c r="GV145" s="19">
        <f t="shared" si="727"/>
        <v>0</v>
      </c>
      <c r="GW145" s="19">
        <f t="shared" si="727"/>
        <v>0</v>
      </c>
      <c r="GY145" s="19">
        <f t="shared" si="728"/>
        <v>0</v>
      </c>
      <c r="GZ145">
        <f t="shared" si="729"/>
        <v>0</v>
      </c>
      <c r="HA145">
        <f t="shared" si="730"/>
        <v>0</v>
      </c>
      <c r="HB145">
        <f t="shared" si="731"/>
        <v>0</v>
      </c>
      <c r="HC145">
        <f t="shared" si="732"/>
        <v>0</v>
      </c>
      <c r="HD145" s="19"/>
      <c r="HF145" s="19">
        <f t="shared" si="733"/>
        <v>0</v>
      </c>
      <c r="HG145" s="19">
        <f t="shared" si="734"/>
        <v>0</v>
      </c>
      <c r="HH145" s="19">
        <f t="shared" si="735"/>
        <v>0</v>
      </c>
      <c r="HI145" s="19">
        <f t="shared" si="736"/>
        <v>0</v>
      </c>
      <c r="HJ145" s="19">
        <f t="shared" si="737"/>
        <v>0</v>
      </c>
      <c r="HK145" s="19"/>
      <c r="HN145" s="1">
        <f t="shared" si="610"/>
        <v>0</v>
      </c>
      <c r="HO145" s="19">
        <f t="shared" si="627"/>
        <v>0</v>
      </c>
      <c r="HP145" s="19">
        <f t="shared" si="738"/>
        <v>0</v>
      </c>
      <c r="HQ145" s="19">
        <f t="shared" si="738"/>
        <v>0</v>
      </c>
      <c r="HR145" s="19">
        <f t="shared" si="738"/>
        <v>0</v>
      </c>
      <c r="HS145" s="19">
        <f t="shared" si="738"/>
        <v>0</v>
      </c>
      <c r="HU145" s="19">
        <f t="shared" si="739"/>
        <v>0</v>
      </c>
      <c r="HV145">
        <f t="shared" si="740"/>
        <v>0</v>
      </c>
      <c r="HW145">
        <f t="shared" si="741"/>
        <v>0</v>
      </c>
      <c r="HX145">
        <f t="shared" si="742"/>
        <v>0</v>
      </c>
      <c r="HY145">
        <f t="shared" si="743"/>
        <v>0</v>
      </c>
      <c r="HZ145" s="19"/>
      <c r="IB145" s="19">
        <f t="shared" si="744"/>
        <v>0</v>
      </c>
      <c r="IC145" s="19">
        <f t="shared" si="745"/>
        <v>0</v>
      </c>
      <c r="ID145" s="19">
        <f t="shared" si="746"/>
        <v>0</v>
      </c>
      <c r="IE145" s="19">
        <f t="shared" si="747"/>
        <v>0</v>
      </c>
      <c r="IF145" s="19">
        <f t="shared" si="748"/>
        <v>0</v>
      </c>
      <c r="IG145" s="19"/>
    </row>
    <row r="146" spans="1:241">
      <c r="B146" s="1" t="str">
        <f t="shared" si="536"/>
        <v>Niños</v>
      </c>
      <c r="C146" s="19">
        <f t="shared" ref="C146:G147" si="749">+B$107*C97</f>
        <v>0</v>
      </c>
      <c r="D146" s="19">
        <f t="shared" si="749"/>
        <v>18660</v>
      </c>
      <c r="E146" s="19">
        <f t="shared" si="749"/>
        <v>44784</v>
      </c>
      <c r="F146" s="19">
        <f t="shared" si="749"/>
        <v>52248</v>
      </c>
      <c r="G146" s="19">
        <f t="shared" si="749"/>
        <v>29856</v>
      </c>
      <c r="I146" s="19">
        <f>+C146*I69</f>
        <v>0</v>
      </c>
      <c r="J146">
        <f>+D146*I69</f>
        <v>93953.1</v>
      </c>
      <c r="K146">
        <f>+E146*I69</f>
        <v>225487.44</v>
      </c>
      <c r="L146">
        <f>+F146*I69</f>
        <v>263068.68</v>
      </c>
      <c r="M146">
        <f>+G146*I69</f>
        <v>150324.96</v>
      </c>
      <c r="N146" s="19"/>
      <c r="P146" s="19">
        <f t="shared" ref="P146:T149" si="750">+C146*$C69</f>
        <v>0</v>
      </c>
      <c r="Q146" s="19">
        <f t="shared" si="750"/>
        <v>49449.000000000007</v>
      </c>
      <c r="R146" s="19">
        <f t="shared" si="750"/>
        <v>118677.60000000002</v>
      </c>
      <c r="S146" s="19">
        <f t="shared" si="750"/>
        <v>138457.20000000001</v>
      </c>
      <c r="T146" s="19">
        <f t="shared" si="750"/>
        <v>79118.400000000009</v>
      </c>
      <c r="U146" s="19"/>
      <c r="X146" s="1" t="str">
        <f t="shared" si="547"/>
        <v>Niños</v>
      </c>
      <c r="Y146" s="19">
        <f t="shared" si="618"/>
        <v>0</v>
      </c>
      <c r="Z146" s="19">
        <f t="shared" si="639"/>
        <v>5598</v>
      </c>
      <c r="AA146" s="19">
        <f t="shared" si="639"/>
        <v>16794</v>
      </c>
      <c r="AB146" s="19">
        <f t="shared" si="639"/>
        <v>19593</v>
      </c>
      <c r="AC146" s="19">
        <f t="shared" si="639"/>
        <v>22392</v>
      </c>
      <c r="AE146" s="19">
        <f t="shared" si="640"/>
        <v>0</v>
      </c>
      <c r="AF146">
        <f t="shared" si="641"/>
        <v>33504.030000000006</v>
      </c>
      <c r="AG146">
        <f t="shared" si="642"/>
        <v>100512.09000000003</v>
      </c>
      <c r="AH146">
        <f t="shared" si="643"/>
        <v>117264.10500000003</v>
      </c>
      <c r="AI146">
        <f t="shared" si="644"/>
        <v>134016.12000000002</v>
      </c>
      <c r="AJ146" s="19"/>
      <c r="AL146" s="19">
        <f t="shared" si="645"/>
        <v>0</v>
      </c>
      <c r="AM146" s="19">
        <f t="shared" si="646"/>
        <v>17633.7</v>
      </c>
      <c r="AN146" s="19">
        <f t="shared" si="647"/>
        <v>52901.100000000006</v>
      </c>
      <c r="AO146" s="19">
        <f t="shared" si="648"/>
        <v>61717.950000000004</v>
      </c>
      <c r="AP146" s="19">
        <f t="shared" si="649"/>
        <v>70534.8</v>
      </c>
      <c r="AQ146" s="19"/>
      <c r="AT146" s="1" t="str">
        <f t="shared" si="554"/>
        <v>Niños</v>
      </c>
      <c r="AU146" s="19">
        <f t="shared" si="619"/>
        <v>0</v>
      </c>
      <c r="AV146" s="19">
        <f t="shared" si="650"/>
        <v>0</v>
      </c>
      <c r="AW146" s="19">
        <f t="shared" si="650"/>
        <v>37320</v>
      </c>
      <c r="AX146" s="19">
        <f t="shared" si="650"/>
        <v>52248</v>
      </c>
      <c r="AY146" s="19">
        <f t="shared" si="650"/>
        <v>26124</v>
      </c>
      <c r="BA146" s="19">
        <f t="shared" si="651"/>
        <v>0</v>
      </c>
      <c r="BB146">
        <f t="shared" si="652"/>
        <v>0</v>
      </c>
      <c r="BC146">
        <f t="shared" si="653"/>
        <v>202087.80000000005</v>
      </c>
      <c r="BD146">
        <f t="shared" si="654"/>
        <v>282922.92000000004</v>
      </c>
      <c r="BE146">
        <f t="shared" si="655"/>
        <v>141461.46000000002</v>
      </c>
      <c r="BF146" s="19"/>
      <c r="BH146" s="19">
        <f t="shared" si="656"/>
        <v>0</v>
      </c>
      <c r="BI146" s="19">
        <f t="shared" si="657"/>
        <v>0</v>
      </c>
      <c r="BJ146" s="19">
        <f t="shared" si="658"/>
        <v>106362.00000000001</v>
      </c>
      <c r="BK146" s="19">
        <f t="shared" si="659"/>
        <v>148906.80000000002</v>
      </c>
      <c r="BL146" s="19">
        <f t="shared" si="660"/>
        <v>74453.400000000009</v>
      </c>
      <c r="BM146" s="19"/>
      <c r="BP146" s="1" t="str">
        <f t="shared" si="561"/>
        <v>Niños</v>
      </c>
      <c r="BQ146" s="19">
        <f t="shared" si="620"/>
        <v>0</v>
      </c>
      <c r="BR146" s="19">
        <f t="shared" si="661"/>
        <v>0</v>
      </c>
      <c r="BS146" s="19">
        <f t="shared" si="661"/>
        <v>37320</v>
      </c>
      <c r="BT146" s="19">
        <f t="shared" si="661"/>
        <v>52248</v>
      </c>
      <c r="BU146" s="19">
        <f t="shared" si="661"/>
        <v>26124</v>
      </c>
      <c r="BW146" s="19">
        <f t="shared" si="662"/>
        <v>0</v>
      </c>
      <c r="BX146">
        <f t="shared" si="663"/>
        <v>0</v>
      </c>
      <c r="BY146">
        <f t="shared" si="664"/>
        <v>223360.20000000004</v>
      </c>
      <c r="BZ146">
        <f t="shared" si="665"/>
        <v>312704.28000000009</v>
      </c>
      <c r="CA146">
        <f t="shared" si="666"/>
        <v>156352.14000000004</v>
      </c>
      <c r="CB146" s="19"/>
      <c r="CD146" s="19">
        <f t="shared" si="667"/>
        <v>0</v>
      </c>
      <c r="CE146" s="19">
        <f t="shared" si="668"/>
        <v>0</v>
      </c>
      <c r="CF146" s="19">
        <f t="shared" si="669"/>
        <v>117558.00000000001</v>
      </c>
      <c r="CG146" s="19">
        <f t="shared" si="670"/>
        <v>164581.20000000001</v>
      </c>
      <c r="CH146" s="19">
        <f t="shared" si="671"/>
        <v>82290.600000000006</v>
      </c>
      <c r="CI146" s="19"/>
      <c r="CL146" s="1" t="str">
        <f t="shared" si="568"/>
        <v>Niños</v>
      </c>
      <c r="CM146" s="19">
        <f t="shared" si="621"/>
        <v>0</v>
      </c>
      <c r="CN146" s="19">
        <f t="shared" si="672"/>
        <v>0</v>
      </c>
      <c r="CO146" s="19">
        <f t="shared" si="672"/>
        <v>37320</v>
      </c>
      <c r="CP146" s="19">
        <f t="shared" si="672"/>
        <v>52248</v>
      </c>
      <c r="CQ146" s="19">
        <f t="shared" si="672"/>
        <v>26124</v>
      </c>
      <c r="CS146" s="19">
        <f t="shared" si="673"/>
        <v>0</v>
      </c>
      <c r="CT146">
        <f t="shared" si="674"/>
        <v>0</v>
      </c>
      <c r="CU146">
        <f t="shared" si="675"/>
        <v>223360.20000000004</v>
      </c>
      <c r="CV146">
        <f t="shared" si="676"/>
        <v>312704.28000000009</v>
      </c>
      <c r="CW146">
        <f t="shared" si="677"/>
        <v>156352.14000000004</v>
      </c>
      <c r="CX146" s="19"/>
      <c r="CZ146" s="19">
        <f t="shared" si="678"/>
        <v>0</v>
      </c>
      <c r="DA146" s="19">
        <f t="shared" si="679"/>
        <v>0</v>
      </c>
      <c r="DB146" s="19">
        <f t="shared" si="680"/>
        <v>117558.00000000001</v>
      </c>
      <c r="DC146" s="19">
        <f t="shared" si="681"/>
        <v>164581.20000000001</v>
      </c>
      <c r="DD146" s="19">
        <f t="shared" si="682"/>
        <v>82290.600000000006</v>
      </c>
      <c r="DE146" s="19"/>
      <c r="DH146" s="1" t="str">
        <f t="shared" si="575"/>
        <v>Niños</v>
      </c>
      <c r="DI146" s="19">
        <f t="shared" si="622"/>
        <v>0</v>
      </c>
      <c r="DJ146" s="19">
        <f t="shared" si="683"/>
        <v>0</v>
      </c>
      <c r="DK146" s="19">
        <f t="shared" si="683"/>
        <v>37320</v>
      </c>
      <c r="DL146" s="19">
        <f t="shared" si="683"/>
        <v>52248</v>
      </c>
      <c r="DM146" s="19">
        <f t="shared" si="683"/>
        <v>26124</v>
      </c>
      <c r="DO146" s="19">
        <f t="shared" si="684"/>
        <v>0</v>
      </c>
      <c r="DP146">
        <f t="shared" si="685"/>
        <v>0</v>
      </c>
      <c r="DQ146">
        <f t="shared" si="686"/>
        <v>230451.00000000003</v>
      </c>
      <c r="DR146">
        <f t="shared" si="687"/>
        <v>322631.40000000002</v>
      </c>
      <c r="DS146">
        <f t="shared" si="688"/>
        <v>161315.70000000001</v>
      </c>
      <c r="DT146" s="19"/>
      <c r="DV146" s="19">
        <f t="shared" si="689"/>
        <v>0</v>
      </c>
      <c r="DW146" s="19">
        <f t="shared" si="690"/>
        <v>0</v>
      </c>
      <c r="DX146" s="19">
        <f t="shared" si="691"/>
        <v>121290.00000000001</v>
      </c>
      <c r="DY146" s="19">
        <f t="shared" si="692"/>
        <v>169806.00000000003</v>
      </c>
      <c r="DZ146" s="19">
        <f t="shared" si="693"/>
        <v>84903.000000000015</v>
      </c>
      <c r="EA146" s="19"/>
      <c r="ED146" s="1" t="str">
        <f t="shared" si="582"/>
        <v>Niños</v>
      </c>
      <c r="EE146" s="19">
        <f t="shared" si="623"/>
        <v>0</v>
      </c>
      <c r="EF146" s="19">
        <f t="shared" si="694"/>
        <v>0</v>
      </c>
      <c r="EG146" s="19">
        <f t="shared" si="694"/>
        <v>37320</v>
      </c>
      <c r="EH146" s="19">
        <f t="shared" si="694"/>
        <v>52248</v>
      </c>
      <c r="EI146" s="19">
        <f t="shared" si="694"/>
        <v>26124</v>
      </c>
      <c r="EK146" s="19">
        <f t="shared" si="695"/>
        <v>0</v>
      </c>
      <c r="EL146">
        <f t="shared" si="696"/>
        <v>0</v>
      </c>
      <c r="EM146">
        <f t="shared" si="697"/>
        <v>244632.60000000003</v>
      </c>
      <c r="EN146">
        <f t="shared" si="698"/>
        <v>342485.64</v>
      </c>
      <c r="EO146">
        <f t="shared" si="699"/>
        <v>171242.82</v>
      </c>
      <c r="EP146" s="19"/>
      <c r="ER146" s="19">
        <f t="shared" si="700"/>
        <v>0</v>
      </c>
      <c r="ES146" s="19">
        <f t="shared" si="701"/>
        <v>0</v>
      </c>
      <c r="ET146" s="19">
        <f t="shared" si="702"/>
        <v>128754</v>
      </c>
      <c r="EU146" s="19">
        <f t="shared" si="703"/>
        <v>180255.6</v>
      </c>
      <c r="EV146" s="19">
        <f t="shared" si="704"/>
        <v>90127.8</v>
      </c>
      <c r="EW146" s="19"/>
      <c r="EZ146" s="1" t="str">
        <f t="shared" si="589"/>
        <v>Niños</v>
      </c>
      <c r="FA146" s="19">
        <f t="shared" si="624"/>
        <v>0</v>
      </c>
      <c r="FB146" s="19">
        <f t="shared" si="705"/>
        <v>0</v>
      </c>
      <c r="FC146" s="19">
        <f t="shared" si="705"/>
        <v>37320</v>
      </c>
      <c r="FD146" s="19">
        <f t="shared" si="705"/>
        <v>52248</v>
      </c>
      <c r="FE146" s="19">
        <f t="shared" si="705"/>
        <v>26124</v>
      </c>
      <c r="FG146" s="19">
        <f t="shared" si="706"/>
        <v>0</v>
      </c>
      <c r="FH146">
        <f t="shared" si="707"/>
        <v>0</v>
      </c>
      <c r="FI146">
        <f t="shared" si="708"/>
        <v>230451.00000000003</v>
      </c>
      <c r="FJ146">
        <f t="shared" si="709"/>
        <v>322631.40000000002</v>
      </c>
      <c r="FK146">
        <f t="shared" si="710"/>
        <v>161315.70000000001</v>
      </c>
      <c r="FL146" s="19"/>
      <c r="FN146" s="19">
        <f t="shared" si="711"/>
        <v>0</v>
      </c>
      <c r="FO146" s="19">
        <f t="shared" si="712"/>
        <v>0</v>
      </c>
      <c r="FP146" s="19">
        <f t="shared" si="713"/>
        <v>121290.00000000001</v>
      </c>
      <c r="FQ146" s="19">
        <f t="shared" si="714"/>
        <v>169806.00000000003</v>
      </c>
      <c r="FR146" s="19">
        <f t="shared" si="715"/>
        <v>84903.000000000015</v>
      </c>
      <c r="FS146" s="19"/>
      <c r="FV146" s="1" t="str">
        <f t="shared" si="596"/>
        <v>Niños</v>
      </c>
      <c r="FW146" s="19">
        <f t="shared" si="625"/>
        <v>0</v>
      </c>
      <c r="FX146" s="19">
        <f t="shared" si="716"/>
        <v>0</v>
      </c>
      <c r="FY146" s="19">
        <f t="shared" si="716"/>
        <v>0</v>
      </c>
      <c r="FZ146" s="19">
        <f t="shared" si="716"/>
        <v>52248</v>
      </c>
      <c r="GA146" s="19">
        <f t="shared" si="716"/>
        <v>26124</v>
      </c>
      <c r="GC146" s="19">
        <f t="shared" si="717"/>
        <v>0</v>
      </c>
      <c r="GD146">
        <f t="shared" si="718"/>
        <v>0</v>
      </c>
      <c r="GE146">
        <f t="shared" si="719"/>
        <v>0</v>
      </c>
      <c r="GF146">
        <f t="shared" si="720"/>
        <v>322631.40000000002</v>
      </c>
      <c r="GG146">
        <f t="shared" si="721"/>
        <v>161315.70000000001</v>
      </c>
      <c r="GH146" s="19"/>
      <c r="GJ146" s="19">
        <f t="shared" si="722"/>
        <v>0</v>
      </c>
      <c r="GK146" s="19">
        <f t="shared" si="723"/>
        <v>0</v>
      </c>
      <c r="GL146" s="19">
        <f t="shared" si="724"/>
        <v>0</v>
      </c>
      <c r="GM146" s="19">
        <f t="shared" si="725"/>
        <v>169806.00000000003</v>
      </c>
      <c r="GN146" s="19">
        <f t="shared" si="726"/>
        <v>84903.000000000015</v>
      </c>
      <c r="GO146" s="19"/>
      <c r="GR146" s="1" t="str">
        <f t="shared" si="603"/>
        <v>Niños</v>
      </c>
      <c r="GS146" s="19">
        <f t="shared" si="626"/>
        <v>0</v>
      </c>
      <c r="GT146" s="19">
        <f t="shared" si="727"/>
        <v>0</v>
      </c>
      <c r="GU146" s="19">
        <f t="shared" si="727"/>
        <v>0</v>
      </c>
      <c r="GV146" s="19">
        <f t="shared" si="727"/>
        <v>52248</v>
      </c>
      <c r="GW146" s="19">
        <f t="shared" si="727"/>
        <v>26124</v>
      </c>
      <c r="GY146" s="19">
        <f t="shared" si="728"/>
        <v>0</v>
      </c>
      <c r="GZ146">
        <f t="shared" si="729"/>
        <v>0</v>
      </c>
      <c r="HA146">
        <f t="shared" si="730"/>
        <v>0</v>
      </c>
      <c r="HB146">
        <f t="shared" si="731"/>
        <v>322631.40000000002</v>
      </c>
      <c r="HC146">
        <f t="shared" si="732"/>
        <v>161315.70000000001</v>
      </c>
      <c r="HD146" s="19"/>
      <c r="HF146" s="19">
        <f t="shared" si="733"/>
        <v>0</v>
      </c>
      <c r="HG146" s="19">
        <f t="shared" si="734"/>
        <v>0</v>
      </c>
      <c r="HH146" s="19">
        <f t="shared" si="735"/>
        <v>0</v>
      </c>
      <c r="HI146" s="19">
        <f t="shared" si="736"/>
        <v>169806.00000000003</v>
      </c>
      <c r="HJ146" s="19">
        <f t="shared" si="737"/>
        <v>84903.000000000015</v>
      </c>
      <c r="HK146" s="19"/>
      <c r="HN146" s="1" t="str">
        <f t="shared" si="610"/>
        <v>Niños</v>
      </c>
      <c r="HO146" s="19">
        <f t="shared" si="627"/>
        <v>0</v>
      </c>
      <c r="HP146" s="19">
        <f t="shared" si="738"/>
        <v>0</v>
      </c>
      <c r="HQ146" s="19">
        <f t="shared" si="738"/>
        <v>0</v>
      </c>
      <c r="HR146" s="19">
        <f t="shared" si="738"/>
        <v>52248</v>
      </c>
      <c r="HS146" s="19">
        <f t="shared" si="738"/>
        <v>26124</v>
      </c>
      <c r="HU146" s="19">
        <f t="shared" si="739"/>
        <v>0</v>
      </c>
      <c r="HV146">
        <f t="shared" si="740"/>
        <v>0</v>
      </c>
      <c r="HW146">
        <f t="shared" si="741"/>
        <v>0</v>
      </c>
      <c r="HX146">
        <f t="shared" si="742"/>
        <v>322631.40000000002</v>
      </c>
      <c r="HY146">
        <f t="shared" si="743"/>
        <v>161315.70000000001</v>
      </c>
      <c r="HZ146" s="19"/>
      <c r="IB146" s="19">
        <f t="shared" si="744"/>
        <v>0</v>
      </c>
      <c r="IC146" s="19">
        <f t="shared" si="745"/>
        <v>0</v>
      </c>
      <c r="ID146" s="19">
        <f t="shared" si="746"/>
        <v>0</v>
      </c>
      <c r="IE146" s="19">
        <f t="shared" si="747"/>
        <v>169806.00000000003</v>
      </c>
      <c r="IF146" s="19">
        <f t="shared" si="748"/>
        <v>84903.000000000015</v>
      </c>
      <c r="IG146" s="19"/>
    </row>
    <row r="147" spans="1:241">
      <c r="B147" s="1" t="str">
        <f t="shared" si="536"/>
        <v>Señora</v>
      </c>
      <c r="C147" s="19">
        <f t="shared" si="749"/>
        <v>0</v>
      </c>
      <c r="D147" s="19">
        <f t="shared" si="749"/>
        <v>18660</v>
      </c>
      <c r="E147" s="19">
        <f t="shared" si="749"/>
        <v>44784</v>
      </c>
      <c r="F147" s="19">
        <f t="shared" si="749"/>
        <v>52248</v>
      </c>
      <c r="G147" s="19">
        <f t="shared" si="749"/>
        <v>29856</v>
      </c>
      <c r="I147" s="19">
        <f>+C147*I70</f>
        <v>0</v>
      </c>
      <c r="J147">
        <f>+D147*I70</f>
        <v>131179.80000000002</v>
      </c>
      <c r="K147">
        <f>+E147*I70</f>
        <v>314831.52</v>
      </c>
      <c r="L147">
        <f>+F147*I70</f>
        <v>367303.44</v>
      </c>
      <c r="M147">
        <f>+G147*I70</f>
        <v>209887.68</v>
      </c>
      <c r="N147" s="19"/>
      <c r="P147" s="19">
        <f t="shared" si="750"/>
        <v>0</v>
      </c>
      <c r="Q147" s="19">
        <f t="shared" si="750"/>
        <v>69042</v>
      </c>
      <c r="R147" s="19">
        <f t="shared" si="750"/>
        <v>165700.80000000002</v>
      </c>
      <c r="S147" s="19">
        <f t="shared" si="750"/>
        <v>193317.6</v>
      </c>
      <c r="T147" s="19">
        <f t="shared" si="750"/>
        <v>110467.20000000001</v>
      </c>
      <c r="U147" s="19"/>
      <c r="X147" s="1" t="str">
        <f t="shared" si="547"/>
        <v>Señora</v>
      </c>
      <c r="Y147" s="19">
        <f t="shared" si="618"/>
        <v>0</v>
      </c>
      <c r="Z147" s="19">
        <f t="shared" si="639"/>
        <v>5598</v>
      </c>
      <c r="AA147" s="19">
        <f t="shared" si="639"/>
        <v>16794</v>
      </c>
      <c r="AB147" s="19">
        <f t="shared" si="639"/>
        <v>19593</v>
      </c>
      <c r="AC147" s="19">
        <f t="shared" si="639"/>
        <v>22392</v>
      </c>
      <c r="AE147" s="19">
        <f t="shared" si="640"/>
        <v>0</v>
      </c>
      <c r="AF147">
        <f t="shared" si="641"/>
        <v>44672.04</v>
      </c>
      <c r="AG147">
        <f t="shared" si="642"/>
        <v>134016.12</v>
      </c>
      <c r="AH147">
        <f t="shared" si="643"/>
        <v>156352.14000000001</v>
      </c>
      <c r="AI147">
        <f t="shared" si="644"/>
        <v>178688.16</v>
      </c>
      <c r="AJ147" s="19"/>
      <c r="AL147" s="19">
        <f t="shared" si="645"/>
        <v>0</v>
      </c>
      <c r="AM147" s="19">
        <f t="shared" si="646"/>
        <v>23511.600000000002</v>
      </c>
      <c r="AN147" s="19">
        <f t="shared" si="647"/>
        <v>70534.8</v>
      </c>
      <c r="AO147" s="19">
        <f t="shared" si="648"/>
        <v>82290.600000000006</v>
      </c>
      <c r="AP147" s="19">
        <f t="shared" si="649"/>
        <v>94046.400000000009</v>
      </c>
      <c r="AQ147" s="19"/>
      <c r="AT147" s="1" t="str">
        <f t="shared" si="554"/>
        <v>Señora</v>
      </c>
      <c r="AU147" s="19">
        <f t="shared" si="619"/>
        <v>0</v>
      </c>
      <c r="AV147" s="19">
        <f t="shared" si="650"/>
        <v>0</v>
      </c>
      <c r="AW147" s="19">
        <f t="shared" si="650"/>
        <v>37320</v>
      </c>
      <c r="AX147" s="19">
        <f t="shared" si="650"/>
        <v>52248</v>
      </c>
      <c r="AY147" s="19">
        <f t="shared" si="650"/>
        <v>26124</v>
      </c>
      <c r="BA147" s="19">
        <f t="shared" si="651"/>
        <v>0</v>
      </c>
      <c r="BB147">
        <f t="shared" si="652"/>
        <v>0</v>
      </c>
      <c r="BC147">
        <f t="shared" si="653"/>
        <v>276541.2</v>
      </c>
      <c r="BD147">
        <f t="shared" si="654"/>
        <v>387157.68</v>
      </c>
      <c r="BE147">
        <f t="shared" si="655"/>
        <v>193578.84</v>
      </c>
      <c r="BF147" s="19"/>
      <c r="BH147" s="19">
        <f t="shared" si="656"/>
        <v>0</v>
      </c>
      <c r="BI147" s="19">
        <f t="shared" si="657"/>
        <v>0</v>
      </c>
      <c r="BJ147" s="19">
        <f t="shared" si="658"/>
        <v>145548</v>
      </c>
      <c r="BK147" s="19">
        <f t="shared" si="659"/>
        <v>203767.2</v>
      </c>
      <c r="BL147" s="19">
        <f t="shared" si="660"/>
        <v>101883.6</v>
      </c>
      <c r="BM147" s="19"/>
      <c r="BP147" s="1" t="str">
        <f t="shared" si="561"/>
        <v>Señora</v>
      </c>
      <c r="BQ147" s="19">
        <f t="shared" si="620"/>
        <v>0</v>
      </c>
      <c r="BR147" s="19">
        <f t="shared" si="661"/>
        <v>0</v>
      </c>
      <c r="BS147" s="19">
        <f t="shared" si="661"/>
        <v>37320</v>
      </c>
      <c r="BT147" s="19">
        <f t="shared" si="661"/>
        <v>52248</v>
      </c>
      <c r="BU147" s="19">
        <f t="shared" si="661"/>
        <v>26124</v>
      </c>
      <c r="BW147" s="19">
        <f t="shared" si="662"/>
        <v>0</v>
      </c>
      <c r="BX147">
        <f t="shared" si="663"/>
        <v>0</v>
      </c>
      <c r="BY147">
        <f t="shared" si="664"/>
        <v>297813.60000000003</v>
      </c>
      <c r="BZ147">
        <f t="shared" si="665"/>
        <v>416939.04000000004</v>
      </c>
      <c r="CA147">
        <f t="shared" si="666"/>
        <v>208469.52000000002</v>
      </c>
      <c r="CB147" s="19"/>
      <c r="CD147" s="19">
        <f t="shared" si="667"/>
        <v>0</v>
      </c>
      <c r="CE147" s="19">
        <f t="shared" si="668"/>
        <v>0</v>
      </c>
      <c r="CF147" s="19">
        <f t="shared" si="669"/>
        <v>156744</v>
      </c>
      <c r="CG147" s="19">
        <f t="shared" si="670"/>
        <v>219441.6</v>
      </c>
      <c r="CH147" s="19">
        <f t="shared" si="671"/>
        <v>109720.8</v>
      </c>
      <c r="CI147" s="19"/>
      <c r="CL147" s="1" t="str">
        <f t="shared" si="568"/>
        <v>Señora</v>
      </c>
      <c r="CM147" s="19">
        <f t="shared" si="621"/>
        <v>0</v>
      </c>
      <c r="CN147" s="19">
        <f t="shared" si="672"/>
        <v>0</v>
      </c>
      <c r="CO147" s="19">
        <f t="shared" si="672"/>
        <v>37320</v>
      </c>
      <c r="CP147" s="19">
        <f t="shared" si="672"/>
        <v>52248</v>
      </c>
      <c r="CQ147" s="19">
        <f t="shared" si="672"/>
        <v>26124</v>
      </c>
      <c r="CS147" s="19">
        <f t="shared" si="673"/>
        <v>0</v>
      </c>
      <c r="CT147">
        <f t="shared" si="674"/>
        <v>0</v>
      </c>
      <c r="CU147">
        <f t="shared" si="675"/>
        <v>297813.60000000003</v>
      </c>
      <c r="CV147">
        <f t="shared" si="676"/>
        <v>416939.04000000004</v>
      </c>
      <c r="CW147">
        <f t="shared" si="677"/>
        <v>208469.52000000002</v>
      </c>
      <c r="CX147" s="19"/>
      <c r="CZ147" s="19">
        <f t="shared" si="678"/>
        <v>0</v>
      </c>
      <c r="DA147" s="19">
        <f t="shared" si="679"/>
        <v>0</v>
      </c>
      <c r="DB147" s="19">
        <f t="shared" si="680"/>
        <v>156744</v>
      </c>
      <c r="DC147" s="19">
        <f t="shared" si="681"/>
        <v>219441.6</v>
      </c>
      <c r="DD147" s="19">
        <f t="shared" si="682"/>
        <v>109720.8</v>
      </c>
      <c r="DE147" s="19"/>
      <c r="DH147" s="1" t="str">
        <f t="shared" si="575"/>
        <v>Señora</v>
      </c>
      <c r="DI147" s="19">
        <f t="shared" si="622"/>
        <v>0</v>
      </c>
      <c r="DJ147" s="19">
        <f t="shared" si="683"/>
        <v>0</v>
      </c>
      <c r="DK147" s="19">
        <f t="shared" si="683"/>
        <v>37320</v>
      </c>
      <c r="DL147" s="19">
        <f t="shared" si="683"/>
        <v>52248</v>
      </c>
      <c r="DM147" s="19">
        <f t="shared" si="683"/>
        <v>26124</v>
      </c>
      <c r="DO147" s="19">
        <f t="shared" si="684"/>
        <v>0</v>
      </c>
      <c r="DP147">
        <f t="shared" si="685"/>
        <v>0</v>
      </c>
      <c r="DQ147">
        <f t="shared" si="686"/>
        <v>304904.40000000002</v>
      </c>
      <c r="DR147">
        <f t="shared" si="687"/>
        <v>426866.16</v>
      </c>
      <c r="DS147">
        <f t="shared" si="688"/>
        <v>213433.08</v>
      </c>
      <c r="DT147" s="19"/>
      <c r="DV147" s="19">
        <f t="shared" si="689"/>
        <v>0</v>
      </c>
      <c r="DW147" s="19">
        <f t="shared" si="690"/>
        <v>0</v>
      </c>
      <c r="DX147" s="19">
        <f t="shared" si="691"/>
        <v>160476</v>
      </c>
      <c r="DY147" s="19">
        <f t="shared" si="692"/>
        <v>224666.4</v>
      </c>
      <c r="DZ147" s="19">
        <f t="shared" si="693"/>
        <v>112333.2</v>
      </c>
      <c r="EA147" s="19"/>
      <c r="ED147" s="1" t="str">
        <f t="shared" si="582"/>
        <v>Señora</v>
      </c>
      <c r="EE147" s="19">
        <f t="shared" si="623"/>
        <v>0</v>
      </c>
      <c r="EF147" s="19">
        <f t="shared" si="694"/>
        <v>0</v>
      </c>
      <c r="EG147" s="19">
        <f t="shared" si="694"/>
        <v>37320</v>
      </c>
      <c r="EH147" s="19">
        <f t="shared" si="694"/>
        <v>52248</v>
      </c>
      <c r="EI147" s="19">
        <f t="shared" si="694"/>
        <v>26124</v>
      </c>
      <c r="EK147" s="19">
        <f t="shared" si="695"/>
        <v>0</v>
      </c>
      <c r="EL147">
        <f t="shared" si="696"/>
        <v>0</v>
      </c>
      <c r="EM147">
        <f t="shared" si="697"/>
        <v>319086</v>
      </c>
      <c r="EN147">
        <f t="shared" si="698"/>
        <v>446720.4</v>
      </c>
      <c r="EO147">
        <f t="shared" si="699"/>
        <v>223360.2</v>
      </c>
      <c r="EP147" s="19"/>
      <c r="ER147" s="19">
        <f t="shared" si="700"/>
        <v>0</v>
      </c>
      <c r="ES147" s="19">
        <f t="shared" si="701"/>
        <v>0</v>
      </c>
      <c r="ET147" s="19">
        <f t="shared" si="702"/>
        <v>167940</v>
      </c>
      <c r="EU147" s="19">
        <f t="shared" si="703"/>
        <v>235116</v>
      </c>
      <c r="EV147" s="19">
        <f t="shared" si="704"/>
        <v>117558</v>
      </c>
      <c r="EW147" s="19"/>
      <c r="EZ147" s="1" t="str">
        <f t="shared" si="589"/>
        <v>Señora</v>
      </c>
      <c r="FA147" s="19">
        <f t="shared" si="624"/>
        <v>0</v>
      </c>
      <c r="FB147" s="19">
        <f t="shared" si="705"/>
        <v>0</v>
      </c>
      <c r="FC147" s="19">
        <f t="shared" si="705"/>
        <v>37320</v>
      </c>
      <c r="FD147" s="19">
        <f t="shared" si="705"/>
        <v>52248</v>
      </c>
      <c r="FE147" s="19">
        <f t="shared" si="705"/>
        <v>26124</v>
      </c>
      <c r="FG147" s="19">
        <f t="shared" si="706"/>
        <v>0</v>
      </c>
      <c r="FH147">
        <f t="shared" si="707"/>
        <v>0</v>
      </c>
      <c r="FI147">
        <f t="shared" si="708"/>
        <v>304904.40000000002</v>
      </c>
      <c r="FJ147">
        <f t="shared" si="709"/>
        <v>426866.16</v>
      </c>
      <c r="FK147">
        <f t="shared" si="710"/>
        <v>213433.08</v>
      </c>
      <c r="FL147" s="19"/>
      <c r="FN147" s="19">
        <f t="shared" si="711"/>
        <v>0</v>
      </c>
      <c r="FO147" s="19">
        <f t="shared" si="712"/>
        <v>0</v>
      </c>
      <c r="FP147" s="19">
        <f t="shared" si="713"/>
        <v>160476</v>
      </c>
      <c r="FQ147" s="19">
        <f t="shared" si="714"/>
        <v>224666.4</v>
      </c>
      <c r="FR147" s="19">
        <f t="shared" si="715"/>
        <v>112333.2</v>
      </c>
      <c r="FS147" s="19"/>
      <c r="FV147" s="1" t="str">
        <f t="shared" si="596"/>
        <v>Señora</v>
      </c>
      <c r="FW147" s="19">
        <f t="shared" si="625"/>
        <v>0</v>
      </c>
      <c r="FX147" s="19">
        <f t="shared" si="716"/>
        <v>0</v>
      </c>
      <c r="FY147" s="19">
        <f t="shared" si="716"/>
        <v>0</v>
      </c>
      <c r="FZ147" s="19">
        <f t="shared" si="716"/>
        <v>52248</v>
      </c>
      <c r="GA147" s="19">
        <f t="shared" si="716"/>
        <v>26124</v>
      </c>
      <c r="GC147" s="19">
        <f t="shared" si="717"/>
        <v>0</v>
      </c>
      <c r="GD147">
        <f t="shared" si="718"/>
        <v>0</v>
      </c>
      <c r="GE147">
        <f t="shared" si="719"/>
        <v>0</v>
      </c>
      <c r="GF147">
        <f t="shared" si="720"/>
        <v>426866.16</v>
      </c>
      <c r="GG147">
        <f t="shared" si="721"/>
        <v>213433.08</v>
      </c>
      <c r="GH147" s="19"/>
      <c r="GJ147" s="19">
        <f t="shared" si="722"/>
        <v>0</v>
      </c>
      <c r="GK147" s="19">
        <f t="shared" si="723"/>
        <v>0</v>
      </c>
      <c r="GL147" s="19">
        <f t="shared" si="724"/>
        <v>0</v>
      </c>
      <c r="GM147" s="19">
        <f t="shared" si="725"/>
        <v>224666.4</v>
      </c>
      <c r="GN147" s="19">
        <f t="shared" si="726"/>
        <v>112333.2</v>
      </c>
      <c r="GO147" s="19"/>
      <c r="GR147" s="1" t="str">
        <f t="shared" si="603"/>
        <v>Señora</v>
      </c>
      <c r="GS147" s="19">
        <f t="shared" si="626"/>
        <v>0</v>
      </c>
      <c r="GT147" s="19">
        <f t="shared" si="727"/>
        <v>0</v>
      </c>
      <c r="GU147" s="19">
        <f t="shared" si="727"/>
        <v>0</v>
      </c>
      <c r="GV147" s="19">
        <f t="shared" si="727"/>
        <v>52248</v>
      </c>
      <c r="GW147" s="19">
        <f t="shared" si="727"/>
        <v>26124</v>
      </c>
      <c r="GY147" s="19">
        <f t="shared" si="728"/>
        <v>0</v>
      </c>
      <c r="GZ147">
        <f t="shared" si="729"/>
        <v>0</v>
      </c>
      <c r="HA147">
        <f t="shared" si="730"/>
        <v>0</v>
      </c>
      <c r="HB147">
        <f t="shared" si="731"/>
        <v>426866.16</v>
      </c>
      <c r="HC147">
        <f t="shared" si="732"/>
        <v>213433.08</v>
      </c>
      <c r="HD147" s="19"/>
      <c r="HF147" s="19">
        <f t="shared" si="733"/>
        <v>0</v>
      </c>
      <c r="HG147" s="19">
        <f t="shared" si="734"/>
        <v>0</v>
      </c>
      <c r="HH147" s="19">
        <f t="shared" si="735"/>
        <v>0</v>
      </c>
      <c r="HI147" s="19">
        <f t="shared" si="736"/>
        <v>224666.4</v>
      </c>
      <c r="HJ147" s="19">
        <f t="shared" si="737"/>
        <v>112333.2</v>
      </c>
      <c r="HK147" s="19"/>
      <c r="HN147" s="1" t="str">
        <f t="shared" si="610"/>
        <v>Señora</v>
      </c>
      <c r="HO147" s="19">
        <f t="shared" si="627"/>
        <v>0</v>
      </c>
      <c r="HP147" s="19">
        <f t="shared" si="738"/>
        <v>0</v>
      </c>
      <c r="HQ147" s="19">
        <f t="shared" si="738"/>
        <v>0</v>
      </c>
      <c r="HR147" s="19">
        <f t="shared" si="738"/>
        <v>52248</v>
      </c>
      <c r="HS147" s="19">
        <f t="shared" si="738"/>
        <v>26124</v>
      </c>
      <c r="HU147" s="19">
        <f t="shared" si="739"/>
        <v>0</v>
      </c>
      <c r="HV147">
        <f t="shared" si="740"/>
        <v>0</v>
      </c>
      <c r="HW147">
        <f t="shared" si="741"/>
        <v>0</v>
      </c>
      <c r="HX147">
        <f t="shared" si="742"/>
        <v>426866.16</v>
      </c>
      <c r="HY147">
        <f t="shared" si="743"/>
        <v>213433.08</v>
      </c>
      <c r="HZ147" s="19"/>
      <c r="IB147" s="19">
        <f t="shared" si="744"/>
        <v>0</v>
      </c>
      <c r="IC147" s="19">
        <f t="shared" si="745"/>
        <v>0</v>
      </c>
      <c r="ID147" s="19">
        <f t="shared" si="746"/>
        <v>0</v>
      </c>
      <c r="IE147" s="19">
        <f t="shared" si="747"/>
        <v>224666.4</v>
      </c>
      <c r="IF147" s="19">
        <f t="shared" si="748"/>
        <v>112333.2</v>
      </c>
      <c r="IG147" s="19"/>
    </row>
    <row r="148" spans="1:241">
      <c r="B148" s="1" t="str">
        <f t="shared" si="536"/>
        <v>Regalo</v>
      </c>
      <c r="C148" s="19">
        <f t="shared" ref="C148:G149" si="751">+B$107*C99</f>
        <v>0</v>
      </c>
      <c r="D148" s="19">
        <f t="shared" si="751"/>
        <v>0</v>
      </c>
      <c r="E148" s="19">
        <f t="shared" si="751"/>
        <v>0</v>
      </c>
      <c r="F148" s="19">
        <f t="shared" si="751"/>
        <v>0</v>
      </c>
      <c r="G148" s="19">
        <f t="shared" si="751"/>
        <v>0</v>
      </c>
      <c r="I148" s="19">
        <f>+C148*I71</f>
        <v>0</v>
      </c>
      <c r="J148">
        <f>+D148*I71</f>
        <v>0</v>
      </c>
      <c r="K148">
        <f>+E148*I71</f>
        <v>0</v>
      </c>
      <c r="L148">
        <f>+F148*I71</f>
        <v>0</v>
      </c>
      <c r="M148">
        <f>+G148*I71</f>
        <v>0</v>
      </c>
      <c r="N148" s="19"/>
      <c r="P148" s="19">
        <f t="shared" si="750"/>
        <v>0</v>
      </c>
      <c r="Q148" s="19">
        <f t="shared" si="750"/>
        <v>0</v>
      </c>
      <c r="R148" s="19">
        <f t="shared" si="750"/>
        <v>0</v>
      </c>
      <c r="S148" s="19">
        <f t="shared" si="750"/>
        <v>0</v>
      </c>
      <c r="T148" s="19">
        <f t="shared" si="750"/>
        <v>0</v>
      </c>
      <c r="U148" s="19"/>
      <c r="X148" s="1" t="str">
        <f t="shared" si="547"/>
        <v>Regalo</v>
      </c>
      <c r="Y148" s="19">
        <f t="shared" ref="Y148:AC149" si="752">+X$107*Y99</f>
        <v>0</v>
      </c>
      <c r="Z148" s="19">
        <f t="shared" si="752"/>
        <v>0</v>
      </c>
      <c r="AA148" s="19">
        <f t="shared" si="752"/>
        <v>0</v>
      </c>
      <c r="AB148" s="19">
        <f t="shared" si="752"/>
        <v>0</v>
      </c>
      <c r="AC148" s="19">
        <f t="shared" si="752"/>
        <v>0</v>
      </c>
      <c r="AE148" s="19">
        <f t="shared" si="640"/>
        <v>0</v>
      </c>
      <c r="AF148">
        <f t="shared" si="641"/>
        <v>0</v>
      </c>
      <c r="AG148">
        <f t="shared" si="642"/>
        <v>0</v>
      </c>
      <c r="AH148">
        <f t="shared" si="643"/>
        <v>0</v>
      </c>
      <c r="AI148">
        <f t="shared" si="644"/>
        <v>0</v>
      </c>
      <c r="AJ148" s="19"/>
      <c r="AL148" s="19">
        <f t="shared" si="645"/>
        <v>0</v>
      </c>
      <c r="AM148" s="19">
        <f t="shared" si="646"/>
        <v>0</v>
      </c>
      <c r="AN148" s="19">
        <f t="shared" si="647"/>
        <v>0</v>
      </c>
      <c r="AO148" s="19">
        <f t="shared" si="648"/>
        <v>0</v>
      </c>
      <c r="AP148" s="19">
        <f t="shared" si="649"/>
        <v>0</v>
      </c>
      <c r="AQ148" s="19"/>
      <c r="AT148" s="1" t="str">
        <f t="shared" si="554"/>
        <v>Regalo</v>
      </c>
      <c r="AU148" s="19">
        <f t="shared" ref="AU148:AY149" si="753">+AT$107*AU99</f>
        <v>0</v>
      </c>
      <c r="AV148" s="19">
        <f t="shared" si="753"/>
        <v>0</v>
      </c>
      <c r="AW148" s="19">
        <f t="shared" si="753"/>
        <v>0</v>
      </c>
      <c r="AX148" s="19">
        <f t="shared" si="753"/>
        <v>0</v>
      </c>
      <c r="AY148" s="19">
        <f t="shared" si="753"/>
        <v>0</v>
      </c>
      <c r="BA148" s="19">
        <f t="shared" si="651"/>
        <v>0</v>
      </c>
      <c r="BB148">
        <f t="shared" si="652"/>
        <v>0</v>
      </c>
      <c r="BC148">
        <f t="shared" si="653"/>
        <v>0</v>
      </c>
      <c r="BD148">
        <f t="shared" si="654"/>
        <v>0</v>
      </c>
      <c r="BE148">
        <f t="shared" si="655"/>
        <v>0</v>
      </c>
      <c r="BF148" s="19"/>
      <c r="BH148" s="19">
        <f t="shared" si="656"/>
        <v>0</v>
      </c>
      <c r="BI148" s="19">
        <f t="shared" si="657"/>
        <v>0</v>
      </c>
      <c r="BJ148" s="19">
        <f t="shared" si="658"/>
        <v>0</v>
      </c>
      <c r="BK148" s="19">
        <f t="shared" si="659"/>
        <v>0</v>
      </c>
      <c r="BL148" s="19">
        <f t="shared" si="660"/>
        <v>0</v>
      </c>
      <c r="BM148" s="19"/>
      <c r="BP148" s="1" t="str">
        <f t="shared" si="561"/>
        <v>Regalo</v>
      </c>
      <c r="BQ148" s="19">
        <f>+BP$107*BQ101</f>
        <v>0</v>
      </c>
      <c r="BR148" s="19">
        <f>+BQ$107*BR101</f>
        <v>0</v>
      </c>
      <c r="BS148" s="19">
        <f>+BR$107*BS101</f>
        <v>622000</v>
      </c>
      <c r="BT148" s="19">
        <f>+BS$107*BT101</f>
        <v>870800</v>
      </c>
      <c r="BU148" s="19">
        <f>+BT$107*BU101</f>
        <v>435400</v>
      </c>
      <c r="BW148" s="19">
        <f t="shared" si="662"/>
        <v>0</v>
      </c>
      <c r="BX148">
        <f t="shared" si="663"/>
        <v>0</v>
      </c>
      <c r="BY148">
        <f t="shared" si="664"/>
        <v>6468800</v>
      </c>
      <c r="BZ148">
        <f t="shared" si="665"/>
        <v>9056320</v>
      </c>
      <c r="CA148">
        <f t="shared" si="666"/>
        <v>4528160</v>
      </c>
      <c r="CB148" s="19"/>
      <c r="CD148" s="19">
        <f t="shared" si="667"/>
        <v>0</v>
      </c>
      <c r="CE148" s="19">
        <f t="shared" si="668"/>
        <v>0</v>
      </c>
      <c r="CF148" s="19">
        <f t="shared" si="669"/>
        <v>3234400</v>
      </c>
      <c r="CG148" s="19">
        <f t="shared" si="670"/>
        <v>4528160</v>
      </c>
      <c r="CH148" s="19">
        <f t="shared" si="671"/>
        <v>2264080</v>
      </c>
      <c r="CI148" s="19"/>
      <c r="CL148" s="1" t="str">
        <f t="shared" si="568"/>
        <v>Regalo</v>
      </c>
      <c r="CM148" s="19">
        <f t="shared" ref="CM148:CQ149" si="754">+CL$107*CM99</f>
        <v>0</v>
      </c>
      <c r="CN148" s="19">
        <f t="shared" si="754"/>
        <v>0</v>
      </c>
      <c r="CO148" s="19">
        <f t="shared" si="754"/>
        <v>0</v>
      </c>
      <c r="CP148" s="19">
        <f t="shared" si="754"/>
        <v>0</v>
      </c>
      <c r="CQ148" s="19">
        <f t="shared" si="754"/>
        <v>0</v>
      </c>
      <c r="CS148" s="19">
        <f t="shared" si="673"/>
        <v>0</v>
      </c>
      <c r="CT148">
        <f t="shared" si="674"/>
        <v>0</v>
      </c>
      <c r="CU148">
        <f t="shared" si="675"/>
        <v>0</v>
      </c>
      <c r="CV148">
        <f t="shared" si="676"/>
        <v>0</v>
      </c>
      <c r="CW148">
        <f t="shared" si="677"/>
        <v>0</v>
      </c>
      <c r="CX148" s="19"/>
      <c r="CZ148" s="19">
        <f t="shared" si="678"/>
        <v>0</v>
      </c>
      <c r="DA148" s="19">
        <f t="shared" si="679"/>
        <v>0</v>
      </c>
      <c r="DB148" s="19">
        <f t="shared" si="680"/>
        <v>0</v>
      </c>
      <c r="DC148" s="19">
        <f t="shared" si="681"/>
        <v>0</v>
      </c>
      <c r="DD148" s="19">
        <f t="shared" si="682"/>
        <v>0</v>
      </c>
      <c r="DE148" s="19"/>
      <c r="DH148" s="1" t="str">
        <f t="shared" si="575"/>
        <v>Regalo</v>
      </c>
      <c r="DI148" s="19">
        <f t="shared" ref="DI148:DM149" si="755">+DH$107*DI99</f>
        <v>0</v>
      </c>
      <c r="DJ148" s="19">
        <f t="shared" si="755"/>
        <v>0</v>
      </c>
      <c r="DK148" s="19">
        <f t="shared" si="755"/>
        <v>0</v>
      </c>
      <c r="DL148" s="19">
        <f t="shared" si="755"/>
        <v>0</v>
      </c>
      <c r="DM148" s="19">
        <f t="shared" si="755"/>
        <v>0</v>
      </c>
      <c r="DO148" s="19">
        <f t="shared" si="684"/>
        <v>0</v>
      </c>
      <c r="DP148">
        <f t="shared" si="685"/>
        <v>0</v>
      </c>
      <c r="DQ148">
        <f t="shared" si="686"/>
        <v>0</v>
      </c>
      <c r="DR148">
        <f t="shared" si="687"/>
        <v>0</v>
      </c>
      <c r="DS148">
        <f t="shared" si="688"/>
        <v>0</v>
      </c>
      <c r="DT148" s="19"/>
      <c r="DV148" s="19">
        <f t="shared" si="689"/>
        <v>0</v>
      </c>
      <c r="DW148" s="19">
        <f t="shared" si="690"/>
        <v>0</v>
      </c>
      <c r="DX148" s="19">
        <f t="shared" si="691"/>
        <v>0</v>
      </c>
      <c r="DY148" s="19">
        <f t="shared" si="692"/>
        <v>0</v>
      </c>
      <c r="DZ148" s="19">
        <f t="shared" si="693"/>
        <v>0</v>
      </c>
      <c r="EA148" s="19"/>
      <c r="ED148" s="1" t="str">
        <f t="shared" si="582"/>
        <v>Regalo</v>
      </c>
      <c r="EE148" s="19">
        <f t="shared" ref="EE148:EI149" si="756">+ED$107*EE99</f>
        <v>0</v>
      </c>
      <c r="EF148" s="19">
        <f t="shared" si="756"/>
        <v>0</v>
      </c>
      <c r="EG148" s="19">
        <f t="shared" si="756"/>
        <v>0</v>
      </c>
      <c r="EH148" s="19">
        <f t="shared" si="756"/>
        <v>0</v>
      </c>
      <c r="EI148" s="19">
        <f t="shared" si="756"/>
        <v>0</v>
      </c>
      <c r="EK148" s="19">
        <f t="shared" si="695"/>
        <v>0</v>
      </c>
      <c r="EL148">
        <f t="shared" si="696"/>
        <v>0</v>
      </c>
      <c r="EM148">
        <f t="shared" si="697"/>
        <v>0</v>
      </c>
      <c r="EN148">
        <f t="shared" si="698"/>
        <v>0</v>
      </c>
      <c r="EO148">
        <f t="shared" si="699"/>
        <v>0</v>
      </c>
      <c r="EP148" s="19"/>
      <c r="ER148" s="19">
        <f t="shared" si="700"/>
        <v>0</v>
      </c>
      <c r="ES148" s="19">
        <f t="shared" si="701"/>
        <v>0</v>
      </c>
      <c r="ET148" s="19">
        <f t="shared" si="702"/>
        <v>0</v>
      </c>
      <c r="EU148" s="19">
        <f t="shared" si="703"/>
        <v>0</v>
      </c>
      <c r="EV148" s="19">
        <f t="shared" si="704"/>
        <v>0</v>
      </c>
      <c r="EW148" s="19"/>
      <c r="EZ148" s="1" t="str">
        <f t="shared" si="589"/>
        <v>Regalo</v>
      </c>
      <c r="FA148" s="19">
        <f t="shared" ref="FA148:FE149" si="757">+EZ$107*FA99</f>
        <v>0</v>
      </c>
      <c r="FB148" s="19">
        <f t="shared" si="757"/>
        <v>0</v>
      </c>
      <c r="FC148" s="19">
        <f t="shared" si="757"/>
        <v>0</v>
      </c>
      <c r="FD148" s="19">
        <f t="shared" si="757"/>
        <v>0</v>
      </c>
      <c r="FE148" s="19">
        <f t="shared" si="757"/>
        <v>0</v>
      </c>
      <c r="FG148" s="19">
        <f t="shared" si="706"/>
        <v>0</v>
      </c>
      <c r="FH148">
        <f t="shared" si="707"/>
        <v>0</v>
      </c>
      <c r="FI148">
        <f t="shared" si="708"/>
        <v>0</v>
      </c>
      <c r="FJ148">
        <f t="shared" si="709"/>
        <v>0</v>
      </c>
      <c r="FK148">
        <f t="shared" si="710"/>
        <v>0</v>
      </c>
      <c r="FL148" s="19"/>
      <c r="FN148" s="19">
        <f t="shared" si="711"/>
        <v>0</v>
      </c>
      <c r="FO148" s="19">
        <f t="shared" si="712"/>
        <v>0</v>
      </c>
      <c r="FP148" s="19">
        <f t="shared" si="713"/>
        <v>0</v>
      </c>
      <c r="FQ148" s="19">
        <f t="shared" si="714"/>
        <v>0</v>
      </c>
      <c r="FR148" s="19">
        <f t="shared" si="715"/>
        <v>0</v>
      </c>
      <c r="FS148" s="19"/>
      <c r="FV148" s="1" t="str">
        <f t="shared" si="596"/>
        <v>Regalo</v>
      </c>
      <c r="FW148" s="19">
        <f t="shared" ref="FW148:GA149" si="758">+FV$107*FW99</f>
        <v>0</v>
      </c>
      <c r="FX148" s="19">
        <f t="shared" si="758"/>
        <v>0</v>
      </c>
      <c r="FY148" s="19">
        <f t="shared" si="758"/>
        <v>0</v>
      </c>
      <c r="FZ148" s="19">
        <f t="shared" si="758"/>
        <v>0</v>
      </c>
      <c r="GA148" s="19">
        <f t="shared" si="758"/>
        <v>0</v>
      </c>
      <c r="GC148" s="19">
        <f t="shared" si="717"/>
        <v>0</v>
      </c>
      <c r="GD148">
        <f t="shared" si="718"/>
        <v>0</v>
      </c>
      <c r="GE148">
        <f t="shared" si="719"/>
        <v>0</v>
      </c>
      <c r="GF148">
        <f t="shared" si="720"/>
        <v>0</v>
      </c>
      <c r="GG148">
        <f t="shared" si="721"/>
        <v>0</v>
      </c>
      <c r="GH148" s="19"/>
      <c r="GJ148" s="19">
        <f t="shared" si="722"/>
        <v>0</v>
      </c>
      <c r="GK148" s="19">
        <f t="shared" si="723"/>
        <v>0</v>
      </c>
      <c r="GL148" s="19">
        <f t="shared" si="724"/>
        <v>0</v>
      </c>
      <c r="GM148" s="19">
        <f t="shared" si="725"/>
        <v>0</v>
      </c>
      <c r="GN148" s="19">
        <f t="shared" si="726"/>
        <v>0</v>
      </c>
      <c r="GO148" s="19"/>
      <c r="GR148" s="1" t="str">
        <f t="shared" si="603"/>
        <v>Regalo</v>
      </c>
      <c r="GS148" s="19">
        <f t="shared" ref="GS148:GW149" si="759">+GR$107*GS99</f>
        <v>0</v>
      </c>
      <c r="GT148" s="19">
        <f t="shared" si="759"/>
        <v>0</v>
      </c>
      <c r="GU148" s="19">
        <f t="shared" si="759"/>
        <v>0</v>
      </c>
      <c r="GV148" s="19">
        <f t="shared" si="759"/>
        <v>0</v>
      </c>
      <c r="GW148" s="19">
        <f t="shared" si="759"/>
        <v>0</v>
      </c>
      <c r="GY148" s="19">
        <f t="shared" si="728"/>
        <v>0</v>
      </c>
      <c r="GZ148">
        <f t="shared" si="729"/>
        <v>0</v>
      </c>
      <c r="HA148">
        <f t="shared" si="730"/>
        <v>0</v>
      </c>
      <c r="HB148">
        <f t="shared" si="731"/>
        <v>0</v>
      </c>
      <c r="HC148">
        <f t="shared" si="732"/>
        <v>0</v>
      </c>
      <c r="HD148" s="19"/>
      <c r="HF148" s="19">
        <f t="shared" si="733"/>
        <v>0</v>
      </c>
      <c r="HG148" s="19">
        <f t="shared" si="734"/>
        <v>0</v>
      </c>
      <c r="HH148" s="19">
        <f t="shared" si="735"/>
        <v>0</v>
      </c>
      <c r="HI148" s="19">
        <f t="shared" si="736"/>
        <v>0</v>
      </c>
      <c r="HJ148" s="19">
        <f t="shared" si="737"/>
        <v>0</v>
      </c>
      <c r="HK148" s="19"/>
      <c r="HN148" s="1" t="str">
        <f t="shared" si="610"/>
        <v>Regalo</v>
      </c>
      <c r="HO148" s="19">
        <f t="shared" ref="HO148:HS149" si="760">+HN$107*HO99</f>
        <v>0</v>
      </c>
      <c r="HP148" s="19">
        <f t="shared" si="760"/>
        <v>0</v>
      </c>
      <c r="HQ148" s="19">
        <f t="shared" si="760"/>
        <v>0</v>
      </c>
      <c r="HR148" s="19">
        <f t="shared" si="760"/>
        <v>0</v>
      </c>
      <c r="HS148" s="19">
        <f t="shared" si="760"/>
        <v>0</v>
      </c>
      <c r="HU148" s="19">
        <f t="shared" si="739"/>
        <v>0</v>
      </c>
      <c r="HV148">
        <f t="shared" si="740"/>
        <v>0</v>
      </c>
      <c r="HW148">
        <f t="shared" si="741"/>
        <v>0</v>
      </c>
      <c r="HX148">
        <f t="shared" si="742"/>
        <v>0</v>
      </c>
      <c r="HY148">
        <f t="shared" si="743"/>
        <v>0</v>
      </c>
      <c r="HZ148" s="19"/>
      <c r="IB148" s="19">
        <f t="shared" si="744"/>
        <v>0</v>
      </c>
      <c r="IC148" s="19">
        <f t="shared" si="745"/>
        <v>0</v>
      </c>
      <c r="ID148" s="19">
        <f t="shared" si="746"/>
        <v>0</v>
      </c>
      <c r="IE148" s="19">
        <f t="shared" si="747"/>
        <v>0</v>
      </c>
      <c r="IF148" s="19">
        <f t="shared" si="748"/>
        <v>0</v>
      </c>
      <c r="IG148" s="19"/>
    </row>
    <row r="149" spans="1:241">
      <c r="B149" s="1" t="str">
        <f t="shared" si="536"/>
        <v>Merchandising</v>
      </c>
      <c r="C149" s="19">
        <f t="shared" si="751"/>
        <v>0</v>
      </c>
      <c r="D149" s="19">
        <f t="shared" si="751"/>
        <v>0</v>
      </c>
      <c r="E149" s="19">
        <f t="shared" si="751"/>
        <v>0</v>
      </c>
      <c r="F149" s="19">
        <f t="shared" si="751"/>
        <v>0</v>
      </c>
      <c r="G149" s="19">
        <f t="shared" si="751"/>
        <v>0</v>
      </c>
      <c r="I149" s="19">
        <f>+C149*I72</f>
        <v>0</v>
      </c>
      <c r="J149">
        <f>+D149*I72</f>
        <v>0</v>
      </c>
      <c r="K149">
        <f>+E149*I72</f>
        <v>0</v>
      </c>
      <c r="L149">
        <f>+F149*I72</f>
        <v>0</v>
      </c>
      <c r="M149">
        <f>+G149*I72</f>
        <v>0</v>
      </c>
      <c r="N149" s="19"/>
      <c r="P149" s="19">
        <f t="shared" si="750"/>
        <v>0</v>
      </c>
      <c r="Q149" s="19">
        <f t="shared" si="750"/>
        <v>0</v>
      </c>
      <c r="R149" s="19">
        <f t="shared" si="750"/>
        <v>0</v>
      </c>
      <c r="S149" s="19">
        <f t="shared" si="750"/>
        <v>0</v>
      </c>
      <c r="T149" s="19">
        <f t="shared" si="750"/>
        <v>0</v>
      </c>
      <c r="U149" s="19"/>
      <c r="X149" s="1" t="str">
        <f t="shared" si="547"/>
        <v>Merchandising</v>
      </c>
      <c r="Y149" s="19">
        <f t="shared" si="752"/>
        <v>0</v>
      </c>
      <c r="Z149" s="19">
        <f t="shared" si="752"/>
        <v>0</v>
      </c>
      <c r="AA149" s="19">
        <f t="shared" si="752"/>
        <v>0</v>
      </c>
      <c r="AB149" s="19">
        <f t="shared" si="752"/>
        <v>0</v>
      </c>
      <c r="AC149" s="19">
        <f t="shared" si="752"/>
        <v>0</v>
      </c>
      <c r="AE149" s="19">
        <f t="shared" si="640"/>
        <v>0</v>
      </c>
      <c r="AF149">
        <f t="shared" si="641"/>
        <v>0</v>
      </c>
      <c r="AG149">
        <f t="shared" si="642"/>
        <v>0</v>
      </c>
      <c r="AH149">
        <f t="shared" si="643"/>
        <v>0</v>
      </c>
      <c r="AI149">
        <f t="shared" si="644"/>
        <v>0</v>
      </c>
      <c r="AJ149" s="19"/>
      <c r="AL149" s="19">
        <f t="shared" si="645"/>
        <v>0</v>
      </c>
      <c r="AM149" s="19">
        <f t="shared" si="646"/>
        <v>0</v>
      </c>
      <c r="AN149" s="19">
        <f t="shared" si="647"/>
        <v>0</v>
      </c>
      <c r="AO149" s="19">
        <f t="shared" si="648"/>
        <v>0</v>
      </c>
      <c r="AP149" s="19">
        <f t="shared" si="649"/>
        <v>0</v>
      </c>
      <c r="AQ149" s="19"/>
      <c r="AT149" s="1" t="str">
        <f t="shared" si="554"/>
        <v>Merchandising</v>
      </c>
      <c r="AU149" s="19">
        <f t="shared" si="753"/>
        <v>0</v>
      </c>
      <c r="AV149" s="19">
        <f t="shared" si="753"/>
        <v>0</v>
      </c>
      <c r="AW149" s="19">
        <f t="shared" si="753"/>
        <v>0</v>
      </c>
      <c r="AX149" s="19">
        <f t="shared" si="753"/>
        <v>0</v>
      </c>
      <c r="AY149" s="19">
        <f t="shared" si="753"/>
        <v>0</v>
      </c>
      <c r="BA149" s="19">
        <f t="shared" si="651"/>
        <v>0</v>
      </c>
      <c r="BB149">
        <f t="shared" si="652"/>
        <v>0</v>
      </c>
      <c r="BC149">
        <f t="shared" si="653"/>
        <v>0</v>
      </c>
      <c r="BD149">
        <f t="shared" si="654"/>
        <v>0</v>
      </c>
      <c r="BE149">
        <f t="shared" si="655"/>
        <v>0</v>
      </c>
      <c r="BF149" s="19"/>
      <c r="BH149" s="19">
        <f t="shared" si="656"/>
        <v>0</v>
      </c>
      <c r="BI149" s="19">
        <f t="shared" si="657"/>
        <v>0</v>
      </c>
      <c r="BJ149" s="19">
        <f t="shared" si="658"/>
        <v>0</v>
      </c>
      <c r="BK149" s="19">
        <f t="shared" si="659"/>
        <v>0</v>
      </c>
      <c r="BL149" s="19">
        <f t="shared" si="660"/>
        <v>0</v>
      </c>
      <c r="BM149" s="19"/>
      <c r="BP149" s="1" t="str">
        <f t="shared" si="561"/>
        <v>Merchandising</v>
      </c>
      <c r="BQ149" s="19">
        <f>+BP$107*BQ100</f>
        <v>0</v>
      </c>
      <c r="BR149" s="19">
        <f>+BQ$107*BR100</f>
        <v>0</v>
      </c>
      <c r="BS149" s="19">
        <f>+BR$107*BS100</f>
        <v>0</v>
      </c>
      <c r="BT149" s="19">
        <f>+BS$107*BT100</f>
        <v>0</v>
      </c>
      <c r="BU149" s="19">
        <f>+BT$107*BU100</f>
        <v>0</v>
      </c>
      <c r="BW149" s="19">
        <f t="shared" si="662"/>
        <v>0</v>
      </c>
      <c r="BX149">
        <f t="shared" si="663"/>
        <v>0</v>
      </c>
      <c r="BY149">
        <f t="shared" si="664"/>
        <v>0</v>
      </c>
      <c r="BZ149">
        <f t="shared" si="665"/>
        <v>0</v>
      </c>
      <c r="CA149">
        <f t="shared" si="666"/>
        <v>0</v>
      </c>
      <c r="CB149" s="19"/>
      <c r="CD149" s="19">
        <f t="shared" si="667"/>
        <v>0</v>
      </c>
      <c r="CE149" s="19">
        <f t="shared" si="668"/>
        <v>0</v>
      </c>
      <c r="CF149" s="19">
        <f t="shared" si="669"/>
        <v>0</v>
      </c>
      <c r="CG149" s="19">
        <f t="shared" si="670"/>
        <v>0</v>
      </c>
      <c r="CH149" s="19">
        <f t="shared" si="671"/>
        <v>0</v>
      </c>
      <c r="CI149" s="19"/>
      <c r="CL149" s="1" t="str">
        <f t="shared" si="568"/>
        <v>Merchandising</v>
      </c>
      <c r="CM149" s="19">
        <f t="shared" si="754"/>
        <v>0</v>
      </c>
      <c r="CN149" s="19">
        <f t="shared" si="754"/>
        <v>0</v>
      </c>
      <c r="CO149" s="19">
        <f t="shared" si="754"/>
        <v>0</v>
      </c>
      <c r="CP149" s="19">
        <f t="shared" si="754"/>
        <v>0</v>
      </c>
      <c r="CQ149" s="19">
        <f t="shared" si="754"/>
        <v>0</v>
      </c>
      <c r="CS149" s="19">
        <f t="shared" si="673"/>
        <v>0</v>
      </c>
      <c r="CT149">
        <f t="shared" si="674"/>
        <v>0</v>
      </c>
      <c r="CU149">
        <f t="shared" si="675"/>
        <v>0</v>
      </c>
      <c r="CV149">
        <f t="shared" si="676"/>
        <v>0</v>
      </c>
      <c r="CW149">
        <f t="shared" si="677"/>
        <v>0</v>
      </c>
      <c r="CX149" s="19"/>
      <c r="CZ149" s="19">
        <f t="shared" si="678"/>
        <v>0</v>
      </c>
      <c r="DA149" s="19">
        <f t="shared" si="679"/>
        <v>0</v>
      </c>
      <c r="DB149" s="19">
        <f t="shared" si="680"/>
        <v>0</v>
      </c>
      <c r="DC149" s="19">
        <f t="shared" si="681"/>
        <v>0</v>
      </c>
      <c r="DD149" s="19">
        <f t="shared" si="682"/>
        <v>0</v>
      </c>
      <c r="DE149" s="19"/>
      <c r="DH149" s="1" t="str">
        <f t="shared" si="575"/>
        <v>Merchandising</v>
      </c>
      <c r="DI149" s="19">
        <f t="shared" si="755"/>
        <v>0</v>
      </c>
      <c r="DJ149" s="19">
        <f t="shared" si="755"/>
        <v>0</v>
      </c>
      <c r="DK149" s="19">
        <f t="shared" si="755"/>
        <v>0</v>
      </c>
      <c r="DL149" s="19">
        <f t="shared" si="755"/>
        <v>0</v>
      </c>
      <c r="DM149" s="19">
        <f t="shared" si="755"/>
        <v>0</v>
      </c>
      <c r="DO149" s="19">
        <f t="shared" si="684"/>
        <v>0</v>
      </c>
      <c r="DP149">
        <f t="shared" si="685"/>
        <v>0</v>
      </c>
      <c r="DQ149">
        <f t="shared" si="686"/>
        <v>0</v>
      </c>
      <c r="DR149">
        <f t="shared" si="687"/>
        <v>0</v>
      </c>
      <c r="DS149">
        <f t="shared" si="688"/>
        <v>0</v>
      </c>
      <c r="DT149" s="19"/>
      <c r="DV149" s="19">
        <f t="shared" si="689"/>
        <v>0</v>
      </c>
      <c r="DW149" s="19">
        <f t="shared" si="690"/>
        <v>0</v>
      </c>
      <c r="DX149" s="19">
        <f t="shared" si="691"/>
        <v>0</v>
      </c>
      <c r="DY149" s="19">
        <f t="shared" si="692"/>
        <v>0</v>
      </c>
      <c r="DZ149" s="19">
        <f t="shared" si="693"/>
        <v>0</v>
      </c>
      <c r="EA149" s="19"/>
      <c r="ED149" s="1" t="str">
        <f t="shared" si="582"/>
        <v>Merchandising</v>
      </c>
      <c r="EE149" s="19">
        <f t="shared" si="756"/>
        <v>0</v>
      </c>
      <c r="EF149" s="19">
        <f t="shared" si="756"/>
        <v>0</v>
      </c>
      <c r="EG149" s="19">
        <f t="shared" si="756"/>
        <v>0</v>
      </c>
      <c r="EH149" s="19">
        <f t="shared" si="756"/>
        <v>0</v>
      </c>
      <c r="EI149" s="19">
        <f t="shared" si="756"/>
        <v>0</v>
      </c>
      <c r="EK149" s="19">
        <f t="shared" si="695"/>
        <v>0</v>
      </c>
      <c r="EL149">
        <f t="shared" si="696"/>
        <v>0</v>
      </c>
      <c r="EM149">
        <f t="shared" si="697"/>
        <v>0</v>
      </c>
      <c r="EN149">
        <f t="shared" si="698"/>
        <v>0</v>
      </c>
      <c r="EO149">
        <f t="shared" si="699"/>
        <v>0</v>
      </c>
      <c r="EP149" s="19"/>
      <c r="ER149" s="19">
        <f t="shared" si="700"/>
        <v>0</v>
      </c>
      <c r="ES149" s="19">
        <f t="shared" si="701"/>
        <v>0</v>
      </c>
      <c r="ET149" s="19">
        <f t="shared" si="702"/>
        <v>0</v>
      </c>
      <c r="EU149" s="19">
        <f t="shared" si="703"/>
        <v>0</v>
      </c>
      <c r="EV149" s="19">
        <f t="shared" si="704"/>
        <v>0</v>
      </c>
      <c r="EW149" s="19"/>
      <c r="EZ149" s="1" t="str">
        <f t="shared" si="589"/>
        <v>Merchandising</v>
      </c>
      <c r="FA149" s="19">
        <f t="shared" si="757"/>
        <v>0</v>
      </c>
      <c r="FB149" s="19">
        <f t="shared" si="757"/>
        <v>0</v>
      </c>
      <c r="FC149" s="19">
        <f t="shared" si="757"/>
        <v>0</v>
      </c>
      <c r="FD149" s="19">
        <f t="shared" si="757"/>
        <v>0</v>
      </c>
      <c r="FE149" s="19">
        <f t="shared" si="757"/>
        <v>0</v>
      </c>
      <c r="FG149" s="19">
        <f t="shared" si="706"/>
        <v>0</v>
      </c>
      <c r="FH149">
        <f t="shared" si="707"/>
        <v>0</v>
      </c>
      <c r="FI149">
        <f t="shared" si="708"/>
        <v>0</v>
      </c>
      <c r="FJ149">
        <f t="shared" si="709"/>
        <v>0</v>
      </c>
      <c r="FK149">
        <f t="shared" si="710"/>
        <v>0</v>
      </c>
      <c r="FL149" s="19"/>
      <c r="FN149" s="19">
        <f t="shared" si="711"/>
        <v>0</v>
      </c>
      <c r="FO149" s="19">
        <f t="shared" si="712"/>
        <v>0</v>
      </c>
      <c r="FP149" s="19">
        <f t="shared" si="713"/>
        <v>0</v>
      </c>
      <c r="FQ149" s="19">
        <f t="shared" si="714"/>
        <v>0</v>
      </c>
      <c r="FR149" s="19">
        <f t="shared" si="715"/>
        <v>0</v>
      </c>
      <c r="FS149" s="19"/>
      <c r="FV149" s="1" t="str">
        <f t="shared" si="596"/>
        <v>Merchandising</v>
      </c>
      <c r="FW149" s="19">
        <f t="shared" si="758"/>
        <v>0</v>
      </c>
      <c r="FX149" s="19">
        <f t="shared" si="758"/>
        <v>0</v>
      </c>
      <c r="FY149" s="19">
        <f t="shared" si="758"/>
        <v>0</v>
      </c>
      <c r="FZ149" s="19">
        <f t="shared" si="758"/>
        <v>0</v>
      </c>
      <c r="GA149" s="19">
        <f t="shared" si="758"/>
        <v>0</v>
      </c>
      <c r="GC149" s="19">
        <f t="shared" si="717"/>
        <v>0</v>
      </c>
      <c r="GD149">
        <f t="shared" si="718"/>
        <v>0</v>
      </c>
      <c r="GE149">
        <f t="shared" si="719"/>
        <v>0</v>
      </c>
      <c r="GF149">
        <f t="shared" si="720"/>
        <v>0</v>
      </c>
      <c r="GG149">
        <f t="shared" si="721"/>
        <v>0</v>
      </c>
      <c r="GH149" s="19"/>
      <c r="GJ149" s="19">
        <f t="shared" si="722"/>
        <v>0</v>
      </c>
      <c r="GK149" s="19">
        <f t="shared" si="723"/>
        <v>0</v>
      </c>
      <c r="GL149" s="19">
        <f t="shared" si="724"/>
        <v>0</v>
      </c>
      <c r="GM149" s="19">
        <f t="shared" si="725"/>
        <v>0</v>
      </c>
      <c r="GN149" s="19">
        <f t="shared" si="726"/>
        <v>0</v>
      </c>
      <c r="GO149" s="19"/>
      <c r="GR149" s="1" t="str">
        <f t="shared" si="603"/>
        <v>Merchandising</v>
      </c>
      <c r="GS149" s="19">
        <f t="shared" si="759"/>
        <v>0</v>
      </c>
      <c r="GT149" s="19">
        <f t="shared" si="759"/>
        <v>0</v>
      </c>
      <c r="GU149" s="19">
        <f t="shared" si="759"/>
        <v>0</v>
      </c>
      <c r="GV149" s="19">
        <f t="shared" si="759"/>
        <v>0</v>
      </c>
      <c r="GW149" s="19">
        <f t="shared" si="759"/>
        <v>0</v>
      </c>
      <c r="GY149" s="19">
        <f t="shared" si="728"/>
        <v>0</v>
      </c>
      <c r="GZ149">
        <f t="shared" si="729"/>
        <v>0</v>
      </c>
      <c r="HA149">
        <f t="shared" si="730"/>
        <v>0</v>
      </c>
      <c r="HB149">
        <f t="shared" si="731"/>
        <v>0</v>
      </c>
      <c r="HC149">
        <f t="shared" si="732"/>
        <v>0</v>
      </c>
      <c r="HD149" s="19"/>
      <c r="HF149" s="19">
        <f t="shared" si="733"/>
        <v>0</v>
      </c>
      <c r="HG149" s="19">
        <f t="shared" si="734"/>
        <v>0</v>
      </c>
      <c r="HH149" s="19">
        <f t="shared" si="735"/>
        <v>0</v>
      </c>
      <c r="HI149" s="19">
        <f t="shared" si="736"/>
        <v>0</v>
      </c>
      <c r="HJ149" s="19">
        <f t="shared" si="737"/>
        <v>0</v>
      </c>
      <c r="HK149" s="19"/>
      <c r="HN149" s="1" t="str">
        <f t="shared" si="610"/>
        <v>Merchandising</v>
      </c>
      <c r="HO149" s="19">
        <f t="shared" si="760"/>
        <v>0</v>
      </c>
      <c r="HP149" s="19">
        <f t="shared" si="760"/>
        <v>0</v>
      </c>
      <c r="HQ149" s="19">
        <f t="shared" si="760"/>
        <v>0</v>
      </c>
      <c r="HR149" s="19">
        <f t="shared" si="760"/>
        <v>0</v>
      </c>
      <c r="HS149" s="19">
        <f t="shared" si="760"/>
        <v>0</v>
      </c>
      <c r="HU149" s="19">
        <f t="shared" si="739"/>
        <v>0</v>
      </c>
      <c r="HV149">
        <f t="shared" si="740"/>
        <v>0</v>
      </c>
      <c r="HW149">
        <f t="shared" si="741"/>
        <v>0</v>
      </c>
      <c r="HX149">
        <f t="shared" si="742"/>
        <v>0</v>
      </c>
      <c r="HY149">
        <f t="shared" si="743"/>
        <v>0</v>
      </c>
      <c r="HZ149" s="19"/>
      <c r="IB149" s="19">
        <f t="shared" si="744"/>
        <v>0</v>
      </c>
      <c r="IC149" s="19">
        <f t="shared" si="745"/>
        <v>0</v>
      </c>
      <c r="ID149" s="19">
        <f t="shared" si="746"/>
        <v>0</v>
      </c>
      <c r="IE149" s="19">
        <f t="shared" si="747"/>
        <v>0</v>
      </c>
      <c r="IF149" s="19">
        <f t="shared" si="748"/>
        <v>0</v>
      </c>
      <c r="IG149" s="19"/>
    </row>
    <row r="150" spans="1:241">
      <c r="A150" s="38" t="s">
        <v>45</v>
      </c>
      <c r="B150" s="38"/>
      <c r="C150" s="46">
        <f>SUM(C135:C149)</f>
        <v>0</v>
      </c>
      <c r="D150" s="46">
        <f>SUM(D135:D149)</f>
        <v>311000</v>
      </c>
      <c r="E150" s="46">
        <f>SUM(E135:E149)</f>
        <v>746400</v>
      </c>
      <c r="F150" s="46">
        <f>SUM(F135:F149)</f>
        <v>870800</v>
      </c>
      <c r="G150" s="46">
        <f>SUM(G135:G149)</f>
        <v>497600</v>
      </c>
      <c r="I150" s="46">
        <f>SUM(I135:I149)</f>
        <v>0</v>
      </c>
      <c r="J150" s="46">
        <f>SUM(J135:J149)</f>
        <v>2863967.9</v>
      </c>
      <c r="K150" s="46">
        <f>SUM(K135:K149)</f>
        <v>6873522.9600000009</v>
      </c>
      <c r="L150" s="46">
        <f>SUM(L135:L149)</f>
        <v>8019110.1200000001</v>
      </c>
      <c r="M150" s="46">
        <f>SUM(M135:M149)</f>
        <v>4582348.6399999997</v>
      </c>
      <c r="N150" s="19"/>
      <c r="P150" s="46">
        <f>SUM(P135:P149)</f>
        <v>0</v>
      </c>
      <c r="Q150" s="46">
        <f>SUM(Q135:Q149)</f>
        <v>1437908.5</v>
      </c>
      <c r="R150" s="46">
        <f>SUM(R135:R149)</f>
        <v>3450980.4000000004</v>
      </c>
      <c r="S150" s="46">
        <f>SUM(S135:S149)</f>
        <v>4026143.8000000003</v>
      </c>
      <c r="T150" s="46">
        <f>SUM(T135:T149)</f>
        <v>2300653.6</v>
      </c>
      <c r="U150" s="19"/>
      <c r="W150" s="38" t="s">
        <v>45</v>
      </c>
      <c r="X150" s="38"/>
      <c r="Y150" s="46">
        <f>SUM(Y135:Y149)</f>
        <v>0</v>
      </c>
      <c r="Z150" s="46">
        <f>SUM(Z135:Z149)</f>
        <v>93300</v>
      </c>
      <c r="AA150" s="46">
        <f>SUM(AA135:AA149)</f>
        <v>279900</v>
      </c>
      <c r="AB150" s="46">
        <f>SUM(AB135:AB149)</f>
        <v>326550</v>
      </c>
      <c r="AC150" s="46">
        <f>SUM(AC135:AC149)</f>
        <v>373200</v>
      </c>
      <c r="AE150" s="46">
        <f>SUM(AE135:AE149)</f>
        <v>0</v>
      </c>
      <c r="AF150" s="46">
        <f>SUM(AF135:AF149)</f>
        <v>951930.57000000018</v>
      </c>
      <c r="AG150" s="46">
        <f>SUM(AG135:AG149)</f>
        <v>2855791.71</v>
      </c>
      <c r="AH150" s="46">
        <f>SUM(AH135:AH149)</f>
        <v>3331756.9950000001</v>
      </c>
      <c r="AI150" s="46">
        <f>SUM(AI135:AI149)</f>
        <v>3807722.2800000007</v>
      </c>
      <c r="AJ150" s="19"/>
      <c r="AL150" s="46">
        <f>SUM(AL135:AL149)</f>
        <v>0</v>
      </c>
      <c r="AM150" s="46">
        <f>SUM(AM135:AM149)</f>
        <v>478022.55000000005</v>
      </c>
      <c r="AN150" s="46">
        <f>SUM(AN135:AN149)</f>
        <v>1434067.6500000001</v>
      </c>
      <c r="AO150" s="46">
        <f>SUM(AO135:AO149)</f>
        <v>1673078.925</v>
      </c>
      <c r="AP150" s="46">
        <f>SUM(AP135:AP149)</f>
        <v>1912090.2000000002</v>
      </c>
      <c r="AQ150" s="19"/>
      <c r="AS150" s="38" t="s">
        <v>45</v>
      </c>
      <c r="AT150" s="38"/>
      <c r="AU150" s="46">
        <f>SUM(AU135:AU149)</f>
        <v>0</v>
      </c>
      <c r="AV150" s="46">
        <f>SUM(AV135:AV149)</f>
        <v>0</v>
      </c>
      <c r="AW150" s="46">
        <f>SUM(AW135:AW149)</f>
        <v>622000</v>
      </c>
      <c r="AX150" s="46">
        <f>SUM(AX135:AX149)</f>
        <v>870800</v>
      </c>
      <c r="AY150" s="46">
        <f>SUM(AY135:AY149)</f>
        <v>435400</v>
      </c>
      <c r="BA150" s="46">
        <f>SUM(BA135:BA149)</f>
        <v>0</v>
      </c>
      <c r="BB150" s="46">
        <f>SUM(BB135:BB149)</f>
        <v>0</v>
      </c>
      <c r="BC150" s="46">
        <f>SUM(BC135:BC149)</f>
        <v>5975243</v>
      </c>
      <c r="BD150" s="46">
        <f>SUM(BD135:BD149)</f>
        <v>8365340.2000000002</v>
      </c>
      <c r="BE150" s="46">
        <f>SUM(BE135:BE149)</f>
        <v>4182670.1</v>
      </c>
      <c r="BF150" s="19"/>
      <c r="BH150" s="46">
        <f>SUM(BH135:BH149)</f>
        <v>0</v>
      </c>
      <c r="BI150" s="46">
        <f>SUM(BI135:BI149)</f>
        <v>0</v>
      </c>
      <c r="BJ150" s="46">
        <f>SUM(BJ135:BJ149)</f>
        <v>3000217</v>
      </c>
      <c r="BK150" s="46">
        <f>SUM(BK135:BK149)</f>
        <v>4200303.8</v>
      </c>
      <c r="BL150" s="46">
        <f>SUM(BL135:BL149)</f>
        <v>2100151.9</v>
      </c>
      <c r="BM150" s="19"/>
      <c r="BO150" s="38" t="s">
        <v>45</v>
      </c>
      <c r="BP150" s="38"/>
      <c r="BQ150" s="46">
        <f>SUM(BQ135:BQ149)</f>
        <v>0</v>
      </c>
      <c r="BR150" s="46">
        <f>SUM(BR135:BR149)</f>
        <v>0</v>
      </c>
      <c r="BS150" s="46">
        <f>SUM(BS135:BS149)</f>
        <v>1244000</v>
      </c>
      <c r="BT150" s="46">
        <f>SUM(BT135:BT149)</f>
        <v>1741600</v>
      </c>
      <c r="BU150" s="46">
        <f>SUM(BU135:BU149)</f>
        <v>870800</v>
      </c>
      <c r="BW150" s="46">
        <f>SUM(BW135:BW149)</f>
        <v>0</v>
      </c>
      <c r="BX150" s="46">
        <f>SUM(BX135:BX149)</f>
        <v>0</v>
      </c>
      <c r="BY150" s="46">
        <f>SUM(BY135:BY149)</f>
        <v>12815003.800000001</v>
      </c>
      <c r="BZ150" s="46">
        <f>SUM(BZ135:BZ149)</f>
        <v>17941005.32</v>
      </c>
      <c r="CA150" s="46">
        <f>SUM(CA135:CA149)</f>
        <v>8970502.6600000001</v>
      </c>
      <c r="CB150" s="19"/>
      <c r="CD150" s="46">
        <f>SUM(CD135:CD149)</f>
        <v>0</v>
      </c>
      <c r="CE150" s="46">
        <f>SUM(CE135:CE149)</f>
        <v>0</v>
      </c>
      <c r="CF150" s="46">
        <f>SUM(CF135:CF149)</f>
        <v>6421217</v>
      </c>
      <c r="CG150" s="46">
        <f>SUM(CG135:CG149)</f>
        <v>8989703.8000000007</v>
      </c>
      <c r="CH150" s="46">
        <f>SUM(CH135:CH149)</f>
        <v>4494851.9000000004</v>
      </c>
      <c r="CI150" s="19"/>
      <c r="CK150" s="38" t="s">
        <v>45</v>
      </c>
      <c r="CL150" s="38"/>
      <c r="CM150" s="46">
        <f>SUM(CM135:CM149)</f>
        <v>0</v>
      </c>
      <c r="CN150" s="46">
        <f t="shared" ref="CN150:DD150" si="761">SUM(CN135:CN149)</f>
        <v>0</v>
      </c>
      <c r="CO150" s="46">
        <f t="shared" si="761"/>
        <v>622000</v>
      </c>
      <c r="CP150" s="46">
        <f t="shared" si="761"/>
        <v>870800</v>
      </c>
      <c r="CQ150" s="46">
        <f t="shared" si="761"/>
        <v>435400</v>
      </c>
      <c r="CR150" s="46">
        <f t="shared" si="761"/>
        <v>0</v>
      </c>
      <c r="CS150" s="46">
        <f t="shared" si="761"/>
        <v>0</v>
      </c>
      <c r="CT150" s="46">
        <f t="shared" si="761"/>
        <v>0</v>
      </c>
      <c r="CU150" s="46">
        <f t="shared" si="761"/>
        <v>6346203.7999999998</v>
      </c>
      <c r="CV150" s="46">
        <f t="shared" si="761"/>
        <v>8884685.3200000003</v>
      </c>
      <c r="CW150" s="46">
        <f t="shared" si="761"/>
        <v>4442342.66</v>
      </c>
      <c r="CX150" s="46">
        <f t="shared" si="761"/>
        <v>0</v>
      </c>
      <c r="CY150" s="46">
        <f t="shared" si="761"/>
        <v>0</v>
      </c>
      <c r="CZ150" s="46">
        <f t="shared" si="761"/>
        <v>0</v>
      </c>
      <c r="DA150" s="46">
        <f t="shared" si="761"/>
        <v>0</v>
      </c>
      <c r="DB150" s="46">
        <f t="shared" si="761"/>
        <v>3186817</v>
      </c>
      <c r="DC150" s="46">
        <f t="shared" si="761"/>
        <v>4461543.8</v>
      </c>
      <c r="DD150" s="46">
        <f t="shared" si="761"/>
        <v>2230771.9</v>
      </c>
      <c r="DE150" s="19"/>
      <c r="DG150" s="38" t="s">
        <v>45</v>
      </c>
      <c r="DH150" s="38"/>
      <c r="DI150" s="46">
        <f>SUM(DI135:DI149)</f>
        <v>0</v>
      </c>
      <c r="DJ150" s="46">
        <f t="shared" ref="DJ150:DZ150" si="762">SUM(DJ135:DJ149)</f>
        <v>0</v>
      </c>
      <c r="DK150" s="46">
        <f t="shared" si="762"/>
        <v>622000</v>
      </c>
      <c r="DL150" s="46">
        <f t="shared" si="762"/>
        <v>870800</v>
      </c>
      <c r="DM150" s="46">
        <f t="shared" si="762"/>
        <v>435400</v>
      </c>
      <c r="DN150" s="46">
        <f t="shared" si="762"/>
        <v>0</v>
      </c>
      <c r="DO150" s="46">
        <f t="shared" si="762"/>
        <v>0</v>
      </c>
      <c r="DP150" s="46">
        <f t="shared" si="762"/>
        <v>0</v>
      </c>
      <c r="DQ150" s="46">
        <f t="shared" si="762"/>
        <v>6469857.4000000004</v>
      </c>
      <c r="DR150" s="46">
        <f t="shared" si="762"/>
        <v>9057800.3599999994</v>
      </c>
      <c r="DS150" s="46">
        <f t="shared" si="762"/>
        <v>4528900.18</v>
      </c>
      <c r="DT150" s="46">
        <f t="shared" si="762"/>
        <v>0</v>
      </c>
      <c r="DU150" s="46">
        <f t="shared" si="762"/>
        <v>0</v>
      </c>
      <c r="DV150" s="46">
        <f t="shared" si="762"/>
        <v>0</v>
      </c>
      <c r="DW150" s="46">
        <f t="shared" si="762"/>
        <v>0</v>
      </c>
      <c r="DX150" s="46">
        <f t="shared" si="762"/>
        <v>3249017</v>
      </c>
      <c r="DY150" s="46">
        <f t="shared" si="762"/>
        <v>4548623.8000000007</v>
      </c>
      <c r="DZ150" s="46">
        <f t="shared" si="762"/>
        <v>2274311.9000000004</v>
      </c>
      <c r="EA150" s="19"/>
      <c r="EC150" s="38" t="s">
        <v>45</v>
      </c>
      <c r="ED150" s="38"/>
      <c r="EE150" s="46">
        <f t="shared" ref="EE150:EV150" si="763">SUM(EE135:EE149)</f>
        <v>0</v>
      </c>
      <c r="EF150" s="46">
        <f t="shared" si="763"/>
        <v>0</v>
      </c>
      <c r="EG150" s="46">
        <f t="shared" si="763"/>
        <v>622000</v>
      </c>
      <c r="EH150" s="46">
        <f t="shared" si="763"/>
        <v>870800</v>
      </c>
      <c r="EI150" s="46">
        <f t="shared" si="763"/>
        <v>435400</v>
      </c>
      <c r="EJ150" s="46">
        <f t="shared" si="763"/>
        <v>0</v>
      </c>
      <c r="EK150" s="46">
        <f t="shared" si="763"/>
        <v>0</v>
      </c>
      <c r="EL150" s="46">
        <f t="shared" si="763"/>
        <v>0</v>
      </c>
      <c r="EM150" s="46">
        <f t="shared" si="763"/>
        <v>6717164.5999999996</v>
      </c>
      <c r="EN150" s="46">
        <f t="shared" si="763"/>
        <v>9404030.4400000013</v>
      </c>
      <c r="EO150" s="46">
        <f t="shared" si="763"/>
        <v>4702015.2200000007</v>
      </c>
      <c r="EP150" s="46">
        <f t="shared" si="763"/>
        <v>0</v>
      </c>
      <c r="EQ150" s="46">
        <f t="shared" si="763"/>
        <v>0</v>
      </c>
      <c r="ER150" s="46">
        <f t="shared" si="763"/>
        <v>0</v>
      </c>
      <c r="ES150" s="46">
        <f t="shared" si="763"/>
        <v>0</v>
      </c>
      <c r="ET150" s="46">
        <f t="shared" si="763"/>
        <v>3373417</v>
      </c>
      <c r="EU150" s="46">
        <f t="shared" si="763"/>
        <v>4722783.8</v>
      </c>
      <c r="EV150" s="46">
        <f t="shared" si="763"/>
        <v>2361391.9</v>
      </c>
      <c r="EW150" s="19"/>
      <c r="EY150" s="38" t="s">
        <v>45</v>
      </c>
      <c r="EZ150" s="38"/>
      <c r="FA150" s="46">
        <f t="shared" ref="FA150:FR150" si="764">SUM(FA135:FA149)</f>
        <v>0</v>
      </c>
      <c r="FB150" s="46">
        <f t="shared" si="764"/>
        <v>0</v>
      </c>
      <c r="FC150" s="46">
        <f t="shared" si="764"/>
        <v>622000</v>
      </c>
      <c r="FD150" s="46">
        <f t="shared" si="764"/>
        <v>870800</v>
      </c>
      <c r="FE150" s="46">
        <f t="shared" si="764"/>
        <v>435400</v>
      </c>
      <c r="FF150" s="46">
        <f t="shared" si="764"/>
        <v>0</v>
      </c>
      <c r="FG150" s="46">
        <f t="shared" si="764"/>
        <v>0</v>
      </c>
      <c r="FH150" s="46">
        <f t="shared" si="764"/>
        <v>0</v>
      </c>
      <c r="FI150" s="46">
        <f t="shared" si="764"/>
        <v>6469857.4000000004</v>
      </c>
      <c r="FJ150" s="46">
        <f t="shared" si="764"/>
        <v>9057800.3599999994</v>
      </c>
      <c r="FK150" s="46">
        <f t="shared" si="764"/>
        <v>4528900.18</v>
      </c>
      <c r="FL150" s="46">
        <f t="shared" si="764"/>
        <v>0</v>
      </c>
      <c r="FM150" s="46">
        <f t="shared" si="764"/>
        <v>0</v>
      </c>
      <c r="FN150" s="46">
        <f t="shared" si="764"/>
        <v>0</v>
      </c>
      <c r="FO150" s="46">
        <f t="shared" si="764"/>
        <v>0</v>
      </c>
      <c r="FP150" s="46">
        <f t="shared" si="764"/>
        <v>3249017</v>
      </c>
      <c r="FQ150" s="46">
        <f t="shared" si="764"/>
        <v>4548623.8000000007</v>
      </c>
      <c r="FR150" s="46">
        <f t="shared" si="764"/>
        <v>2274311.9000000004</v>
      </c>
      <c r="FS150" s="19"/>
      <c r="FU150" s="38" t="s">
        <v>45</v>
      </c>
      <c r="FV150" s="38"/>
      <c r="FW150" s="46">
        <f t="shared" ref="FW150:GN150" si="765">SUM(FW135:FW149)</f>
        <v>0</v>
      </c>
      <c r="FX150" s="46">
        <f t="shared" si="765"/>
        <v>0</v>
      </c>
      <c r="FY150" s="46">
        <f t="shared" si="765"/>
        <v>0</v>
      </c>
      <c r="FZ150" s="46">
        <f t="shared" si="765"/>
        <v>870800</v>
      </c>
      <c r="GA150" s="46">
        <f t="shared" si="765"/>
        <v>435400</v>
      </c>
      <c r="GB150" s="46">
        <f t="shared" si="765"/>
        <v>0</v>
      </c>
      <c r="GC150" s="46">
        <f t="shared" si="765"/>
        <v>0</v>
      </c>
      <c r="GD150" s="46">
        <f t="shared" si="765"/>
        <v>0</v>
      </c>
      <c r="GE150" s="46">
        <f t="shared" si="765"/>
        <v>0</v>
      </c>
      <c r="GF150" s="46">
        <f t="shared" si="765"/>
        <v>9057800.3599999994</v>
      </c>
      <c r="GG150" s="46">
        <f t="shared" si="765"/>
        <v>4528900.18</v>
      </c>
      <c r="GH150" s="46">
        <f t="shared" si="765"/>
        <v>0</v>
      </c>
      <c r="GI150" s="46">
        <f t="shared" si="765"/>
        <v>0</v>
      </c>
      <c r="GJ150" s="46">
        <f t="shared" si="765"/>
        <v>0</v>
      </c>
      <c r="GK150" s="46">
        <f t="shared" si="765"/>
        <v>0</v>
      </c>
      <c r="GL150" s="46">
        <f t="shared" si="765"/>
        <v>0</v>
      </c>
      <c r="GM150" s="46">
        <f t="shared" si="765"/>
        <v>4548623.8000000007</v>
      </c>
      <c r="GN150" s="46">
        <f t="shared" si="765"/>
        <v>2274311.9000000004</v>
      </c>
      <c r="GO150" s="19"/>
      <c r="GQ150" s="38" t="s">
        <v>45</v>
      </c>
      <c r="GR150" s="38"/>
      <c r="GS150" s="46">
        <f t="shared" ref="GS150:HJ150" si="766">SUM(GS135:GS149)</f>
        <v>0</v>
      </c>
      <c r="GT150" s="46">
        <f t="shared" si="766"/>
        <v>0</v>
      </c>
      <c r="GU150" s="46">
        <f t="shared" si="766"/>
        <v>0</v>
      </c>
      <c r="GV150" s="46">
        <f t="shared" si="766"/>
        <v>870800</v>
      </c>
      <c r="GW150" s="46">
        <f t="shared" si="766"/>
        <v>435400</v>
      </c>
      <c r="GX150" s="46">
        <f t="shared" si="766"/>
        <v>0</v>
      </c>
      <c r="GY150" s="46">
        <f t="shared" si="766"/>
        <v>0</v>
      </c>
      <c r="GZ150" s="46">
        <f t="shared" si="766"/>
        <v>0</v>
      </c>
      <c r="HA150" s="46">
        <f t="shared" si="766"/>
        <v>0</v>
      </c>
      <c r="HB150" s="46">
        <f t="shared" si="766"/>
        <v>9057800.3599999994</v>
      </c>
      <c r="HC150" s="46">
        <f t="shared" si="766"/>
        <v>4528900.18</v>
      </c>
      <c r="HD150" s="46">
        <f t="shared" si="766"/>
        <v>0</v>
      </c>
      <c r="HE150" s="46">
        <f t="shared" si="766"/>
        <v>0</v>
      </c>
      <c r="HF150" s="46">
        <f t="shared" si="766"/>
        <v>0</v>
      </c>
      <c r="HG150" s="46">
        <f t="shared" si="766"/>
        <v>0</v>
      </c>
      <c r="HH150" s="46">
        <f t="shared" si="766"/>
        <v>0</v>
      </c>
      <c r="HI150" s="46">
        <f t="shared" si="766"/>
        <v>4548623.8000000007</v>
      </c>
      <c r="HJ150" s="46">
        <f t="shared" si="766"/>
        <v>2274311.9000000004</v>
      </c>
      <c r="HK150" s="19"/>
      <c r="HM150" s="38" t="s">
        <v>45</v>
      </c>
      <c r="HN150" s="38"/>
      <c r="HO150" s="46">
        <f t="shared" ref="HO150:IF150" si="767">SUM(HO135:HO149)</f>
        <v>0</v>
      </c>
      <c r="HP150" s="46">
        <f t="shared" si="767"/>
        <v>0</v>
      </c>
      <c r="HQ150" s="46">
        <f t="shared" si="767"/>
        <v>0</v>
      </c>
      <c r="HR150" s="46">
        <f t="shared" si="767"/>
        <v>870800</v>
      </c>
      <c r="HS150" s="46">
        <f t="shared" si="767"/>
        <v>435400</v>
      </c>
      <c r="HT150" s="46">
        <f t="shared" si="767"/>
        <v>0</v>
      </c>
      <c r="HU150" s="46">
        <f t="shared" si="767"/>
        <v>0</v>
      </c>
      <c r="HV150" s="46">
        <f t="shared" si="767"/>
        <v>0</v>
      </c>
      <c r="HW150" s="46">
        <f t="shared" si="767"/>
        <v>0</v>
      </c>
      <c r="HX150" s="46">
        <f t="shared" si="767"/>
        <v>9057800.3599999994</v>
      </c>
      <c r="HY150" s="46">
        <f t="shared" si="767"/>
        <v>4528900.18</v>
      </c>
      <c r="HZ150" s="46">
        <f t="shared" si="767"/>
        <v>0</v>
      </c>
      <c r="IA150" s="46">
        <f t="shared" si="767"/>
        <v>0</v>
      </c>
      <c r="IB150" s="46">
        <f t="shared" si="767"/>
        <v>0</v>
      </c>
      <c r="IC150" s="46">
        <f t="shared" si="767"/>
        <v>0</v>
      </c>
      <c r="ID150" s="46">
        <f t="shared" si="767"/>
        <v>0</v>
      </c>
      <c r="IE150" s="46">
        <f t="shared" si="767"/>
        <v>4548623.8000000007</v>
      </c>
      <c r="IF150" s="46">
        <f t="shared" si="767"/>
        <v>2274311.9000000004</v>
      </c>
      <c r="IG150" s="19"/>
    </row>
    <row r="151" spans="1:241">
      <c r="C151" s="19"/>
      <c r="D151" s="19"/>
      <c r="E151" s="19"/>
      <c r="F151" s="19"/>
      <c r="G151" s="19">
        <f>SUM(C150:G150)</f>
        <v>2425800</v>
      </c>
      <c r="M151" s="19">
        <f>SUM(I150:M150)</f>
        <v>22338949.620000001</v>
      </c>
      <c r="N151" s="19">
        <f>+M151/G151</f>
        <v>9.2088999999999999</v>
      </c>
      <c r="T151" s="19">
        <f>SUM(P150:T150)</f>
        <v>11215686.300000001</v>
      </c>
      <c r="U151" s="19">
        <f>+T151/G151</f>
        <v>4.6234999999999999</v>
      </c>
      <c r="Y151" s="19"/>
      <c r="Z151" s="19"/>
      <c r="AA151" s="19"/>
      <c r="AB151" s="19"/>
      <c r="AC151" s="19">
        <f>SUM(Y150:AC150)</f>
        <v>1072950</v>
      </c>
      <c r="AI151" s="19">
        <f>SUM(AE150:AI150)</f>
        <v>10947201.555000002</v>
      </c>
      <c r="AJ151" s="19">
        <f>+AI151/AC151</f>
        <v>10.202900000000001</v>
      </c>
      <c r="AP151" s="19">
        <f>SUM(AL150:AP150)</f>
        <v>5497259.3250000002</v>
      </c>
      <c r="AQ151" s="19">
        <f>+AP151/AC151</f>
        <v>5.1234999999999999</v>
      </c>
      <c r="AU151" s="19"/>
      <c r="AV151" s="19"/>
      <c r="AW151" s="19"/>
      <c r="AX151" s="19"/>
      <c r="AY151" s="19">
        <f>SUM(AU150:AY150)</f>
        <v>1928200</v>
      </c>
      <c r="BE151" s="19">
        <f>SUM(BA150:BE150)</f>
        <v>18523253.300000001</v>
      </c>
      <c r="BF151" s="19">
        <f>+BE151/AY151</f>
        <v>9.6065000000000005</v>
      </c>
      <c r="BL151" s="19">
        <f>SUM(BH150:BL150)</f>
        <v>9300672.6999999993</v>
      </c>
      <c r="BM151" s="19">
        <f>+BL151/AY151</f>
        <v>4.8234999999999992</v>
      </c>
      <c r="BQ151" s="19"/>
      <c r="BR151" s="19"/>
      <c r="BS151" s="19"/>
      <c r="BT151" s="19"/>
      <c r="BU151" s="19">
        <f>SUM(BQ150:BU150)</f>
        <v>3856400</v>
      </c>
      <c r="CA151" s="19">
        <f>SUM(BW150:CA150)</f>
        <v>39726511.780000001</v>
      </c>
      <c r="CB151" s="19">
        <f>+CA151/BU151</f>
        <v>10.301450000000001</v>
      </c>
      <c r="CH151" s="19">
        <f>SUM(CD150:CH150)</f>
        <v>19905772.700000003</v>
      </c>
      <c r="CI151" s="19">
        <f>+CH151/BU151</f>
        <v>5.1617500000000005</v>
      </c>
      <c r="CM151" s="19"/>
      <c r="CN151" s="19"/>
      <c r="CO151" s="19"/>
      <c r="CP151" s="19"/>
      <c r="CQ151" s="19">
        <f>SUM(CM150:CQ150)</f>
        <v>1928200</v>
      </c>
      <c r="CW151" s="19">
        <f>SUM(CS150:CW150)</f>
        <v>19673231.780000001</v>
      </c>
      <c r="CX151" s="19">
        <f>+CW151/CQ151</f>
        <v>10.202900000000001</v>
      </c>
      <c r="DD151" s="19">
        <f>SUM(CZ150:DD150)</f>
        <v>9879132.6999999993</v>
      </c>
      <c r="DE151" s="19">
        <f>+DD151/CQ151</f>
        <v>5.1234999999999999</v>
      </c>
      <c r="DI151" s="19"/>
      <c r="DJ151" s="19"/>
      <c r="DK151" s="19"/>
      <c r="DL151" s="19"/>
      <c r="DM151" s="19">
        <f>SUM(DI150:DM150)</f>
        <v>1928200</v>
      </c>
      <c r="DS151" s="19">
        <f>SUM(DO150:DS150)</f>
        <v>20056557.939999998</v>
      </c>
      <c r="DT151" s="19">
        <f>+DS151/DM151</f>
        <v>10.401699999999998</v>
      </c>
      <c r="DZ151" s="19">
        <f>SUM(DV150:DZ150)</f>
        <v>10071952.700000001</v>
      </c>
      <c r="EA151" s="19">
        <f>+DZ151/DM151</f>
        <v>5.2235000000000005</v>
      </c>
      <c r="EE151" s="19"/>
      <c r="EF151" s="19"/>
      <c r="EG151" s="19"/>
      <c r="EH151" s="19"/>
      <c r="EI151" s="19">
        <f>SUM(EE150:EI150)</f>
        <v>1928200</v>
      </c>
      <c r="EO151" s="19">
        <f>SUM(EK150:EO150)</f>
        <v>20823210.260000002</v>
      </c>
      <c r="EP151" s="19">
        <f>+EO151/EI151</f>
        <v>10.799300000000001</v>
      </c>
      <c r="EV151" s="19">
        <f>SUM(ER150:EV150)</f>
        <v>10457592.699999999</v>
      </c>
      <c r="EW151" s="19">
        <f>+EV151/EI151</f>
        <v>5.4234999999999998</v>
      </c>
      <c r="FA151" s="19"/>
      <c r="FB151" s="19"/>
      <c r="FC151" s="19"/>
      <c r="FD151" s="19"/>
      <c r="FE151" s="19">
        <f>SUM(FA150:FE150)</f>
        <v>1928200</v>
      </c>
      <c r="FK151" s="19">
        <f>SUM(FG150:FK150)</f>
        <v>20056557.939999998</v>
      </c>
      <c r="FL151" s="19">
        <f>+FK151/FE151</f>
        <v>10.401699999999998</v>
      </c>
      <c r="FR151" s="19">
        <f>SUM(FN150:FR150)</f>
        <v>10071952.700000001</v>
      </c>
      <c r="FS151" s="19">
        <f>+FR151/FE151</f>
        <v>5.2235000000000005</v>
      </c>
      <c r="FW151" s="19"/>
      <c r="FX151" s="19"/>
      <c r="FY151" s="19"/>
      <c r="FZ151" s="19"/>
      <c r="GA151" s="19">
        <f>SUM(FW150:GA150)</f>
        <v>1306200</v>
      </c>
      <c r="GG151" s="19">
        <f>SUM(GC150:GG150)</f>
        <v>13586700.539999999</v>
      </c>
      <c r="GH151" s="19">
        <f>+GG151/GA151</f>
        <v>10.4017</v>
      </c>
      <c r="GN151" s="19">
        <f>SUM(GJ150:GN150)</f>
        <v>6822935.7000000011</v>
      </c>
      <c r="GO151" s="19">
        <f>+GN151/GA151</f>
        <v>5.2235000000000005</v>
      </c>
      <c r="GS151" s="19"/>
      <c r="GT151" s="19"/>
      <c r="GU151" s="19"/>
      <c r="GV151" s="19"/>
      <c r="GW151" s="19">
        <f>SUM(GS150:GW150)</f>
        <v>1306200</v>
      </c>
      <c r="HC151" s="19">
        <f>SUM(GY150:HC150)</f>
        <v>13586700.539999999</v>
      </c>
      <c r="HD151" s="19">
        <f>+HC151/GW151</f>
        <v>10.4017</v>
      </c>
      <c r="HJ151" s="19">
        <f>SUM(HF150:HJ150)</f>
        <v>6822935.7000000011</v>
      </c>
      <c r="HK151" s="19">
        <f>+HJ151/GW151</f>
        <v>5.2235000000000005</v>
      </c>
      <c r="HO151" s="19"/>
      <c r="HP151" s="19"/>
      <c r="HQ151" s="19"/>
      <c r="HR151" s="19"/>
      <c r="HS151" s="19">
        <f>SUM(HO150:HS150)</f>
        <v>1306200</v>
      </c>
      <c r="HY151" s="19">
        <f>SUM(HU150:HY150)</f>
        <v>13586700.539999999</v>
      </c>
      <c r="HZ151" s="19">
        <f>+HY151/HS151</f>
        <v>10.4017</v>
      </c>
      <c r="IF151" s="19">
        <f>SUM(IB150:IF150)</f>
        <v>6822935.7000000011</v>
      </c>
      <c r="IG151" s="19">
        <f>+IF151/HS151</f>
        <v>5.2235000000000005</v>
      </c>
    </row>
    <row r="152" spans="1:241">
      <c r="C152" s="19" t="str">
        <f>+A108</f>
        <v>Web</v>
      </c>
      <c r="D152" s="19"/>
      <c r="E152" s="19"/>
      <c r="F152" s="19"/>
      <c r="G152" s="19"/>
      <c r="N152" s="19"/>
      <c r="U152" s="19"/>
      <c r="Y152" s="19" t="str">
        <f>+W108</f>
        <v>Web</v>
      </c>
      <c r="Z152" s="19"/>
      <c r="AA152" s="19"/>
      <c r="AB152" s="19"/>
      <c r="AC152" s="19"/>
      <c r="AJ152" s="19"/>
      <c r="AQ152" s="19"/>
      <c r="AU152" s="19" t="str">
        <f>+AS108</f>
        <v>Web</v>
      </c>
      <c r="AV152" s="19"/>
      <c r="AW152" s="19"/>
      <c r="AX152" s="19"/>
      <c r="AY152" s="19"/>
      <c r="BF152" s="19"/>
      <c r="BM152" s="19"/>
      <c r="BQ152" s="19" t="str">
        <f>+BO108</f>
        <v>Web</v>
      </c>
      <c r="BR152" s="19"/>
      <c r="BS152" s="19"/>
      <c r="BT152" s="19"/>
      <c r="BU152" s="19"/>
      <c r="CB152" s="19"/>
      <c r="CI152" s="19"/>
      <c r="CM152" s="19" t="str">
        <f>+CK108</f>
        <v>Web</v>
      </c>
      <c r="CN152" s="19"/>
      <c r="CO152" s="19"/>
      <c r="CP152" s="19"/>
      <c r="CQ152" s="19"/>
      <c r="CX152" s="19"/>
      <c r="DE152" s="19"/>
      <c r="DI152" s="19" t="str">
        <f>+DG108</f>
        <v>Web</v>
      </c>
      <c r="DJ152" s="19"/>
      <c r="DK152" s="19"/>
      <c r="DL152" s="19"/>
      <c r="DM152" s="19"/>
      <c r="DT152" s="19"/>
      <c r="EA152" s="19"/>
      <c r="EE152" s="19" t="str">
        <f>+EC108</f>
        <v>Web</v>
      </c>
      <c r="EF152" s="19"/>
      <c r="EG152" s="19"/>
      <c r="EH152" s="19"/>
      <c r="EI152" s="19"/>
      <c r="EP152" s="19"/>
      <c r="EW152" s="19"/>
      <c r="FA152" s="19" t="str">
        <f>+EY108</f>
        <v>Web</v>
      </c>
      <c r="FB152" s="19"/>
      <c r="FC152" s="19"/>
      <c r="FD152" s="19"/>
      <c r="FE152" s="19"/>
      <c r="FL152" s="19"/>
      <c r="FS152" s="19"/>
      <c r="FW152" s="19" t="str">
        <f>+FU108</f>
        <v>Web</v>
      </c>
      <c r="FX152" s="19"/>
      <c r="FY152" s="19"/>
      <c r="FZ152" s="19"/>
      <c r="GA152" s="19"/>
      <c r="GH152" s="19"/>
      <c r="GO152" s="19"/>
      <c r="GS152" s="19" t="str">
        <f>+GQ108</f>
        <v>Web</v>
      </c>
      <c r="GT152" s="19"/>
      <c r="GU152" s="19"/>
      <c r="GV152" s="19"/>
      <c r="GW152" s="19"/>
      <c r="HD152" s="19"/>
      <c r="HK152" s="19"/>
      <c r="HO152" s="19" t="str">
        <f>+HM108</f>
        <v>Web</v>
      </c>
      <c r="HP152" s="19"/>
      <c r="HQ152" s="19"/>
      <c r="HR152" s="19"/>
      <c r="HS152" s="19"/>
      <c r="HZ152" s="19"/>
      <c r="IG152" s="19"/>
    </row>
    <row r="153" spans="1:241">
      <c r="C153" s="19"/>
      <c r="D153" s="19"/>
      <c r="E153" s="19"/>
      <c r="F153" s="19"/>
      <c r="G153" s="19"/>
      <c r="N153" s="19"/>
      <c r="U153" s="19"/>
      <c r="Y153" s="19"/>
      <c r="Z153" s="19"/>
      <c r="AA153" s="19"/>
      <c r="AB153" s="19"/>
      <c r="AC153" s="19"/>
      <c r="AJ153" s="19"/>
      <c r="AQ153" s="19"/>
      <c r="AU153" s="19"/>
      <c r="AV153" s="19"/>
      <c r="AW153" s="19"/>
      <c r="AX153" s="19"/>
      <c r="AY153" s="19"/>
      <c r="BF153" s="19"/>
      <c r="BM153" s="19"/>
      <c r="BQ153" s="19"/>
      <c r="BR153" s="19"/>
      <c r="BS153" s="19"/>
      <c r="BT153" s="19"/>
      <c r="BU153" s="19"/>
      <c r="CB153" s="19"/>
      <c r="CI153" s="19"/>
      <c r="CM153" s="19"/>
      <c r="CN153" s="19"/>
      <c r="CO153" s="19"/>
      <c r="CP153" s="19"/>
      <c r="CQ153" s="19"/>
      <c r="CX153" s="19"/>
      <c r="DE153" s="19"/>
      <c r="DI153" s="19"/>
      <c r="DJ153" s="19"/>
      <c r="DK153" s="19"/>
      <c r="DL153" s="19"/>
      <c r="DM153" s="19"/>
      <c r="DT153" s="19"/>
      <c r="EA153" s="19"/>
      <c r="EE153" s="19"/>
      <c r="EF153" s="19"/>
      <c r="EG153" s="19"/>
      <c r="EH153" s="19"/>
      <c r="EI153" s="19"/>
      <c r="EP153" s="19"/>
      <c r="EW153" s="19"/>
      <c r="FA153" s="19"/>
      <c r="FB153" s="19"/>
      <c r="FC153" s="19"/>
      <c r="FD153" s="19"/>
      <c r="FE153" s="19"/>
      <c r="FL153" s="19"/>
      <c r="FS153" s="19"/>
      <c r="FW153" s="19"/>
      <c r="FX153" s="19"/>
      <c r="FY153" s="19"/>
      <c r="FZ153" s="19"/>
      <c r="GA153" s="19"/>
      <c r="GH153" s="19"/>
      <c r="GO153" s="19"/>
      <c r="GS153" s="19"/>
      <c r="GT153" s="19"/>
      <c r="GU153" s="19"/>
      <c r="GV153" s="19"/>
      <c r="GW153" s="19"/>
      <c r="HD153" s="19"/>
      <c r="HK153" s="19"/>
      <c r="HO153" s="19"/>
      <c r="HP153" s="19"/>
      <c r="HQ153" s="19"/>
      <c r="HR153" s="19"/>
      <c r="HS153" s="19"/>
      <c r="HZ153" s="19"/>
      <c r="IG153" s="19"/>
    </row>
    <row r="154" spans="1:241">
      <c r="A154" t="s">
        <v>1</v>
      </c>
      <c r="B154" s="1" t="str">
        <f t="shared" ref="B154:B168" si="768">+B135</f>
        <v>Black market solo pts vta ajenos</v>
      </c>
      <c r="C154" s="19">
        <f>+B108*C86</f>
        <v>0</v>
      </c>
      <c r="D154" s="19">
        <f>+C108*D86</f>
        <v>0</v>
      </c>
      <c r="E154" s="19">
        <f>+D108*E86</f>
        <v>0</v>
      </c>
      <c r="F154" s="19">
        <f>+E108*F86</f>
        <v>0</v>
      </c>
      <c r="G154" s="19">
        <f>+F108*G86</f>
        <v>0</v>
      </c>
      <c r="I154" s="19">
        <f t="shared" ref="I154:I163" si="769">+C154*J58</f>
        <v>0</v>
      </c>
      <c r="J154">
        <f t="shared" ref="J154:J163" si="770">+D154*J58</f>
        <v>0</v>
      </c>
      <c r="K154">
        <f t="shared" ref="K154:K163" si="771">+E154*J58</f>
        <v>0</v>
      </c>
      <c r="L154">
        <f t="shared" ref="L154:L163" si="772">+F154*J58</f>
        <v>0</v>
      </c>
      <c r="M154">
        <f t="shared" ref="M154:M163" si="773">+G154*J58</f>
        <v>0</v>
      </c>
      <c r="N154" s="19"/>
      <c r="P154" s="19">
        <f t="shared" ref="P154:P163" si="774">+C154*$C58</f>
        <v>0</v>
      </c>
      <c r="Q154" s="19">
        <f t="shared" ref="Q154:Q163" si="775">+D154*$C58</f>
        <v>0</v>
      </c>
      <c r="R154" s="19">
        <f t="shared" ref="R154:R163" si="776">+E154*$C58</f>
        <v>0</v>
      </c>
      <c r="S154" s="19">
        <f t="shared" ref="S154:S163" si="777">+F154*$C58</f>
        <v>0</v>
      </c>
      <c r="T154" s="19">
        <f t="shared" ref="T154:T163" si="778">+G154*$C58</f>
        <v>0</v>
      </c>
      <c r="U154" s="19"/>
      <c r="W154" t="s">
        <v>1</v>
      </c>
      <c r="X154" s="1" t="str">
        <f t="shared" ref="X154:X168" si="779">+X135</f>
        <v>Black market solo pts vta ajenos</v>
      </c>
      <c r="Y154" s="19">
        <f>+X108*Y86</f>
        <v>0</v>
      </c>
      <c r="Z154" s="19">
        <f>+Y108*Z86</f>
        <v>0</v>
      </c>
      <c r="AA154" s="19">
        <f>+Z108*AA86</f>
        <v>0</v>
      </c>
      <c r="AB154" s="19">
        <f>+AA108*AB86</f>
        <v>0</v>
      </c>
      <c r="AC154" s="19">
        <f>+AB108*AC86</f>
        <v>0</v>
      </c>
      <c r="AE154" s="19">
        <f t="shared" ref="AE154:AE161" si="780">+Y154*AF58</f>
        <v>0</v>
      </c>
      <c r="AF154">
        <f t="shared" ref="AF154:AF161" si="781">+Z154*AF58</f>
        <v>0</v>
      </c>
      <c r="AG154">
        <f t="shared" ref="AG154:AG161" si="782">+AA154*AF58</f>
        <v>0</v>
      </c>
      <c r="AH154">
        <f t="shared" ref="AH154:AH161" si="783">+AB154*AF58</f>
        <v>0</v>
      </c>
      <c r="AI154">
        <f t="shared" ref="AI154:AI161" si="784">+AC154*AF58</f>
        <v>0</v>
      </c>
      <c r="AJ154" s="19"/>
      <c r="AL154" s="19">
        <f t="shared" ref="AL154:AP161" si="785">+Y154*$Y58</f>
        <v>0</v>
      </c>
      <c r="AM154" s="19">
        <f t="shared" si="785"/>
        <v>0</v>
      </c>
      <c r="AN154" s="19">
        <f t="shared" si="785"/>
        <v>0</v>
      </c>
      <c r="AO154" s="19">
        <f t="shared" si="785"/>
        <v>0</v>
      </c>
      <c r="AP154" s="19">
        <f t="shared" si="785"/>
        <v>0</v>
      </c>
      <c r="AQ154" s="19"/>
      <c r="AS154" t="s">
        <v>1</v>
      </c>
      <c r="AT154" s="1" t="str">
        <f t="shared" ref="AT154:AT168" si="786">+AT135</f>
        <v>Black market</v>
      </c>
      <c r="AU154" s="19">
        <f>+AT108*AU86</f>
        <v>0</v>
      </c>
      <c r="AV154" s="19">
        <f>+AU108*AV86</f>
        <v>0</v>
      </c>
      <c r="AW154" s="19">
        <f>+AV108*AW86</f>
        <v>0</v>
      </c>
      <c r="AX154" s="19">
        <f>+AW108*AX86</f>
        <v>0</v>
      </c>
      <c r="AY154" s="19">
        <f>+AX108*AY86</f>
        <v>0</v>
      </c>
      <c r="BA154" s="19">
        <f t="shared" ref="BA154:BA161" si="787">+AU154*BB58</f>
        <v>0</v>
      </c>
      <c r="BB154">
        <f t="shared" ref="BB154:BB161" si="788">+AV154*BB58</f>
        <v>0</v>
      </c>
      <c r="BC154">
        <f t="shared" ref="BC154:BC161" si="789">+AW154*BB58</f>
        <v>0</v>
      </c>
      <c r="BD154">
        <f t="shared" ref="BD154:BD161" si="790">+AX154*BB58</f>
        <v>0</v>
      </c>
      <c r="BE154">
        <f t="shared" ref="BE154:BE161" si="791">+AY154*BB58</f>
        <v>0</v>
      </c>
      <c r="BF154" s="19"/>
      <c r="BH154" s="19">
        <f t="shared" ref="BH154:BL161" si="792">+AU154*$AU58</f>
        <v>0</v>
      </c>
      <c r="BI154" s="19">
        <f t="shared" si="792"/>
        <v>0</v>
      </c>
      <c r="BJ154" s="19">
        <f t="shared" si="792"/>
        <v>0</v>
      </c>
      <c r="BK154" s="19">
        <f t="shared" si="792"/>
        <v>0</v>
      </c>
      <c r="BL154" s="19">
        <f t="shared" si="792"/>
        <v>0</v>
      </c>
      <c r="BM154" s="19"/>
      <c r="BO154" t="s">
        <v>1</v>
      </c>
      <c r="BP154" s="1" t="str">
        <f t="shared" ref="BP154:BP168" si="793">+BP135</f>
        <v>Black market</v>
      </c>
      <c r="BQ154" s="19">
        <f>+BP108*BQ86</f>
        <v>0</v>
      </c>
      <c r="BR154" s="19">
        <f>+BQ108*BR86</f>
        <v>0</v>
      </c>
      <c r="BS154" s="19">
        <f>+BR108*BS86</f>
        <v>0</v>
      </c>
      <c r="BT154" s="19">
        <f>+BS108*BT86</f>
        <v>0</v>
      </c>
      <c r="BU154" s="19">
        <f>+BT108*BU86</f>
        <v>0</v>
      </c>
      <c r="BW154" s="19">
        <f t="shared" ref="BW154:BW161" si="794">+BQ154*BX58</f>
        <v>0</v>
      </c>
      <c r="BX154">
        <f t="shared" ref="BX154:BX161" si="795">+BR154*BX58</f>
        <v>0</v>
      </c>
      <c r="BY154">
        <f t="shared" ref="BY154:BY161" si="796">+BS154*BX58</f>
        <v>0</v>
      </c>
      <c r="BZ154">
        <f t="shared" ref="BZ154:BZ161" si="797">+BT154*BX58</f>
        <v>0</v>
      </c>
      <c r="CA154">
        <f t="shared" ref="CA154:CA161" si="798">+BU154*BX58</f>
        <v>0</v>
      </c>
      <c r="CB154" s="19"/>
      <c r="CD154" s="19">
        <f t="shared" ref="CD154:CH161" si="799">+BQ154*$BQ58</f>
        <v>0</v>
      </c>
      <c r="CE154" s="19">
        <f t="shared" si="799"/>
        <v>0</v>
      </c>
      <c r="CF154" s="19">
        <f t="shared" si="799"/>
        <v>0</v>
      </c>
      <c r="CG154" s="19">
        <f t="shared" si="799"/>
        <v>0</v>
      </c>
      <c r="CH154" s="19">
        <f t="shared" si="799"/>
        <v>0</v>
      </c>
      <c r="CI154" s="19"/>
      <c r="CK154" t="s">
        <v>1</v>
      </c>
      <c r="CL154" s="1" t="str">
        <f t="shared" ref="CL154:CL168" si="800">+CL135</f>
        <v>Black market</v>
      </c>
      <c r="CM154" s="19">
        <f>+CL108*CM86</f>
        <v>0</v>
      </c>
      <c r="CN154" s="19">
        <f>+CM108*CN86</f>
        <v>0</v>
      </c>
      <c r="CO154" s="19">
        <f>+CN108*CO86</f>
        <v>0</v>
      </c>
      <c r="CP154" s="19">
        <f>+CO108*CP86</f>
        <v>0</v>
      </c>
      <c r="CQ154" s="19">
        <f>+CP108*CQ86</f>
        <v>0</v>
      </c>
      <c r="CS154" s="19">
        <f t="shared" ref="CS154:CS161" si="801">+CM154*CT58</f>
        <v>0</v>
      </c>
      <c r="CT154">
        <f t="shared" ref="CT154:CT161" si="802">+CN154*CT58</f>
        <v>0</v>
      </c>
      <c r="CU154">
        <f t="shared" ref="CU154:CU161" si="803">+CO154*CT58</f>
        <v>0</v>
      </c>
      <c r="CV154">
        <f t="shared" ref="CV154:CV161" si="804">+CP154*CT58</f>
        <v>0</v>
      </c>
      <c r="CW154">
        <f t="shared" ref="CW154:CW161" si="805">+CQ154*CT58</f>
        <v>0</v>
      </c>
      <c r="CX154" s="19"/>
      <c r="CZ154" s="19">
        <f t="shared" ref="CZ154:DD161" si="806">+CM154*$CM58</f>
        <v>0</v>
      </c>
      <c r="DA154" s="19">
        <f t="shared" si="806"/>
        <v>0</v>
      </c>
      <c r="DB154" s="19">
        <f t="shared" si="806"/>
        <v>0</v>
      </c>
      <c r="DC154" s="19">
        <f t="shared" si="806"/>
        <v>0</v>
      </c>
      <c r="DD154" s="19">
        <f t="shared" si="806"/>
        <v>0</v>
      </c>
      <c r="DE154" s="19"/>
      <c r="DG154" t="s">
        <v>1</v>
      </c>
      <c r="DH154" s="1" t="str">
        <f t="shared" ref="DH154:DH168" si="807">+DH135</f>
        <v>Black market</v>
      </c>
      <c r="DI154" s="19">
        <f>+DH108*DI86</f>
        <v>0</v>
      </c>
      <c r="DJ154" s="19">
        <f>+DI108*DJ86</f>
        <v>0</v>
      </c>
      <c r="DK154" s="19">
        <f>+DJ108*DK86</f>
        <v>0</v>
      </c>
      <c r="DL154" s="19">
        <f>+DK108*DL86</f>
        <v>0</v>
      </c>
      <c r="DM154" s="19">
        <f>+DL108*DM86</f>
        <v>0</v>
      </c>
      <c r="DO154" s="19">
        <f t="shared" ref="DO154:DO161" si="808">+DI154*DP58</f>
        <v>0</v>
      </c>
      <c r="DP154">
        <f t="shared" ref="DP154:DP161" si="809">+DJ154*DP58</f>
        <v>0</v>
      </c>
      <c r="DQ154">
        <f t="shared" ref="DQ154:DQ161" si="810">+DK154*DP58</f>
        <v>0</v>
      </c>
      <c r="DR154">
        <f t="shared" ref="DR154:DR161" si="811">+DL154*DP58</f>
        <v>0</v>
      </c>
      <c r="DS154">
        <f t="shared" ref="DS154:DS161" si="812">+DM154*DP58</f>
        <v>0</v>
      </c>
      <c r="DT154" s="19"/>
      <c r="DV154" s="19">
        <f t="shared" ref="DV154:DZ161" si="813">+DI154*$DI58</f>
        <v>0</v>
      </c>
      <c r="DW154" s="19">
        <f t="shared" si="813"/>
        <v>0</v>
      </c>
      <c r="DX154" s="19">
        <f t="shared" si="813"/>
        <v>0</v>
      </c>
      <c r="DY154" s="19">
        <f t="shared" si="813"/>
        <v>0</v>
      </c>
      <c r="DZ154" s="19">
        <f t="shared" si="813"/>
        <v>0</v>
      </c>
      <c r="EA154" s="19"/>
      <c r="EC154" t="s">
        <v>1</v>
      </c>
      <c r="ED154" s="1" t="str">
        <f t="shared" ref="ED154:ED168" si="814">+ED135</f>
        <v>Black market</v>
      </c>
      <c r="EE154" s="19">
        <f>+ED108*EE86</f>
        <v>0</v>
      </c>
      <c r="EF154" s="19">
        <f>+EE108*EF86</f>
        <v>0</v>
      </c>
      <c r="EG154" s="19">
        <f>+EF108*EG86</f>
        <v>0</v>
      </c>
      <c r="EH154" s="19">
        <f>+EG108*EH86</f>
        <v>0</v>
      </c>
      <c r="EI154" s="19">
        <f>+EH108*EI86</f>
        <v>0</v>
      </c>
      <c r="EK154" s="19">
        <f t="shared" ref="EK154:EK161" si="815">+EE154*EL58</f>
        <v>0</v>
      </c>
      <c r="EL154">
        <f t="shared" ref="EL154:EL161" si="816">+EF154*EL58</f>
        <v>0</v>
      </c>
      <c r="EM154">
        <f t="shared" ref="EM154:EM161" si="817">+EG154*EL58</f>
        <v>0</v>
      </c>
      <c r="EN154">
        <f t="shared" ref="EN154:EN161" si="818">+EH154*EL58</f>
        <v>0</v>
      </c>
      <c r="EO154">
        <f t="shared" ref="EO154:EO161" si="819">+EI154*EL58</f>
        <v>0</v>
      </c>
      <c r="EP154" s="19"/>
      <c r="ER154" s="19">
        <f t="shared" ref="ER154:EV161" si="820">+EE154*$EE58</f>
        <v>0</v>
      </c>
      <c r="ES154" s="19">
        <f t="shared" si="820"/>
        <v>0</v>
      </c>
      <c r="ET154" s="19">
        <f t="shared" si="820"/>
        <v>0</v>
      </c>
      <c r="EU154" s="19">
        <f t="shared" si="820"/>
        <v>0</v>
      </c>
      <c r="EV154" s="19">
        <f t="shared" si="820"/>
        <v>0</v>
      </c>
      <c r="EW154" s="19"/>
      <c r="EY154" t="s">
        <v>1</v>
      </c>
      <c r="EZ154" s="1" t="str">
        <f t="shared" ref="EZ154:EZ168" si="821">+EZ135</f>
        <v>Black market</v>
      </c>
      <c r="FA154" s="19">
        <f>+EZ108*FA86</f>
        <v>0</v>
      </c>
      <c r="FB154" s="19">
        <f>+FA108*FB86</f>
        <v>0</v>
      </c>
      <c r="FC154" s="19">
        <f>+FB108*FC86</f>
        <v>0</v>
      </c>
      <c r="FD154" s="19">
        <f>+FC108*FD86</f>
        <v>0</v>
      </c>
      <c r="FE154" s="19">
        <f>+FD108*FE86</f>
        <v>0</v>
      </c>
      <c r="FG154" s="19">
        <f t="shared" ref="FG154:FG161" si="822">+FA154*FH58</f>
        <v>0</v>
      </c>
      <c r="FH154">
        <f t="shared" ref="FH154:FH161" si="823">+FB154*FH58</f>
        <v>0</v>
      </c>
      <c r="FI154">
        <f t="shared" ref="FI154:FI161" si="824">+FC154*FH58</f>
        <v>0</v>
      </c>
      <c r="FJ154">
        <f t="shared" ref="FJ154:FJ161" si="825">+FD154*FH58</f>
        <v>0</v>
      </c>
      <c r="FK154">
        <f t="shared" ref="FK154:FK161" si="826">+FE154*FH58</f>
        <v>0</v>
      </c>
      <c r="FL154" s="19"/>
      <c r="FN154" s="19">
        <f t="shared" ref="FN154:FR161" si="827">+FA154*$FA58</f>
        <v>0</v>
      </c>
      <c r="FO154" s="19">
        <f t="shared" si="827"/>
        <v>0</v>
      </c>
      <c r="FP154" s="19">
        <f t="shared" si="827"/>
        <v>0</v>
      </c>
      <c r="FQ154" s="19">
        <f t="shared" si="827"/>
        <v>0</v>
      </c>
      <c r="FR154" s="19">
        <f t="shared" si="827"/>
        <v>0</v>
      </c>
      <c r="FS154" s="19"/>
      <c r="FU154" t="s">
        <v>1</v>
      </c>
      <c r="FV154" s="1" t="str">
        <f t="shared" ref="FV154:FV168" si="828">+FV135</f>
        <v>Black market</v>
      </c>
      <c r="FW154" s="19">
        <f>+FV108*FW86</f>
        <v>0</v>
      </c>
      <c r="FX154" s="19">
        <f>+FW108*FX86</f>
        <v>0</v>
      </c>
      <c r="FY154" s="19">
        <f>+FX108*FY86</f>
        <v>0</v>
      </c>
      <c r="FZ154" s="19">
        <f>+FY108*FZ86</f>
        <v>0</v>
      </c>
      <c r="GA154" s="19">
        <f>+FZ108*GA86</f>
        <v>0</v>
      </c>
      <c r="GC154" s="19">
        <f t="shared" ref="GC154:GC161" si="829">+FW154*GD58</f>
        <v>0</v>
      </c>
      <c r="GD154">
        <f t="shared" ref="GD154:GD161" si="830">+FX154*GD58</f>
        <v>0</v>
      </c>
      <c r="GE154">
        <f t="shared" ref="GE154:GE161" si="831">+FY154*GD58</f>
        <v>0</v>
      </c>
      <c r="GF154">
        <f t="shared" ref="GF154:GF161" si="832">+FZ154*GD58</f>
        <v>0</v>
      </c>
      <c r="GG154">
        <f t="shared" ref="GG154:GG161" si="833">+GA154*GD58</f>
        <v>0</v>
      </c>
      <c r="GH154" s="19"/>
      <c r="GJ154" s="19">
        <f t="shared" ref="GJ154:GN161" si="834">+FW154*$FA58</f>
        <v>0</v>
      </c>
      <c r="GK154" s="19">
        <f t="shared" si="834"/>
        <v>0</v>
      </c>
      <c r="GL154" s="19">
        <f t="shared" si="834"/>
        <v>0</v>
      </c>
      <c r="GM154" s="19">
        <f t="shared" si="834"/>
        <v>0</v>
      </c>
      <c r="GN154" s="19">
        <f t="shared" si="834"/>
        <v>0</v>
      </c>
      <c r="GO154" s="19"/>
      <c r="GQ154" t="s">
        <v>1</v>
      </c>
      <c r="GR154" s="1" t="str">
        <f t="shared" ref="GR154:GR168" si="835">+GR135</f>
        <v>Black market</v>
      </c>
      <c r="GS154" s="19">
        <f>+GR108*GS86</f>
        <v>0</v>
      </c>
      <c r="GT154" s="19">
        <f>+GS108*GT86</f>
        <v>0</v>
      </c>
      <c r="GU154" s="19">
        <f>+GT108*GU86</f>
        <v>0</v>
      </c>
      <c r="GV154" s="19">
        <f>+GU108*GV86</f>
        <v>0</v>
      </c>
      <c r="GW154" s="19">
        <f>+GV108*GW86</f>
        <v>0</v>
      </c>
      <c r="GY154" s="19">
        <f t="shared" ref="GY154:GY161" si="836">+GS154*GZ58</f>
        <v>0</v>
      </c>
      <c r="GZ154">
        <f t="shared" ref="GZ154:GZ161" si="837">+GT154*GZ58</f>
        <v>0</v>
      </c>
      <c r="HA154">
        <f t="shared" ref="HA154:HA161" si="838">+GU154*GZ58</f>
        <v>0</v>
      </c>
      <c r="HB154">
        <f t="shared" ref="HB154:HB161" si="839">+GV154*GZ58</f>
        <v>0</v>
      </c>
      <c r="HC154">
        <f t="shared" ref="HC154:HC161" si="840">+GW154*GZ58</f>
        <v>0</v>
      </c>
      <c r="HD154" s="19"/>
      <c r="HF154" s="19">
        <f t="shared" ref="HF154:HJ161" si="841">+GS154*$FA58</f>
        <v>0</v>
      </c>
      <c r="HG154" s="19">
        <f t="shared" si="841"/>
        <v>0</v>
      </c>
      <c r="HH154" s="19">
        <f t="shared" si="841"/>
        <v>0</v>
      </c>
      <c r="HI154" s="19">
        <f t="shared" si="841"/>
        <v>0</v>
      </c>
      <c r="HJ154" s="19">
        <f t="shared" si="841"/>
        <v>0</v>
      </c>
      <c r="HK154" s="19"/>
      <c r="HM154" t="s">
        <v>1</v>
      </c>
      <c r="HN154" s="1" t="str">
        <f t="shared" ref="HN154:HN168" si="842">+HN135</f>
        <v>Black market</v>
      </c>
      <c r="HO154" s="19">
        <f>+HN108*HO86</f>
        <v>0</v>
      </c>
      <c r="HP154" s="19">
        <f>+HO108*HP86</f>
        <v>0</v>
      </c>
      <c r="HQ154" s="19">
        <f>+HP108*HQ86</f>
        <v>0</v>
      </c>
      <c r="HR154" s="19">
        <f>+HQ108*HR86</f>
        <v>0</v>
      </c>
      <c r="HS154" s="19">
        <f>+HR108*HS86</f>
        <v>0</v>
      </c>
      <c r="HU154" s="19">
        <f t="shared" ref="HU154:HU161" si="843">+HO154*HV58</f>
        <v>0</v>
      </c>
      <c r="HV154">
        <f t="shared" ref="HV154:HV161" si="844">+HP154*HV58</f>
        <v>0</v>
      </c>
      <c r="HW154">
        <f t="shared" ref="HW154:HW161" si="845">+HQ154*HV58</f>
        <v>0</v>
      </c>
      <c r="HX154">
        <f t="shared" ref="HX154:HX161" si="846">+HR154*HV58</f>
        <v>0</v>
      </c>
      <c r="HY154">
        <f t="shared" ref="HY154:HY161" si="847">+HS154*HV58</f>
        <v>0</v>
      </c>
      <c r="HZ154" s="19"/>
      <c r="IB154" s="19">
        <f t="shared" ref="IB154:IF161" si="848">+HO154*$FA58</f>
        <v>0</v>
      </c>
      <c r="IC154" s="19">
        <f t="shared" si="848"/>
        <v>0</v>
      </c>
      <c r="ID154" s="19">
        <f t="shared" si="848"/>
        <v>0</v>
      </c>
      <c r="IE154" s="19">
        <f t="shared" si="848"/>
        <v>0</v>
      </c>
      <c r="IF154" s="19">
        <f t="shared" si="848"/>
        <v>0</v>
      </c>
      <c r="IG154" s="19"/>
    </row>
    <row r="155" spans="1:241">
      <c r="B155" s="1" t="str">
        <f t="shared" si="768"/>
        <v>Street</v>
      </c>
      <c r="C155" s="19">
        <f>+B108*C87</f>
        <v>746.4</v>
      </c>
      <c r="D155" s="19">
        <f>+C108*D87</f>
        <v>1866</v>
      </c>
      <c r="E155" s="19">
        <f>+D108*E87</f>
        <v>1866</v>
      </c>
      <c r="F155" s="19">
        <f>+E108*F87</f>
        <v>1866</v>
      </c>
      <c r="G155" s="19">
        <f>+F108*G87</f>
        <v>1399.5</v>
      </c>
      <c r="I155" s="19">
        <f t="shared" si="769"/>
        <v>8508.9599999999991</v>
      </c>
      <c r="J155">
        <f t="shared" si="770"/>
        <v>21272.400000000001</v>
      </c>
      <c r="K155">
        <f t="shared" si="771"/>
        <v>21272.400000000001</v>
      </c>
      <c r="L155">
        <f t="shared" si="772"/>
        <v>21272.400000000001</v>
      </c>
      <c r="M155">
        <f t="shared" si="773"/>
        <v>15954.300000000001</v>
      </c>
      <c r="N155" s="19"/>
      <c r="P155" s="19">
        <f t="shared" si="774"/>
        <v>2127.2399999999998</v>
      </c>
      <c r="Q155" s="19">
        <f t="shared" si="775"/>
        <v>5318.1</v>
      </c>
      <c r="R155" s="19">
        <f t="shared" si="776"/>
        <v>5318.1</v>
      </c>
      <c r="S155" s="19">
        <f t="shared" si="777"/>
        <v>5318.1</v>
      </c>
      <c r="T155" s="19">
        <f t="shared" si="778"/>
        <v>3988.5750000000003</v>
      </c>
      <c r="U155" s="19"/>
      <c r="X155" s="1" t="str">
        <f t="shared" si="779"/>
        <v>Street</v>
      </c>
      <c r="Y155" s="19">
        <f>+X108*Y87</f>
        <v>0</v>
      </c>
      <c r="Z155" s="19">
        <f>+Y108*Z87</f>
        <v>46.65</v>
      </c>
      <c r="AA155" s="19">
        <f>+Z108*AA87</f>
        <v>46.65</v>
      </c>
      <c r="AB155" s="19">
        <f>+AA108*AB87</f>
        <v>46.65</v>
      </c>
      <c r="AC155" s="19">
        <f>+AB108*AC87</f>
        <v>46.65</v>
      </c>
      <c r="AE155" s="19">
        <f t="shared" si="780"/>
        <v>0</v>
      </c>
      <c r="AF155">
        <f t="shared" si="781"/>
        <v>625.11</v>
      </c>
      <c r="AG155">
        <f t="shared" si="782"/>
        <v>625.11</v>
      </c>
      <c r="AH155">
        <f t="shared" si="783"/>
        <v>625.11</v>
      </c>
      <c r="AI155">
        <f t="shared" si="784"/>
        <v>625.11</v>
      </c>
      <c r="AJ155" s="19"/>
      <c r="AL155" s="19">
        <f t="shared" si="785"/>
        <v>0</v>
      </c>
      <c r="AM155" s="19">
        <f t="shared" si="785"/>
        <v>156.2775</v>
      </c>
      <c r="AN155" s="19">
        <f t="shared" si="785"/>
        <v>156.2775</v>
      </c>
      <c r="AO155" s="19">
        <f t="shared" si="785"/>
        <v>156.2775</v>
      </c>
      <c r="AP155" s="19">
        <f t="shared" si="785"/>
        <v>156.2775</v>
      </c>
      <c r="AQ155" s="19"/>
      <c r="AT155" s="1" t="str">
        <f t="shared" si="786"/>
        <v>Street</v>
      </c>
      <c r="AU155" s="19">
        <f>+AT108*AU87</f>
        <v>0</v>
      </c>
      <c r="AV155" s="19">
        <f>+AU108*AV87</f>
        <v>46.65</v>
      </c>
      <c r="AW155" s="19">
        <f>+AV108*AW87</f>
        <v>46.65</v>
      </c>
      <c r="AX155" s="19">
        <f>+AW108*AX87</f>
        <v>46.65</v>
      </c>
      <c r="AY155" s="19">
        <f>+AX108*AY87</f>
        <v>46.65</v>
      </c>
      <c r="BA155" s="19">
        <f t="shared" si="787"/>
        <v>0</v>
      </c>
      <c r="BB155">
        <f t="shared" si="788"/>
        <v>569.13</v>
      </c>
      <c r="BC155">
        <f t="shared" si="789"/>
        <v>569.13</v>
      </c>
      <c r="BD155">
        <f t="shared" si="790"/>
        <v>569.13</v>
      </c>
      <c r="BE155">
        <f t="shared" si="791"/>
        <v>569.13</v>
      </c>
      <c r="BF155" s="19"/>
      <c r="BH155" s="19">
        <f t="shared" si="792"/>
        <v>0</v>
      </c>
      <c r="BI155" s="19">
        <f t="shared" si="792"/>
        <v>142.2825</v>
      </c>
      <c r="BJ155" s="19">
        <f t="shared" si="792"/>
        <v>142.2825</v>
      </c>
      <c r="BK155" s="19">
        <f t="shared" si="792"/>
        <v>142.2825</v>
      </c>
      <c r="BL155" s="19">
        <f t="shared" si="792"/>
        <v>142.2825</v>
      </c>
      <c r="BM155" s="19"/>
      <c r="BP155" s="1" t="str">
        <f t="shared" si="793"/>
        <v>Street</v>
      </c>
      <c r="BQ155" s="19">
        <f>+BP108*BQ87</f>
        <v>0</v>
      </c>
      <c r="BR155" s="19">
        <f>+BQ108*BR87</f>
        <v>0</v>
      </c>
      <c r="BS155" s="19">
        <f>+BR108*BS87</f>
        <v>46.65</v>
      </c>
      <c r="BT155" s="19">
        <f>+BS108*BT87</f>
        <v>46.65</v>
      </c>
      <c r="BU155" s="19">
        <f>+BT108*BU87</f>
        <v>46.65</v>
      </c>
      <c r="BW155" s="19">
        <f t="shared" si="794"/>
        <v>0</v>
      </c>
      <c r="BX155">
        <f t="shared" si="795"/>
        <v>0</v>
      </c>
      <c r="BY155">
        <f t="shared" si="796"/>
        <v>625.11</v>
      </c>
      <c r="BZ155">
        <f t="shared" si="797"/>
        <v>625.11</v>
      </c>
      <c r="CA155">
        <f t="shared" si="798"/>
        <v>625.11</v>
      </c>
      <c r="CB155" s="19"/>
      <c r="CD155" s="19">
        <f t="shared" si="799"/>
        <v>0</v>
      </c>
      <c r="CE155" s="19">
        <f t="shared" si="799"/>
        <v>0</v>
      </c>
      <c r="CF155" s="19">
        <f t="shared" si="799"/>
        <v>156.2775</v>
      </c>
      <c r="CG155" s="19">
        <f t="shared" si="799"/>
        <v>156.2775</v>
      </c>
      <c r="CH155" s="19">
        <f t="shared" si="799"/>
        <v>156.2775</v>
      </c>
      <c r="CI155" s="19"/>
      <c r="CL155" s="1" t="str">
        <f t="shared" si="800"/>
        <v>Street</v>
      </c>
      <c r="CM155" s="19">
        <f>+CL108*CM87</f>
        <v>0</v>
      </c>
      <c r="CN155" s="19">
        <f>+CM108*CN87</f>
        <v>0</v>
      </c>
      <c r="CO155" s="19">
        <f>+CN108*CO87</f>
        <v>46.65</v>
      </c>
      <c r="CP155" s="19">
        <f>+CO108*CP87</f>
        <v>46.65</v>
      </c>
      <c r="CQ155" s="19">
        <f>+CP108*CQ87</f>
        <v>46.65</v>
      </c>
      <c r="CS155" s="19">
        <f t="shared" si="801"/>
        <v>0</v>
      </c>
      <c r="CT155">
        <f t="shared" si="802"/>
        <v>0</v>
      </c>
      <c r="CU155">
        <f t="shared" si="803"/>
        <v>625.11</v>
      </c>
      <c r="CV155">
        <f t="shared" si="804"/>
        <v>625.11</v>
      </c>
      <c r="CW155">
        <f t="shared" si="805"/>
        <v>625.11</v>
      </c>
      <c r="CX155" s="19"/>
      <c r="CZ155" s="19">
        <f t="shared" si="806"/>
        <v>0</v>
      </c>
      <c r="DA155" s="19">
        <f t="shared" si="806"/>
        <v>0</v>
      </c>
      <c r="DB155" s="19">
        <f t="shared" si="806"/>
        <v>156.2775</v>
      </c>
      <c r="DC155" s="19">
        <f t="shared" si="806"/>
        <v>156.2775</v>
      </c>
      <c r="DD155" s="19">
        <f t="shared" si="806"/>
        <v>156.2775</v>
      </c>
      <c r="DE155" s="19"/>
      <c r="DH155" s="1" t="str">
        <f t="shared" si="807"/>
        <v>Street</v>
      </c>
      <c r="DI155" s="19">
        <f>+DH108*DI87</f>
        <v>0</v>
      </c>
      <c r="DJ155" s="19">
        <f>+DI108*DJ87</f>
        <v>0</v>
      </c>
      <c r="DK155" s="19">
        <f>+DJ108*DK87</f>
        <v>46.65</v>
      </c>
      <c r="DL155" s="19">
        <f>+DK108*DL87</f>
        <v>46.65</v>
      </c>
      <c r="DM155" s="19">
        <f>+DL108*DM87</f>
        <v>46.65</v>
      </c>
      <c r="DO155" s="19">
        <f t="shared" si="808"/>
        <v>0</v>
      </c>
      <c r="DP155">
        <f t="shared" si="809"/>
        <v>0</v>
      </c>
      <c r="DQ155">
        <f t="shared" si="810"/>
        <v>643.77</v>
      </c>
      <c r="DR155">
        <f t="shared" si="811"/>
        <v>643.77</v>
      </c>
      <c r="DS155">
        <f t="shared" si="812"/>
        <v>643.77</v>
      </c>
      <c r="DT155" s="19"/>
      <c r="DV155" s="19">
        <f t="shared" si="813"/>
        <v>0</v>
      </c>
      <c r="DW155" s="19">
        <f t="shared" si="813"/>
        <v>0</v>
      </c>
      <c r="DX155" s="19">
        <f t="shared" si="813"/>
        <v>160.9425</v>
      </c>
      <c r="DY155" s="19">
        <f t="shared" si="813"/>
        <v>160.9425</v>
      </c>
      <c r="DZ155" s="19">
        <f t="shared" si="813"/>
        <v>160.9425</v>
      </c>
      <c r="EA155" s="19"/>
      <c r="ED155" s="1" t="str">
        <f t="shared" si="814"/>
        <v>Street</v>
      </c>
      <c r="EE155" s="19">
        <f>+ED108*EE87</f>
        <v>0</v>
      </c>
      <c r="EF155" s="19">
        <f>+EE108*EF87</f>
        <v>0</v>
      </c>
      <c r="EG155" s="19">
        <f>+EF108*EG87</f>
        <v>46.65</v>
      </c>
      <c r="EH155" s="19">
        <f>+EG108*EH87</f>
        <v>46.65</v>
      </c>
      <c r="EI155" s="19">
        <f>+EH108*EI87</f>
        <v>46.65</v>
      </c>
      <c r="EK155" s="19">
        <f t="shared" si="815"/>
        <v>0</v>
      </c>
      <c r="EL155">
        <f t="shared" si="816"/>
        <v>0</v>
      </c>
      <c r="EM155">
        <f t="shared" si="817"/>
        <v>681.09</v>
      </c>
      <c r="EN155">
        <f t="shared" si="818"/>
        <v>681.09</v>
      </c>
      <c r="EO155">
        <f t="shared" si="819"/>
        <v>681.09</v>
      </c>
      <c r="EP155" s="19"/>
      <c r="ER155" s="19">
        <f t="shared" si="820"/>
        <v>0</v>
      </c>
      <c r="ES155" s="19">
        <f t="shared" si="820"/>
        <v>0</v>
      </c>
      <c r="ET155" s="19">
        <f t="shared" si="820"/>
        <v>170.27250000000001</v>
      </c>
      <c r="EU155" s="19">
        <f t="shared" si="820"/>
        <v>170.27250000000001</v>
      </c>
      <c r="EV155" s="19">
        <f t="shared" si="820"/>
        <v>170.27250000000001</v>
      </c>
      <c r="EW155" s="19"/>
      <c r="EZ155" s="1" t="str">
        <f t="shared" si="821"/>
        <v>Street</v>
      </c>
      <c r="FA155" s="19">
        <f>+EZ108*FA87</f>
        <v>0</v>
      </c>
      <c r="FB155" s="19">
        <f>+FA108*FB87</f>
        <v>0</v>
      </c>
      <c r="FC155" s="19">
        <f>+FB108*FC87</f>
        <v>46.65</v>
      </c>
      <c r="FD155" s="19">
        <f>+FC108*FD87</f>
        <v>46.65</v>
      </c>
      <c r="FE155" s="19">
        <f>+FD108*FE87</f>
        <v>46.65</v>
      </c>
      <c r="FG155" s="19">
        <f t="shared" si="822"/>
        <v>0</v>
      </c>
      <c r="FH155">
        <f t="shared" si="823"/>
        <v>0</v>
      </c>
      <c r="FI155">
        <f t="shared" si="824"/>
        <v>643.77</v>
      </c>
      <c r="FJ155">
        <f t="shared" si="825"/>
        <v>643.77</v>
      </c>
      <c r="FK155">
        <f t="shared" si="826"/>
        <v>643.77</v>
      </c>
      <c r="FL155" s="19"/>
      <c r="FN155" s="19">
        <f t="shared" si="827"/>
        <v>0</v>
      </c>
      <c r="FO155" s="19">
        <f t="shared" si="827"/>
        <v>0</v>
      </c>
      <c r="FP155" s="19">
        <f t="shared" si="827"/>
        <v>160.9425</v>
      </c>
      <c r="FQ155" s="19">
        <f t="shared" si="827"/>
        <v>160.9425</v>
      </c>
      <c r="FR155" s="19">
        <f t="shared" si="827"/>
        <v>160.9425</v>
      </c>
      <c r="FS155" s="19"/>
      <c r="FV155" s="1" t="str">
        <f t="shared" si="828"/>
        <v>Street</v>
      </c>
      <c r="FW155" s="19">
        <f>+FV108*FW87</f>
        <v>0</v>
      </c>
      <c r="FX155" s="19">
        <f>+FW108*FX87</f>
        <v>0</v>
      </c>
      <c r="FY155" s="19">
        <f>+FX108*FY87</f>
        <v>0</v>
      </c>
      <c r="FZ155" s="19">
        <f>+FY108*FZ87</f>
        <v>46.65</v>
      </c>
      <c r="GA155" s="19">
        <f>+FZ108*GA87</f>
        <v>46.65</v>
      </c>
      <c r="GC155" s="19">
        <f t="shared" si="829"/>
        <v>0</v>
      </c>
      <c r="GD155">
        <f t="shared" si="830"/>
        <v>0</v>
      </c>
      <c r="GE155">
        <f t="shared" si="831"/>
        <v>0</v>
      </c>
      <c r="GF155">
        <f t="shared" si="832"/>
        <v>643.77</v>
      </c>
      <c r="GG155">
        <f t="shared" si="833"/>
        <v>643.77</v>
      </c>
      <c r="GH155" s="19"/>
      <c r="GJ155" s="19">
        <f t="shared" si="834"/>
        <v>0</v>
      </c>
      <c r="GK155" s="19">
        <f t="shared" si="834"/>
        <v>0</v>
      </c>
      <c r="GL155" s="19">
        <f t="shared" si="834"/>
        <v>0</v>
      </c>
      <c r="GM155" s="19">
        <f t="shared" si="834"/>
        <v>160.9425</v>
      </c>
      <c r="GN155" s="19">
        <f t="shared" si="834"/>
        <v>160.9425</v>
      </c>
      <c r="GO155" s="19"/>
      <c r="GR155" s="1" t="str">
        <f t="shared" si="835"/>
        <v>Street</v>
      </c>
      <c r="GS155" s="19">
        <f>+GR108*GS87</f>
        <v>0</v>
      </c>
      <c r="GT155" s="19">
        <f>+GS108*GT87</f>
        <v>0</v>
      </c>
      <c r="GU155" s="19">
        <f>+GT108*GU87</f>
        <v>0</v>
      </c>
      <c r="GV155" s="19">
        <f>+GU108*GV87</f>
        <v>46.65</v>
      </c>
      <c r="GW155" s="19">
        <f>+GV108*GW87</f>
        <v>46.65</v>
      </c>
      <c r="GY155" s="19">
        <f t="shared" si="836"/>
        <v>0</v>
      </c>
      <c r="GZ155">
        <f t="shared" si="837"/>
        <v>0</v>
      </c>
      <c r="HA155">
        <f t="shared" si="838"/>
        <v>0</v>
      </c>
      <c r="HB155">
        <f t="shared" si="839"/>
        <v>643.77</v>
      </c>
      <c r="HC155">
        <f t="shared" si="840"/>
        <v>643.77</v>
      </c>
      <c r="HD155" s="19"/>
      <c r="HF155" s="19">
        <f t="shared" si="841"/>
        <v>0</v>
      </c>
      <c r="HG155" s="19">
        <f t="shared" si="841"/>
        <v>0</v>
      </c>
      <c r="HH155" s="19">
        <f t="shared" si="841"/>
        <v>0</v>
      </c>
      <c r="HI155" s="19">
        <f t="shared" si="841"/>
        <v>160.9425</v>
      </c>
      <c r="HJ155" s="19">
        <f t="shared" si="841"/>
        <v>160.9425</v>
      </c>
      <c r="HK155" s="19"/>
      <c r="HN155" s="1" t="str">
        <f t="shared" si="842"/>
        <v>Street</v>
      </c>
      <c r="HO155" s="19">
        <f>+HN108*HO87</f>
        <v>0</v>
      </c>
      <c r="HP155" s="19">
        <f>+HO108*HP87</f>
        <v>0</v>
      </c>
      <c r="HQ155" s="19">
        <f>+HP108*HQ87</f>
        <v>0</v>
      </c>
      <c r="HR155" s="19">
        <f>+HQ108*HR87</f>
        <v>46.65</v>
      </c>
      <c r="HS155" s="19">
        <f>+HR108*HS87</f>
        <v>46.65</v>
      </c>
      <c r="HU155" s="19">
        <f t="shared" si="843"/>
        <v>0</v>
      </c>
      <c r="HV155">
        <f t="shared" si="844"/>
        <v>0</v>
      </c>
      <c r="HW155">
        <f t="shared" si="845"/>
        <v>0</v>
      </c>
      <c r="HX155">
        <f t="shared" si="846"/>
        <v>643.77</v>
      </c>
      <c r="HY155">
        <f t="shared" si="847"/>
        <v>643.77</v>
      </c>
      <c r="HZ155" s="19"/>
      <c r="IB155" s="19">
        <f t="shared" si="848"/>
        <v>0</v>
      </c>
      <c r="IC155" s="19">
        <f t="shared" si="848"/>
        <v>0</v>
      </c>
      <c r="ID155" s="19">
        <f t="shared" si="848"/>
        <v>0</v>
      </c>
      <c r="IE155" s="19">
        <f t="shared" si="848"/>
        <v>160.9425</v>
      </c>
      <c r="IF155" s="19">
        <f t="shared" si="848"/>
        <v>160.9425</v>
      </c>
      <c r="IG155" s="19"/>
    </row>
    <row r="156" spans="1:241">
      <c r="B156" s="1" t="str">
        <f t="shared" si="768"/>
        <v>Extreme Bike</v>
      </c>
      <c r="C156" s="19">
        <f>+B108*C88</f>
        <v>248.8</v>
      </c>
      <c r="D156" s="19">
        <f>+C108*D88</f>
        <v>622</v>
      </c>
      <c r="E156" s="19">
        <f>+D108*E88</f>
        <v>622</v>
      </c>
      <c r="F156" s="19">
        <f>+E108*F88</f>
        <v>622</v>
      </c>
      <c r="G156" s="19">
        <f>+F108*G88</f>
        <v>466.5</v>
      </c>
      <c r="I156" s="19">
        <f t="shared" si="769"/>
        <v>4388.8320000000003</v>
      </c>
      <c r="J156">
        <f t="shared" si="770"/>
        <v>10972.08</v>
      </c>
      <c r="K156">
        <f t="shared" si="771"/>
        <v>10972.08</v>
      </c>
      <c r="L156">
        <f t="shared" si="772"/>
        <v>10972.08</v>
      </c>
      <c r="M156">
        <f t="shared" si="773"/>
        <v>8229.06</v>
      </c>
      <c r="N156" s="19"/>
      <c r="P156" s="19">
        <f t="shared" si="774"/>
        <v>895.68000000000006</v>
      </c>
      <c r="Q156" s="19">
        <f t="shared" si="775"/>
        <v>2239.2000000000003</v>
      </c>
      <c r="R156" s="19">
        <f t="shared" si="776"/>
        <v>2239.2000000000003</v>
      </c>
      <c r="S156" s="19">
        <f t="shared" si="777"/>
        <v>2239.2000000000003</v>
      </c>
      <c r="T156" s="19">
        <f t="shared" si="778"/>
        <v>1679.4</v>
      </c>
      <c r="U156" s="19"/>
      <c r="X156" s="1" t="str">
        <f t="shared" si="779"/>
        <v>Extreme Bike</v>
      </c>
      <c r="Y156" s="19">
        <f>+X108*Y88</f>
        <v>0</v>
      </c>
      <c r="Z156" s="19">
        <f>+Y108*Z88</f>
        <v>15.55</v>
      </c>
      <c r="AA156" s="19">
        <f>+Z108*AA88</f>
        <v>15.55</v>
      </c>
      <c r="AB156" s="19">
        <f>+AA108*AB88</f>
        <v>15.55</v>
      </c>
      <c r="AC156" s="19">
        <f>+AB108*AC88</f>
        <v>15.55</v>
      </c>
      <c r="AE156" s="19">
        <f t="shared" si="780"/>
        <v>0</v>
      </c>
      <c r="AF156">
        <f t="shared" si="781"/>
        <v>312.39949999999993</v>
      </c>
      <c r="AG156">
        <f t="shared" si="782"/>
        <v>312.39949999999993</v>
      </c>
      <c r="AH156">
        <f t="shared" si="783"/>
        <v>312.39949999999993</v>
      </c>
      <c r="AI156">
        <f t="shared" si="784"/>
        <v>312.39949999999993</v>
      </c>
      <c r="AJ156" s="19"/>
      <c r="AL156" s="19">
        <f t="shared" si="785"/>
        <v>0</v>
      </c>
      <c r="AM156" s="19">
        <f t="shared" si="785"/>
        <v>63.754999999999995</v>
      </c>
      <c r="AN156" s="19">
        <f t="shared" si="785"/>
        <v>63.754999999999995</v>
      </c>
      <c r="AO156" s="19">
        <f t="shared" si="785"/>
        <v>63.754999999999995</v>
      </c>
      <c r="AP156" s="19">
        <f t="shared" si="785"/>
        <v>63.754999999999995</v>
      </c>
      <c r="AQ156" s="19"/>
      <c r="AT156" s="1" t="str">
        <f t="shared" si="786"/>
        <v>Extreme Bike</v>
      </c>
      <c r="AU156" s="19">
        <f>+AT108*AU88</f>
        <v>0</v>
      </c>
      <c r="AV156" s="19">
        <f>+AU108*AV88</f>
        <v>15.55</v>
      </c>
      <c r="AW156" s="19">
        <f>+AV108*AW88</f>
        <v>15.55</v>
      </c>
      <c r="AX156" s="19">
        <f>+AW108*AX88</f>
        <v>15.55</v>
      </c>
      <c r="AY156" s="19">
        <f>+AX108*AY88</f>
        <v>15.55</v>
      </c>
      <c r="BA156" s="19">
        <f t="shared" si="787"/>
        <v>0</v>
      </c>
      <c r="BB156">
        <f t="shared" si="788"/>
        <v>289.54100000000005</v>
      </c>
      <c r="BC156">
        <f t="shared" si="789"/>
        <v>289.54100000000005</v>
      </c>
      <c r="BD156">
        <f t="shared" si="790"/>
        <v>289.54100000000005</v>
      </c>
      <c r="BE156">
        <f t="shared" si="791"/>
        <v>289.54100000000005</v>
      </c>
      <c r="BF156" s="19"/>
      <c r="BH156" s="19">
        <f t="shared" si="792"/>
        <v>0</v>
      </c>
      <c r="BI156" s="19">
        <f t="shared" si="792"/>
        <v>59.09</v>
      </c>
      <c r="BJ156" s="19">
        <f t="shared" si="792"/>
        <v>59.09</v>
      </c>
      <c r="BK156" s="19">
        <f t="shared" si="792"/>
        <v>59.09</v>
      </c>
      <c r="BL156" s="19">
        <f t="shared" si="792"/>
        <v>59.09</v>
      </c>
      <c r="BM156" s="19"/>
      <c r="BP156" s="1" t="str">
        <f t="shared" si="793"/>
        <v>Extreme Bike</v>
      </c>
      <c r="BQ156" s="19">
        <f>+BP108*BQ88</f>
        <v>0</v>
      </c>
      <c r="BR156" s="19">
        <f>+BQ108*BR88</f>
        <v>0</v>
      </c>
      <c r="BS156" s="19">
        <f>+BR108*BS88</f>
        <v>15.55</v>
      </c>
      <c r="BT156" s="19">
        <f>+BS108*BT88</f>
        <v>15.55</v>
      </c>
      <c r="BU156" s="19">
        <f>+BT108*BU88</f>
        <v>15.55</v>
      </c>
      <c r="BW156" s="19">
        <f t="shared" si="794"/>
        <v>0</v>
      </c>
      <c r="BX156">
        <f t="shared" si="795"/>
        <v>0</v>
      </c>
      <c r="BY156">
        <f t="shared" si="796"/>
        <v>312.39949999999993</v>
      </c>
      <c r="BZ156">
        <f t="shared" si="797"/>
        <v>312.39949999999993</v>
      </c>
      <c r="CA156">
        <f t="shared" si="798"/>
        <v>312.39949999999993</v>
      </c>
      <c r="CB156" s="19"/>
      <c r="CD156" s="19">
        <f t="shared" si="799"/>
        <v>0</v>
      </c>
      <c r="CE156" s="19">
        <f t="shared" si="799"/>
        <v>0</v>
      </c>
      <c r="CF156" s="19">
        <f t="shared" si="799"/>
        <v>63.754999999999995</v>
      </c>
      <c r="CG156" s="19">
        <f t="shared" si="799"/>
        <v>63.754999999999995</v>
      </c>
      <c r="CH156" s="19">
        <f t="shared" si="799"/>
        <v>63.754999999999995</v>
      </c>
      <c r="CI156" s="19"/>
      <c r="CL156" s="1" t="str">
        <f t="shared" si="800"/>
        <v>Extreme Bike</v>
      </c>
      <c r="CM156" s="19">
        <f>+CL108*CM88</f>
        <v>0</v>
      </c>
      <c r="CN156" s="19">
        <f>+CM108*CN88</f>
        <v>0</v>
      </c>
      <c r="CO156" s="19">
        <f>+CN108*CO88</f>
        <v>15.55</v>
      </c>
      <c r="CP156" s="19">
        <f>+CO108*CP88</f>
        <v>15.55</v>
      </c>
      <c r="CQ156" s="19">
        <f>+CP108*CQ88</f>
        <v>15.55</v>
      </c>
      <c r="CS156" s="19">
        <f t="shared" si="801"/>
        <v>0</v>
      </c>
      <c r="CT156">
        <f t="shared" si="802"/>
        <v>0</v>
      </c>
      <c r="CU156">
        <f t="shared" si="803"/>
        <v>312.39949999999993</v>
      </c>
      <c r="CV156">
        <f t="shared" si="804"/>
        <v>312.39949999999993</v>
      </c>
      <c r="CW156">
        <f t="shared" si="805"/>
        <v>312.39949999999993</v>
      </c>
      <c r="CX156" s="19"/>
      <c r="CZ156" s="19">
        <f t="shared" si="806"/>
        <v>0</v>
      </c>
      <c r="DA156" s="19">
        <f t="shared" si="806"/>
        <v>0</v>
      </c>
      <c r="DB156" s="19">
        <f t="shared" si="806"/>
        <v>63.754999999999995</v>
      </c>
      <c r="DC156" s="19">
        <f t="shared" si="806"/>
        <v>63.754999999999995</v>
      </c>
      <c r="DD156" s="19">
        <f t="shared" si="806"/>
        <v>63.754999999999995</v>
      </c>
      <c r="DE156" s="19"/>
      <c r="DH156" s="1" t="str">
        <f t="shared" si="807"/>
        <v>Extreme Bike</v>
      </c>
      <c r="DI156" s="19">
        <f>+DH108*DI88</f>
        <v>0</v>
      </c>
      <c r="DJ156" s="19">
        <f>+DI108*DJ88</f>
        <v>0</v>
      </c>
      <c r="DK156" s="19">
        <f>+DJ108*DK88</f>
        <v>15.55</v>
      </c>
      <c r="DL156" s="19">
        <f>+DK108*DL88</f>
        <v>15.55</v>
      </c>
      <c r="DM156" s="19">
        <f>+DL108*DM88</f>
        <v>15.55</v>
      </c>
      <c r="DO156" s="19">
        <f t="shared" si="808"/>
        <v>0</v>
      </c>
      <c r="DP156">
        <f t="shared" si="809"/>
        <v>0</v>
      </c>
      <c r="DQ156">
        <f t="shared" si="810"/>
        <v>320.01900000000001</v>
      </c>
      <c r="DR156">
        <f t="shared" si="811"/>
        <v>320.01900000000001</v>
      </c>
      <c r="DS156">
        <f t="shared" si="812"/>
        <v>320.01900000000001</v>
      </c>
      <c r="DT156" s="19"/>
      <c r="DV156" s="19">
        <f t="shared" si="813"/>
        <v>0</v>
      </c>
      <c r="DW156" s="19">
        <f t="shared" si="813"/>
        <v>0</v>
      </c>
      <c r="DX156" s="19">
        <f t="shared" si="813"/>
        <v>65.31</v>
      </c>
      <c r="DY156" s="19">
        <f t="shared" si="813"/>
        <v>65.31</v>
      </c>
      <c r="DZ156" s="19">
        <f t="shared" si="813"/>
        <v>65.31</v>
      </c>
      <c r="EA156" s="19"/>
      <c r="ED156" s="1" t="str">
        <f t="shared" si="814"/>
        <v>Extreme Bike</v>
      </c>
      <c r="EE156" s="19">
        <f>+ED108*EE88</f>
        <v>0</v>
      </c>
      <c r="EF156" s="19">
        <f>+EE108*EF88</f>
        <v>0</v>
      </c>
      <c r="EG156" s="19">
        <f>+EF108*EG88</f>
        <v>15.55</v>
      </c>
      <c r="EH156" s="19">
        <f>+EG108*EH88</f>
        <v>15.55</v>
      </c>
      <c r="EI156" s="19">
        <f>+EH108*EI88</f>
        <v>15.55</v>
      </c>
      <c r="EK156" s="19">
        <f t="shared" si="815"/>
        <v>0</v>
      </c>
      <c r="EL156">
        <f t="shared" si="816"/>
        <v>0</v>
      </c>
      <c r="EM156">
        <f t="shared" si="817"/>
        <v>335.25800000000004</v>
      </c>
      <c r="EN156">
        <f t="shared" si="818"/>
        <v>335.25800000000004</v>
      </c>
      <c r="EO156">
        <f t="shared" si="819"/>
        <v>335.25800000000004</v>
      </c>
      <c r="EP156" s="19"/>
      <c r="ER156" s="19">
        <f t="shared" si="820"/>
        <v>0</v>
      </c>
      <c r="ES156" s="19">
        <f t="shared" si="820"/>
        <v>0</v>
      </c>
      <c r="ET156" s="19">
        <f t="shared" si="820"/>
        <v>68.42</v>
      </c>
      <c r="EU156" s="19">
        <f t="shared" si="820"/>
        <v>68.42</v>
      </c>
      <c r="EV156" s="19">
        <f t="shared" si="820"/>
        <v>68.42</v>
      </c>
      <c r="EW156" s="19"/>
      <c r="EZ156" s="1" t="str">
        <f t="shared" si="821"/>
        <v>Extreme Bike</v>
      </c>
      <c r="FA156" s="19">
        <f>+EZ108*FA88</f>
        <v>0</v>
      </c>
      <c r="FB156" s="19">
        <f>+FA108*FB88</f>
        <v>0</v>
      </c>
      <c r="FC156" s="19">
        <f>+FB108*FC88</f>
        <v>15.55</v>
      </c>
      <c r="FD156" s="19">
        <f>+FC108*FD88</f>
        <v>15.55</v>
      </c>
      <c r="FE156" s="19">
        <f>+FD108*FE88</f>
        <v>15.55</v>
      </c>
      <c r="FG156" s="19">
        <f t="shared" si="822"/>
        <v>0</v>
      </c>
      <c r="FH156">
        <f t="shared" si="823"/>
        <v>0</v>
      </c>
      <c r="FI156">
        <f t="shared" si="824"/>
        <v>320.01900000000001</v>
      </c>
      <c r="FJ156">
        <f t="shared" si="825"/>
        <v>320.01900000000001</v>
      </c>
      <c r="FK156">
        <f t="shared" si="826"/>
        <v>320.01900000000001</v>
      </c>
      <c r="FL156" s="19"/>
      <c r="FN156" s="19">
        <f t="shared" si="827"/>
        <v>0</v>
      </c>
      <c r="FO156" s="19">
        <f t="shared" si="827"/>
        <v>0</v>
      </c>
      <c r="FP156" s="19">
        <f t="shared" si="827"/>
        <v>65.31</v>
      </c>
      <c r="FQ156" s="19">
        <f t="shared" si="827"/>
        <v>65.31</v>
      </c>
      <c r="FR156" s="19">
        <f t="shared" si="827"/>
        <v>65.31</v>
      </c>
      <c r="FS156" s="19"/>
      <c r="FV156" s="1" t="str">
        <f t="shared" si="828"/>
        <v>Extreme Bike</v>
      </c>
      <c r="FW156" s="19">
        <f>+FV108*FW88</f>
        <v>0</v>
      </c>
      <c r="FX156" s="19">
        <f>+FW108*FX88</f>
        <v>0</v>
      </c>
      <c r="FY156" s="19">
        <f>+FX108*FY88</f>
        <v>0</v>
      </c>
      <c r="FZ156" s="19">
        <f>+FY108*FZ88</f>
        <v>15.55</v>
      </c>
      <c r="GA156" s="19">
        <f>+FZ108*GA88</f>
        <v>15.55</v>
      </c>
      <c r="GC156" s="19">
        <f t="shared" si="829"/>
        <v>0</v>
      </c>
      <c r="GD156">
        <f t="shared" si="830"/>
        <v>0</v>
      </c>
      <c r="GE156">
        <f t="shared" si="831"/>
        <v>0</v>
      </c>
      <c r="GF156">
        <f t="shared" si="832"/>
        <v>320.01900000000001</v>
      </c>
      <c r="GG156">
        <f t="shared" si="833"/>
        <v>320.01900000000001</v>
      </c>
      <c r="GH156" s="19"/>
      <c r="GJ156" s="19">
        <f t="shared" si="834"/>
        <v>0</v>
      </c>
      <c r="GK156" s="19">
        <f t="shared" si="834"/>
        <v>0</v>
      </c>
      <c r="GL156" s="19">
        <f t="shared" si="834"/>
        <v>0</v>
      </c>
      <c r="GM156" s="19">
        <f t="shared" si="834"/>
        <v>65.31</v>
      </c>
      <c r="GN156" s="19">
        <f t="shared" si="834"/>
        <v>65.31</v>
      </c>
      <c r="GO156" s="19"/>
      <c r="GR156" s="1" t="str">
        <f t="shared" si="835"/>
        <v>Extreme Bike</v>
      </c>
      <c r="GS156" s="19">
        <f>+GR108*GS88</f>
        <v>0</v>
      </c>
      <c r="GT156" s="19">
        <f>+GS108*GT88</f>
        <v>0</v>
      </c>
      <c r="GU156" s="19">
        <f>+GT108*GU88</f>
        <v>0</v>
      </c>
      <c r="GV156" s="19">
        <f>+GU108*GV88</f>
        <v>15.55</v>
      </c>
      <c r="GW156" s="19">
        <f>+GV108*GW88</f>
        <v>15.55</v>
      </c>
      <c r="GY156" s="19">
        <f t="shared" si="836"/>
        <v>0</v>
      </c>
      <c r="GZ156">
        <f t="shared" si="837"/>
        <v>0</v>
      </c>
      <c r="HA156">
        <f t="shared" si="838"/>
        <v>0</v>
      </c>
      <c r="HB156">
        <f t="shared" si="839"/>
        <v>320.01900000000001</v>
      </c>
      <c r="HC156">
        <f t="shared" si="840"/>
        <v>320.01900000000001</v>
      </c>
      <c r="HD156" s="19"/>
      <c r="HF156" s="19">
        <f t="shared" si="841"/>
        <v>0</v>
      </c>
      <c r="HG156" s="19">
        <f t="shared" si="841"/>
        <v>0</v>
      </c>
      <c r="HH156" s="19">
        <f t="shared" si="841"/>
        <v>0</v>
      </c>
      <c r="HI156" s="19">
        <f t="shared" si="841"/>
        <v>65.31</v>
      </c>
      <c r="HJ156" s="19">
        <f t="shared" si="841"/>
        <v>65.31</v>
      </c>
      <c r="HK156" s="19"/>
      <c r="HN156" s="1" t="str">
        <f t="shared" si="842"/>
        <v>Extreme Bike</v>
      </c>
      <c r="HO156" s="19">
        <f>+HN108*HO88</f>
        <v>0</v>
      </c>
      <c r="HP156" s="19">
        <f>+HO108*HP88</f>
        <v>0</v>
      </c>
      <c r="HQ156" s="19">
        <f>+HP108*HQ88</f>
        <v>0</v>
      </c>
      <c r="HR156" s="19">
        <f>+HQ108*HR88</f>
        <v>15.55</v>
      </c>
      <c r="HS156" s="19">
        <f>+HR108*HS88</f>
        <v>15.55</v>
      </c>
      <c r="HU156" s="19">
        <f t="shared" si="843"/>
        <v>0</v>
      </c>
      <c r="HV156">
        <f t="shared" si="844"/>
        <v>0</v>
      </c>
      <c r="HW156">
        <f t="shared" si="845"/>
        <v>0</v>
      </c>
      <c r="HX156">
        <f t="shared" si="846"/>
        <v>320.01900000000001</v>
      </c>
      <c r="HY156">
        <f t="shared" si="847"/>
        <v>320.01900000000001</v>
      </c>
      <c r="HZ156" s="19"/>
      <c r="IB156" s="19">
        <f t="shared" si="848"/>
        <v>0</v>
      </c>
      <c r="IC156" s="19">
        <f t="shared" si="848"/>
        <v>0</v>
      </c>
      <c r="ID156" s="19">
        <f t="shared" si="848"/>
        <v>0</v>
      </c>
      <c r="IE156" s="19">
        <f t="shared" si="848"/>
        <v>65.31</v>
      </c>
      <c r="IF156" s="19">
        <f t="shared" si="848"/>
        <v>65.31</v>
      </c>
      <c r="IG156" s="19"/>
    </row>
    <row r="157" spans="1:241">
      <c r="B157" s="1" t="str">
        <f t="shared" si="768"/>
        <v>Basic</v>
      </c>
      <c r="C157" s="19">
        <f t="shared" ref="C157:C163" si="849">+B$108*C89</f>
        <v>547.36</v>
      </c>
      <c r="D157" s="19">
        <f>+C108*D89</f>
        <v>1368.4</v>
      </c>
      <c r="E157" s="19">
        <f>+D108*E89</f>
        <v>1368.4</v>
      </c>
      <c r="F157" s="19">
        <f>+E108*F89</f>
        <v>1368.4</v>
      </c>
      <c r="G157" s="19">
        <f>+F108*G89</f>
        <v>1026.3</v>
      </c>
      <c r="I157" s="19">
        <f t="shared" si="769"/>
        <v>11138.776000000002</v>
      </c>
      <c r="J157">
        <f t="shared" si="770"/>
        <v>27846.940000000002</v>
      </c>
      <c r="K157">
        <f t="shared" si="771"/>
        <v>27846.940000000002</v>
      </c>
      <c r="L157">
        <f t="shared" si="772"/>
        <v>27846.940000000002</v>
      </c>
      <c r="M157">
        <f t="shared" si="773"/>
        <v>20885.205000000002</v>
      </c>
      <c r="N157" s="19"/>
      <c r="P157" s="19">
        <f t="shared" si="774"/>
        <v>2025.2320000000002</v>
      </c>
      <c r="Q157" s="19">
        <f t="shared" si="775"/>
        <v>5063.0800000000008</v>
      </c>
      <c r="R157" s="19">
        <f t="shared" si="776"/>
        <v>5063.0800000000008</v>
      </c>
      <c r="S157" s="19">
        <f t="shared" si="777"/>
        <v>5063.0800000000008</v>
      </c>
      <c r="T157" s="19">
        <f t="shared" si="778"/>
        <v>3797.31</v>
      </c>
      <c r="U157" s="19"/>
      <c r="X157" s="1" t="str">
        <f t="shared" si="779"/>
        <v>Basic</v>
      </c>
      <c r="Y157" s="19">
        <f t="shared" ref="Y157:Y166" si="850">+X$108*Y89</f>
        <v>0</v>
      </c>
      <c r="Z157" s="19">
        <f>+Y108*Z89</f>
        <v>34.21</v>
      </c>
      <c r="AA157" s="19">
        <f>+Z108*AA89</f>
        <v>34.21</v>
      </c>
      <c r="AB157" s="19">
        <f>+AA108*AB89</f>
        <v>34.21</v>
      </c>
      <c r="AC157" s="19">
        <f>+AB108*AC89</f>
        <v>34.21</v>
      </c>
      <c r="AE157" s="19">
        <f t="shared" si="780"/>
        <v>0</v>
      </c>
      <c r="AF157">
        <f t="shared" si="781"/>
        <v>790.25100000000009</v>
      </c>
      <c r="AG157">
        <f t="shared" si="782"/>
        <v>790.25100000000009</v>
      </c>
      <c r="AH157">
        <f t="shared" si="783"/>
        <v>790.25100000000009</v>
      </c>
      <c r="AI157">
        <f t="shared" si="784"/>
        <v>790.25100000000009</v>
      </c>
      <c r="AJ157" s="19"/>
      <c r="AL157" s="19">
        <f t="shared" si="785"/>
        <v>0</v>
      </c>
      <c r="AM157" s="19">
        <f t="shared" si="785"/>
        <v>143.68200000000002</v>
      </c>
      <c r="AN157" s="19">
        <f t="shared" si="785"/>
        <v>143.68200000000002</v>
      </c>
      <c r="AO157" s="19">
        <f t="shared" si="785"/>
        <v>143.68200000000002</v>
      </c>
      <c r="AP157" s="19">
        <f t="shared" si="785"/>
        <v>143.68200000000002</v>
      </c>
      <c r="AQ157" s="19"/>
      <c r="AT157" s="1" t="str">
        <f t="shared" si="786"/>
        <v>Basic, Sport</v>
      </c>
      <c r="AU157" s="19">
        <f t="shared" ref="AU157:AU166" si="851">+AT$108*AU89</f>
        <v>0</v>
      </c>
      <c r="AV157" s="19">
        <f>+AU108*AV89</f>
        <v>34.21</v>
      </c>
      <c r="AW157" s="19">
        <f>+AV108*AW89</f>
        <v>34.21</v>
      </c>
      <c r="AX157" s="19">
        <f>+AW108*AX89</f>
        <v>34.21</v>
      </c>
      <c r="AY157" s="19">
        <f>+AX108*AY89</f>
        <v>34.21</v>
      </c>
      <c r="BA157" s="19">
        <f t="shared" si="787"/>
        <v>0</v>
      </c>
      <c r="BB157">
        <f t="shared" si="788"/>
        <v>733.80450000000008</v>
      </c>
      <c r="BC157">
        <f t="shared" si="789"/>
        <v>733.80450000000008</v>
      </c>
      <c r="BD157">
        <f t="shared" si="790"/>
        <v>733.80450000000008</v>
      </c>
      <c r="BE157">
        <f t="shared" si="791"/>
        <v>733.80450000000008</v>
      </c>
      <c r="BF157" s="19"/>
      <c r="BH157" s="19">
        <f t="shared" si="792"/>
        <v>0</v>
      </c>
      <c r="BI157" s="19">
        <f t="shared" si="792"/>
        <v>133.41900000000001</v>
      </c>
      <c r="BJ157" s="19">
        <f t="shared" si="792"/>
        <v>133.41900000000001</v>
      </c>
      <c r="BK157" s="19">
        <f t="shared" si="792"/>
        <v>133.41900000000001</v>
      </c>
      <c r="BL157" s="19">
        <f t="shared" si="792"/>
        <v>133.41900000000001</v>
      </c>
      <c r="BM157" s="19"/>
      <c r="BP157" s="1" t="str">
        <f t="shared" si="793"/>
        <v>Basic, Sport</v>
      </c>
      <c r="BQ157" s="19">
        <f t="shared" ref="BQ157:BQ166" si="852">+BP$108*BQ89</f>
        <v>0</v>
      </c>
      <c r="BR157" s="19">
        <f>+BQ108*BR89</f>
        <v>0</v>
      </c>
      <c r="BS157" s="19">
        <f>+BR108*BS89</f>
        <v>34.21</v>
      </c>
      <c r="BT157" s="19">
        <f>+BS108*BT89</f>
        <v>34.21</v>
      </c>
      <c r="BU157" s="19">
        <f>+BT108*BU89</f>
        <v>34.21</v>
      </c>
      <c r="BW157" s="19">
        <f t="shared" si="794"/>
        <v>0</v>
      </c>
      <c r="BX157">
        <f t="shared" si="795"/>
        <v>0</v>
      </c>
      <c r="BY157">
        <f t="shared" si="796"/>
        <v>790.25100000000009</v>
      </c>
      <c r="BZ157">
        <f t="shared" si="797"/>
        <v>790.25100000000009</v>
      </c>
      <c r="CA157">
        <f t="shared" si="798"/>
        <v>790.25100000000009</v>
      </c>
      <c r="CB157" s="19"/>
      <c r="CD157" s="19">
        <f t="shared" si="799"/>
        <v>0</v>
      </c>
      <c r="CE157" s="19">
        <f t="shared" si="799"/>
        <v>0</v>
      </c>
      <c r="CF157" s="19">
        <f t="shared" si="799"/>
        <v>143.68200000000002</v>
      </c>
      <c r="CG157" s="19">
        <f t="shared" si="799"/>
        <v>143.68200000000002</v>
      </c>
      <c r="CH157" s="19">
        <f t="shared" si="799"/>
        <v>143.68200000000002</v>
      </c>
      <c r="CI157" s="19"/>
      <c r="CL157" s="1" t="str">
        <f t="shared" si="800"/>
        <v>Basic, Sport</v>
      </c>
      <c r="CM157" s="19">
        <f t="shared" ref="CM157:CM166" si="853">+CL$108*CM89</f>
        <v>0</v>
      </c>
      <c r="CN157" s="19">
        <f>+CM108*CN89</f>
        <v>0</v>
      </c>
      <c r="CO157" s="19">
        <f>+CN108*CO89</f>
        <v>34.21</v>
      </c>
      <c r="CP157" s="19">
        <f>+CO108*CP89</f>
        <v>34.21</v>
      </c>
      <c r="CQ157" s="19">
        <f>+CP108*CQ89</f>
        <v>34.21</v>
      </c>
      <c r="CS157" s="19">
        <f t="shared" si="801"/>
        <v>0</v>
      </c>
      <c r="CT157">
        <f t="shared" si="802"/>
        <v>0</v>
      </c>
      <c r="CU157">
        <f t="shared" si="803"/>
        <v>790.25100000000009</v>
      </c>
      <c r="CV157">
        <f t="shared" si="804"/>
        <v>790.25100000000009</v>
      </c>
      <c r="CW157">
        <f t="shared" si="805"/>
        <v>790.25100000000009</v>
      </c>
      <c r="CX157" s="19"/>
      <c r="CZ157" s="19">
        <f t="shared" si="806"/>
        <v>0</v>
      </c>
      <c r="DA157" s="19">
        <f t="shared" si="806"/>
        <v>0</v>
      </c>
      <c r="DB157" s="19">
        <f t="shared" si="806"/>
        <v>143.68200000000002</v>
      </c>
      <c r="DC157" s="19">
        <f t="shared" si="806"/>
        <v>143.68200000000002</v>
      </c>
      <c r="DD157" s="19">
        <f t="shared" si="806"/>
        <v>143.68200000000002</v>
      </c>
      <c r="DE157" s="19"/>
      <c r="DH157" s="1" t="str">
        <f t="shared" si="807"/>
        <v>Basic, Sport</v>
      </c>
      <c r="DI157" s="19">
        <f t="shared" ref="DI157:DI166" si="854">+DH$108*DI89</f>
        <v>0</v>
      </c>
      <c r="DJ157" s="19">
        <f>+DI108*DJ89</f>
        <v>0</v>
      </c>
      <c r="DK157" s="19">
        <f>+DJ108*DK89</f>
        <v>34.21</v>
      </c>
      <c r="DL157" s="19">
        <f>+DK108*DL89</f>
        <v>34.21</v>
      </c>
      <c r="DM157" s="19">
        <f>+DL108*DM89</f>
        <v>34.21</v>
      </c>
      <c r="DO157" s="19">
        <f t="shared" si="808"/>
        <v>0</v>
      </c>
      <c r="DP157">
        <f t="shared" si="809"/>
        <v>0</v>
      </c>
      <c r="DQ157">
        <f t="shared" si="810"/>
        <v>809.06650000000002</v>
      </c>
      <c r="DR157">
        <f t="shared" si="811"/>
        <v>809.06650000000002</v>
      </c>
      <c r="DS157">
        <f t="shared" si="812"/>
        <v>809.06650000000002</v>
      </c>
      <c r="DT157" s="19"/>
      <c r="DV157" s="19">
        <f t="shared" si="813"/>
        <v>0</v>
      </c>
      <c r="DW157" s="19">
        <f t="shared" si="813"/>
        <v>0</v>
      </c>
      <c r="DX157" s="19">
        <f t="shared" si="813"/>
        <v>147.10300000000001</v>
      </c>
      <c r="DY157" s="19">
        <f t="shared" si="813"/>
        <v>147.10300000000001</v>
      </c>
      <c r="DZ157" s="19">
        <f t="shared" si="813"/>
        <v>147.10300000000001</v>
      </c>
      <c r="EA157" s="19"/>
      <c r="ED157" s="1" t="str">
        <f t="shared" si="814"/>
        <v>Basic, Sport</v>
      </c>
      <c r="EE157" s="19">
        <f t="shared" ref="EE157:EE166" si="855">+ED$108*EE89</f>
        <v>0</v>
      </c>
      <c r="EF157" s="19">
        <f>+EE108*EF89</f>
        <v>0</v>
      </c>
      <c r="EG157" s="19">
        <f>+EF108*EG89</f>
        <v>34.21</v>
      </c>
      <c r="EH157" s="19">
        <f>+EG108*EH89</f>
        <v>34.21</v>
      </c>
      <c r="EI157" s="19">
        <f>+EH108*EI89</f>
        <v>34.21</v>
      </c>
      <c r="EK157" s="19">
        <f t="shared" si="815"/>
        <v>0</v>
      </c>
      <c r="EL157">
        <f t="shared" si="816"/>
        <v>0</v>
      </c>
      <c r="EM157">
        <f t="shared" si="817"/>
        <v>846.69749999999999</v>
      </c>
      <c r="EN157">
        <f t="shared" si="818"/>
        <v>846.69749999999999</v>
      </c>
      <c r="EO157">
        <f t="shared" si="819"/>
        <v>846.69749999999999</v>
      </c>
      <c r="EP157" s="19"/>
      <c r="ER157" s="19">
        <f t="shared" si="820"/>
        <v>0</v>
      </c>
      <c r="ES157" s="19">
        <f t="shared" si="820"/>
        <v>0</v>
      </c>
      <c r="ET157" s="19">
        <f t="shared" si="820"/>
        <v>153.94499999999999</v>
      </c>
      <c r="EU157" s="19">
        <f t="shared" si="820"/>
        <v>153.94499999999999</v>
      </c>
      <c r="EV157" s="19">
        <f t="shared" si="820"/>
        <v>153.94499999999999</v>
      </c>
      <c r="EW157" s="19"/>
      <c r="EZ157" s="1" t="str">
        <f t="shared" si="821"/>
        <v>Basic, Sport</v>
      </c>
      <c r="FA157" s="19">
        <f t="shared" ref="FA157:FA166" si="856">+EZ$108*FA89</f>
        <v>0</v>
      </c>
      <c r="FB157" s="19">
        <f>+FA108*FB89</f>
        <v>0</v>
      </c>
      <c r="FC157" s="19">
        <f>+FB108*FC89</f>
        <v>34.21</v>
      </c>
      <c r="FD157" s="19">
        <f>+FC108*FD89</f>
        <v>34.21</v>
      </c>
      <c r="FE157" s="19">
        <f>+FD108*FE89</f>
        <v>34.21</v>
      </c>
      <c r="FG157" s="19">
        <f t="shared" si="822"/>
        <v>0</v>
      </c>
      <c r="FH157">
        <f t="shared" si="823"/>
        <v>0</v>
      </c>
      <c r="FI157">
        <f t="shared" si="824"/>
        <v>809.06650000000002</v>
      </c>
      <c r="FJ157">
        <f t="shared" si="825"/>
        <v>809.06650000000002</v>
      </c>
      <c r="FK157">
        <f t="shared" si="826"/>
        <v>809.06650000000002</v>
      </c>
      <c r="FL157" s="19"/>
      <c r="FN157" s="19">
        <f t="shared" si="827"/>
        <v>0</v>
      </c>
      <c r="FO157" s="19">
        <f t="shared" si="827"/>
        <v>0</v>
      </c>
      <c r="FP157" s="19">
        <f t="shared" si="827"/>
        <v>147.10300000000001</v>
      </c>
      <c r="FQ157" s="19">
        <f t="shared" si="827"/>
        <v>147.10300000000001</v>
      </c>
      <c r="FR157" s="19">
        <f t="shared" si="827"/>
        <v>147.10300000000001</v>
      </c>
      <c r="FS157" s="19"/>
      <c r="FV157" s="1" t="str">
        <f t="shared" si="828"/>
        <v>Basic, Sport</v>
      </c>
      <c r="FW157" s="19">
        <f t="shared" ref="FW157:FW166" si="857">+FV$108*FW89</f>
        <v>0</v>
      </c>
      <c r="FX157" s="19">
        <f>+FW108*FX89</f>
        <v>0</v>
      </c>
      <c r="FY157" s="19">
        <f>+FX108*FY89</f>
        <v>0</v>
      </c>
      <c r="FZ157" s="19">
        <f>+FY108*FZ89</f>
        <v>34.21</v>
      </c>
      <c r="GA157" s="19">
        <f>+FZ108*GA89</f>
        <v>34.21</v>
      </c>
      <c r="GC157" s="19">
        <f t="shared" si="829"/>
        <v>0</v>
      </c>
      <c r="GD157">
        <f t="shared" si="830"/>
        <v>0</v>
      </c>
      <c r="GE157">
        <f t="shared" si="831"/>
        <v>0</v>
      </c>
      <c r="GF157">
        <f t="shared" si="832"/>
        <v>809.06650000000002</v>
      </c>
      <c r="GG157">
        <f t="shared" si="833"/>
        <v>809.06650000000002</v>
      </c>
      <c r="GH157" s="19"/>
      <c r="GJ157" s="19">
        <f t="shared" si="834"/>
        <v>0</v>
      </c>
      <c r="GK157" s="19">
        <f t="shared" si="834"/>
        <v>0</v>
      </c>
      <c r="GL157" s="19">
        <f t="shared" si="834"/>
        <v>0</v>
      </c>
      <c r="GM157" s="19">
        <f t="shared" si="834"/>
        <v>147.10300000000001</v>
      </c>
      <c r="GN157" s="19">
        <f t="shared" si="834"/>
        <v>147.10300000000001</v>
      </c>
      <c r="GO157" s="19"/>
      <c r="GR157" s="1" t="str">
        <f t="shared" si="835"/>
        <v>Basic, Sport</v>
      </c>
      <c r="GS157" s="19">
        <f t="shared" ref="GS157:GS166" si="858">+GR$108*GS89</f>
        <v>0</v>
      </c>
      <c r="GT157" s="19">
        <f>+GS108*GT89</f>
        <v>0</v>
      </c>
      <c r="GU157" s="19">
        <f>+GT108*GU89</f>
        <v>0</v>
      </c>
      <c r="GV157" s="19">
        <f>+GU108*GV89</f>
        <v>34.21</v>
      </c>
      <c r="GW157" s="19">
        <f>+GV108*GW89</f>
        <v>34.21</v>
      </c>
      <c r="GY157" s="19">
        <f t="shared" si="836"/>
        <v>0</v>
      </c>
      <c r="GZ157">
        <f t="shared" si="837"/>
        <v>0</v>
      </c>
      <c r="HA157">
        <f t="shared" si="838"/>
        <v>0</v>
      </c>
      <c r="HB157">
        <f t="shared" si="839"/>
        <v>809.06650000000002</v>
      </c>
      <c r="HC157">
        <f t="shared" si="840"/>
        <v>809.06650000000002</v>
      </c>
      <c r="HD157" s="19"/>
      <c r="HF157" s="19">
        <f t="shared" si="841"/>
        <v>0</v>
      </c>
      <c r="HG157" s="19">
        <f t="shared" si="841"/>
        <v>0</v>
      </c>
      <c r="HH157" s="19">
        <f t="shared" si="841"/>
        <v>0</v>
      </c>
      <c r="HI157" s="19">
        <f t="shared" si="841"/>
        <v>147.10300000000001</v>
      </c>
      <c r="HJ157" s="19">
        <f t="shared" si="841"/>
        <v>147.10300000000001</v>
      </c>
      <c r="HK157" s="19"/>
      <c r="HN157" s="1" t="str">
        <f t="shared" si="842"/>
        <v>Basic, Sport</v>
      </c>
      <c r="HO157" s="19">
        <f t="shared" ref="HO157:HO166" si="859">+HN$108*HO89</f>
        <v>0</v>
      </c>
      <c r="HP157" s="19">
        <f>+HO108*HP89</f>
        <v>0</v>
      </c>
      <c r="HQ157" s="19">
        <f>+HP108*HQ89</f>
        <v>0</v>
      </c>
      <c r="HR157" s="19">
        <f>+HQ108*HR89</f>
        <v>34.21</v>
      </c>
      <c r="HS157" s="19">
        <f>+HR108*HS89</f>
        <v>34.21</v>
      </c>
      <c r="HU157" s="19">
        <f t="shared" si="843"/>
        <v>0</v>
      </c>
      <c r="HV157">
        <f t="shared" si="844"/>
        <v>0</v>
      </c>
      <c r="HW157">
        <f t="shared" si="845"/>
        <v>0</v>
      </c>
      <c r="HX157">
        <f t="shared" si="846"/>
        <v>809.06650000000002</v>
      </c>
      <c r="HY157">
        <f t="shared" si="847"/>
        <v>809.06650000000002</v>
      </c>
      <c r="HZ157" s="19"/>
      <c r="IB157" s="19">
        <f t="shared" si="848"/>
        <v>0</v>
      </c>
      <c r="IC157" s="19">
        <f t="shared" si="848"/>
        <v>0</v>
      </c>
      <c r="ID157" s="19">
        <f t="shared" si="848"/>
        <v>0</v>
      </c>
      <c r="IE157" s="19">
        <f t="shared" si="848"/>
        <v>147.10300000000001</v>
      </c>
      <c r="IF157" s="19">
        <f t="shared" si="848"/>
        <v>147.10300000000001</v>
      </c>
      <c r="IG157" s="19"/>
    </row>
    <row r="158" spans="1:241">
      <c r="B158" s="1" t="str">
        <f t="shared" si="768"/>
        <v>Sport</v>
      </c>
      <c r="C158" s="19">
        <f t="shared" si="849"/>
        <v>497.6</v>
      </c>
      <c r="D158" s="19">
        <f t="shared" ref="D158:G163" si="860">+C$108*D90</f>
        <v>1244</v>
      </c>
      <c r="E158" s="19">
        <f t="shared" si="860"/>
        <v>1244</v>
      </c>
      <c r="F158" s="19">
        <f t="shared" si="860"/>
        <v>1244</v>
      </c>
      <c r="G158" s="19">
        <f t="shared" si="860"/>
        <v>933</v>
      </c>
      <c r="I158" s="19">
        <f t="shared" si="769"/>
        <v>10126.160000000002</v>
      </c>
      <c r="J158">
        <f t="shared" si="770"/>
        <v>25315.4</v>
      </c>
      <c r="K158">
        <f t="shared" si="771"/>
        <v>25315.4</v>
      </c>
      <c r="L158">
        <f t="shared" si="772"/>
        <v>25315.4</v>
      </c>
      <c r="M158">
        <f t="shared" si="773"/>
        <v>18986.550000000003</v>
      </c>
      <c r="N158" s="19"/>
      <c r="P158" s="19">
        <f t="shared" si="774"/>
        <v>1841.1200000000001</v>
      </c>
      <c r="Q158" s="19">
        <f t="shared" si="775"/>
        <v>4602.8</v>
      </c>
      <c r="R158" s="19">
        <f t="shared" si="776"/>
        <v>4602.8</v>
      </c>
      <c r="S158" s="19">
        <f t="shared" si="777"/>
        <v>4602.8</v>
      </c>
      <c r="T158" s="19">
        <f t="shared" si="778"/>
        <v>3452.1000000000004</v>
      </c>
      <c r="U158" s="19"/>
      <c r="X158" s="1" t="str">
        <f t="shared" si="779"/>
        <v>Sport</v>
      </c>
      <c r="Y158" s="19">
        <f t="shared" si="850"/>
        <v>0</v>
      </c>
      <c r="Z158" s="19">
        <f t="shared" ref="Z158:AC161" si="861">+Y$108*Z90</f>
        <v>31.1</v>
      </c>
      <c r="AA158" s="19">
        <f t="shared" si="861"/>
        <v>31.1</v>
      </c>
      <c r="AB158" s="19">
        <f t="shared" si="861"/>
        <v>31.1</v>
      </c>
      <c r="AC158" s="19">
        <f t="shared" si="861"/>
        <v>31.1</v>
      </c>
      <c r="AE158" s="19">
        <f t="shared" si="780"/>
        <v>0</v>
      </c>
      <c r="AF158">
        <f t="shared" si="781"/>
        <v>718.41000000000008</v>
      </c>
      <c r="AG158">
        <f t="shared" si="782"/>
        <v>718.41000000000008</v>
      </c>
      <c r="AH158">
        <f t="shared" si="783"/>
        <v>718.41000000000008</v>
      </c>
      <c r="AI158">
        <f t="shared" si="784"/>
        <v>718.41000000000008</v>
      </c>
      <c r="AJ158" s="19"/>
      <c r="AL158" s="19">
        <f t="shared" si="785"/>
        <v>0</v>
      </c>
      <c r="AM158" s="19">
        <f t="shared" si="785"/>
        <v>130.62</v>
      </c>
      <c r="AN158" s="19">
        <f t="shared" si="785"/>
        <v>130.62</v>
      </c>
      <c r="AO158" s="19">
        <f t="shared" si="785"/>
        <v>130.62</v>
      </c>
      <c r="AP158" s="19">
        <f t="shared" si="785"/>
        <v>130.62</v>
      </c>
      <c r="AQ158" s="19"/>
      <c r="AT158" s="1" t="str">
        <f t="shared" si="786"/>
        <v>Underground</v>
      </c>
      <c r="AU158" s="19">
        <f t="shared" si="851"/>
        <v>0</v>
      </c>
      <c r="AV158" s="19">
        <f t="shared" ref="AV158:AY161" si="862">+AU$108*AV90</f>
        <v>31.1</v>
      </c>
      <c r="AW158" s="19">
        <f t="shared" si="862"/>
        <v>31.1</v>
      </c>
      <c r="AX158" s="19">
        <f t="shared" si="862"/>
        <v>31.1</v>
      </c>
      <c r="AY158" s="19">
        <f t="shared" si="862"/>
        <v>31.1</v>
      </c>
      <c r="BA158" s="19">
        <f t="shared" si="787"/>
        <v>0</v>
      </c>
      <c r="BB158">
        <f t="shared" si="788"/>
        <v>667.09500000000014</v>
      </c>
      <c r="BC158">
        <f t="shared" si="789"/>
        <v>667.09500000000014</v>
      </c>
      <c r="BD158">
        <f t="shared" si="790"/>
        <v>667.09500000000014</v>
      </c>
      <c r="BE158">
        <f t="shared" si="791"/>
        <v>667.09500000000014</v>
      </c>
      <c r="BF158" s="19"/>
      <c r="BH158" s="19">
        <f t="shared" si="792"/>
        <v>0</v>
      </c>
      <c r="BI158" s="19">
        <f t="shared" si="792"/>
        <v>121.29000000000002</v>
      </c>
      <c r="BJ158" s="19">
        <f t="shared" si="792"/>
        <v>121.29000000000002</v>
      </c>
      <c r="BK158" s="19">
        <f t="shared" si="792"/>
        <v>121.29000000000002</v>
      </c>
      <c r="BL158" s="19">
        <f t="shared" si="792"/>
        <v>121.29000000000002</v>
      </c>
      <c r="BM158" s="19"/>
      <c r="BP158" s="1" t="str">
        <f t="shared" si="793"/>
        <v>Underground</v>
      </c>
      <c r="BQ158" s="19">
        <f t="shared" si="852"/>
        <v>0</v>
      </c>
      <c r="BR158" s="19">
        <f t="shared" ref="BR158:BU161" si="863">+BQ$108*BR90</f>
        <v>0</v>
      </c>
      <c r="BS158" s="19">
        <f t="shared" si="863"/>
        <v>31.1</v>
      </c>
      <c r="BT158" s="19">
        <f t="shared" si="863"/>
        <v>31.1</v>
      </c>
      <c r="BU158" s="19">
        <f t="shared" si="863"/>
        <v>31.1</v>
      </c>
      <c r="BW158" s="19">
        <f t="shared" si="794"/>
        <v>0</v>
      </c>
      <c r="BX158">
        <f t="shared" si="795"/>
        <v>0</v>
      </c>
      <c r="BY158">
        <f t="shared" si="796"/>
        <v>718.41000000000008</v>
      </c>
      <c r="BZ158">
        <f t="shared" si="797"/>
        <v>718.41000000000008</v>
      </c>
      <c r="CA158">
        <f t="shared" si="798"/>
        <v>718.41000000000008</v>
      </c>
      <c r="CB158" s="19"/>
      <c r="CD158" s="19">
        <f t="shared" si="799"/>
        <v>0</v>
      </c>
      <c r="CE158" s="19">
        <f t="shared" si="799"/>
        <v>0</v>
      </c>
      <c r="CF158" s="19">
        <f t="shared" si="799"/>
        <v>130.62</v>
      </c>
      <c r="CG158" s="19">
        <f t="shared" si="799"/>
        <v>130.62</v>
      </c>
      <c r="CH158" s="19">
        <f t="shared" si="799"/>
        <v>130.62</v>
      </c>
      <c r="CI158" s="19"/>
      <c r="CL158" s="1" t="str">
        <f t="shared" si="800"/>
        <v>Underground</v>
      </c>
      <c r="CM158" s="19">
        <f t="shared" si="853"/>
        <v>0</v>
      </c>
      <c r="CN158" s="19">
        <f t="shared" ref="CN158:CQ161" si="864">+CM$108*CN90</f>
        <v>0</v>
      </c>
      <c r="CO158" s="19">
        <f t="shared" si="864"/>
        <v>31.1</v>
      </c>
      <c r="CP158" s="19">
        <f t="shared" si="864"/>
        <v>31.1</v>
      </c>
      <c r="CQ158" s="19">
        <f t="shared" si="864"/>
        <v>31.1</v>
      </c>
      <c r="CS158" s="19">
        <f t="shared" si="801"/>
        <v>0</v>
      </c>
      <c r="CT158">
        <f t="shared" si="802"/>
        <v>0</v>
      </c>
      <c r="CU158">
        <f t="shared" si="803"/>
        <v>718.41000000000008</v>
      </c>
      <c r="CV158">
        <f t="shared" si="804"/>
        <v>718.41000000000008</v>
      </c>
      <c r="CW158">
        <f t="shared" si="805"/>
        <v>718.41000000000008</v>
      </c>
      <c r="CX158" s="19"/>
      <c r="CZ158" s="19">
        <f t="shared" si="806"/>
        <v>0</v>
      </c>
      <c r="DA158" s="19">
        <f t="shared" si="806"/>
        <v>0</v>
      </c>
      <c r="DB158" s="19">
        <f t="shared" si="806"/>
        <v>130.62</v>
      </c>
      <c r="DC158" s="19">
        <f t="shared" si="806"/>
        <v>130.62</v>
      </c>
      <c r="DD158" s="19">
        <f t="shared" si="806"/>
        <v>130.62</v>
      </c>
      <c r="DE158" s="19"/>
      <c r="DH158" s="1" t="str">
        <f t="shared" si="807"/>
        <v>Underground</v>
      </c>
      <c r="DI158" s="19">
        <f t="shared" si="854"/>
        <v>0</v>
      </c>
      <c r="DJ158" s="19">
        <f t="shared" ref="DJ158:DM161" si="865">+DI$108*DJ90</f>
        <v>0</v>
      </c>
      <c r="DK158" s="19">
        <f t="shared" si="865"/>
        <v>31.1</v>
      </c>
      <c r="DL158" s="19">
        <f t="shared" si="865"/>
        <v>31.1</v>
      </c>
      <c r="DM158" s="19">
        <f t="shared" si="865"/>
        <v>31.1</v>
      </c>
      <c r="DO158" s="19">
        <f t="shared" si="808"/>
        <v>0</v>
      </c>
      <c r="DP158">
        <f t="shared" si="809"/>
        <v>0</v>
      </c>
      <c r="DQ158">
        <f t="shared" si="810"/>
        <v>735.51499999999999</v>
      </c>
      <c r="DR158">
        <f t="shared" si="811"/>
        <v>735.51499999999999</v>
      </c>
      <c r="DS158">
        <f t="shared" si="812"/>
        <v>735.51499999999999</v>
      </c>
      <c r="DT158" s="19"/>
      <c r="DV158" s="19">
        <f t="shared" si="813"/>
        <v>0</v>
      </c>
      <c r="DW158" s="19">
        <f t="shared" si="813"/>
        <v>0</v>
      </c>
      <c r="DX158" s="19">
        <f t="shared" si="813"/>
        <v>133.72999999999999</v>
      </c>
      <c r="DY158" s="19">
        <f t="shared" si="813"/>
        <v>133.72999999999999</v>
      </c>
      <c r="DZ158" s="19">
        <f t="shared" si="813"/>
        <v>133.72999999999999</v>
      </c>
      <c r="EA158" s="19"/>
      <c r="ED158" s="1" t="str">
        <f t="shared" si="814"/>
        <v>Underground</v>
      </c>
      <c r="EE158" s="19">
        <f t="shared" si="855"/>
        <v>0</v>
      </c>
      <c r="EF158" s="19">
        <f t="shared" ref="EF158:EI161" si="866">+EE$108*EF90</f>
        <v>0</v>
      </c>
      <c r="EG158" s="19">
        <f t="shared" si="866"/>
        <v>31.1</v>
      </c>
      <c r="EH158" s="19">
        <f t="shared" si="866"/>
        <v>31.1</v>
      </c>
      <c r="EI158" s="19">
        <f t="shared" si="866"/>
        <v>31.1</v>
      </c>
      <c r="EK158" s="19">
        <f t="shared" si="815"/>
        <v>0</v>
      </c>
      <c r="EL158">
        <f t="shared" si="816"/>
        <v>0</v>
      </c>
      <c r="EM158">
        <f t="shared" si="817"/>
        <v>769.72500000000002</v>
      </c>
      <c r="EN158">
        <f t="shared" si="818"/>
        <v>769.72500000000002</v>
      </c>
      <c r="EO158">
        <f t="shared" si="819"/>
        <v>769.72500000000002</v>
      </c>
      <c r="EP158" s="19"/>
      <c r="ER158" s="19">
        <f t="shared" si="820"/>
        <v>0</v>
      </c>
      <c r="ES158" s="19">
        <f t="shared" si="820"/>
        <v>0</v>
      </c>
      <c r="ET158" s="19">
        <f t="shared" si="820"/>
        <v>139.95000000000002</v>
      </c>
      <c r="EU158" s="19">
        <f t="shared" si="820"/>
        <v>139.95000000000002</v>
      </c>
      <c r="EV158" s="19">
        <f t="shared" si="820"/>
        <v>139.95000000000002</v>
      </c>
      <c r="EW158" s="19"/>
      <c r="EZ158" s="1" t="str">
        <f t="shared" si="821"/>
        <v>Underground</v>
      </c>
      <c r="FA158" s="19">
        <f t="shared" si="856"/>
        <v>0</v>
      </c>
      <c r="FB158" s="19">
        <f t="shared" ref="FB158:FE161" si="867">+FA$108*FB90</f>
        <v>0</v>
      </c>
      <c r="FC158" s="19">
        <f t="shared" si="867"/>
        <v>31.1</v>
      </c>
      <c r="FD158" s="19">
        <f t="shared" si="867"/>
        <v>31.1</v>
      </c>
      <c r="FE158" s="19">
        <f t="shared" si="867"/>
        <v>31.1</v>
      </c>
      <c r="FG158" s="19">
        <f t="shared" si="822"/>
        <v>0</v>
      </c>
      <c r="FH158">
        <f t="shared" si="823"/>
        <v>0</v>
      </c>
      <c r="FI158">
        <f t="shared" si="824"/>
        <v>735.51499999999999</v>
      </c>
      <c r="FJ158">
        <f t="shared" si="825"/>
        <v>735.51499999999999</v>
      </c>
      <c r="FK158">
        <f t="shared" si="826"/>
        <v>735.51499999999999</v>
      </c>
      <c r="FL158" s="19"/>
      <c r="FN158" s="19">
        <f t="shared" si="827"/>
        <v>0</v>
      </c>
      <c r="FO158" s="19">
        <f t="shared" si="827"/>
        <v>0</v>
      </c>
      <c r="FP158" s="19">
        <f t="shared" si="827"/>
        <v>133.72999999999999</v>
      </c>
      <c r="FQ158" s="19">
        <f t="shared" si="827"/>
        <v>133.72999999999999</v>
      </c>
      <c r="FR158" s="19">
        <f t="shared" si="827"/>
        <v>133.72999999999999</v>
      </c>
      <c r="FS158" s="19"/>
      <c r="FV158" s="1" t="str">
        <f t="shared" si="828"/>
        <v>Underground</v>
      </c>
      <c r="FW158" s="19">
        <f t="shared" si="857"/>
        <v>0</v>
      </c>
      <c r="FX158" s="19">
        <f t="shared" ref="FX158:GA161" si="868">+FW$108*FX90</f>
        <v>0</v>
      </c>
      <c r="FY158" s="19">
        <f t="shared" si="868"/>
        <v>0</v>
      </c>
      <c r="FZ158" s="19">
        <f t="shared" si="868"/>
        <v>31.1</v>
      </c>
      <c r="GA158" s="19">
        <f t="shared" si="868"/>
        <v>31.1</v>
      </c>
      <c r="GC158" s="19">
        <f t="shared" si="829"/>
        <v>0</v>
      </c>
      <c r="GD158">
        <f t="shared" si="830"/>
        <v>0</v>
      </c>
      <c r="GE158">
        <f t="shared" si="831"/>
        <v>0</v>
      </c>
      <c r="GF158">
        <f t="shared" si="832"/>
        <v>735.51499999999999</v>
      </c>
      <c r="GG158">
        <f t="shared" si="833"/>
        <v>735.51499999999999</v>
      </c>
      <c r="GH158" s="19"/>
      <c r="GJ158" s="19">
        <f t="shared" si="834"/>
        <v>0</v>
      </c>
      <c r="GK158" s="19">
        <f t="shared" si="834"/>
        <v>0</v>
      </c>
      <c r="GL158" s="19">
        <f t="shared" si="834"/>
        <v>0</v>
      </c>
      <c r="GM158" s="19">
        <f t="shared" si="834"/>
        <v>133.72999999999999</v>
      </c>
      <c r="GN158" s="19">
        <f t="shared" si="834"/>
        <v>133.72999999999999</v>
      </c>
      <c r="GO158" s="19"/>
      <c r="GR158" s="1" t="str">
        <f t="shared" si="835"/>
        <v>Underground</v>
      </c>
      <c r="GS158" s="19">
        <f t="shared" si="858"/>
        <v>0</v>
      </c>
      <c r="GT158" s="19">
        <f t="shared" ref="GT158:GW161" si="869">+GS$108*GT90</f>
        <v>0</v>
      </c>
      <c r="GU158" s="19">
        <f t="shared" si="869"/>
        <v>0</v>
      </c>
      <c r="GV158" s="19">
        <f t="shared" si="869"/>
        <v>31.1</v>
      </c>
      <c r="GW158" s="19">
        <f t="shared" si="869"/>
        <v>31.1</v>
      </c>
      <c r="GY158" s="19">
        <f t="shared" si="836"/>
        <v>0</v>
      </c>
      <c r="GZ158">
        <f t="shared" si="837"/>
        <v>0</v>
      </c>
      <c r="HA158">
        <f t="shared" si="838"/>
        <v>0</v>
      </c>
      <c r="HB158">
        <f t="shared" si="839"/>
        <v>735.51499999999999</v>
      </c>
      <c r="HC158">
        <f t="shared" si="840"/>
        <v>735.51499999999999</v>
      </c>
      <c r="HD158" s="19"/>
      <c r="HF158" s="19">
        <f t="shared" si="841"/>
        <v>0</v>
      </c>
      <c r="HG158" s="19">
        <f t="shared" si="841"/>
        <v>0</v>
      </c>
      <c r="HH158" s="19">
        <f t="shared" si="841"/>
        <v>0</v>
      </c>
      <c r="HI158" s="19">
        <f t="shared" si="841"/>
        <v>133.72999999999999</v>
      </c>
      <c r="HJ158" s="19">
        <f t="shared" si="841"/>
        <v>133.72999999999999</v>
      </c>
      <c r="HK158" s="19"/>
      <c r="HN158" s="1" t="str">
        <f t="shared" si="842"/>
        <v>Underground</v>
      </c>
      <c r="HO158" s="19">
        <f t="shared" si="859"/>
        <v>0</v>
      </c>
      <c r="HP158" s="19">
        <f t="shared" ref="HP158:HS161" si="870">+HO$108*HP90</f>
        <v>0</v>
      </c>
      <c r="HQ158" s="19">
        <f t="shared" si="870"/>
        <v>0</v>
      </c>
      <c r="HR158" s="19">
        <f t="shared" si="870"/>
        <v>31.1</v>
      </c>
      <c r="HS158" s="19">
        <f t="shared" si="870"/>
        <v>31.1</v>
      </c>
      <c r="HU158" s="19">
        <f t="shared" si="843"/>
        <v>0</v>
      </c>
      <c r="HV158">
        <f t="shared" si="844"/>
        <v>0</v>
      </c>
      <c r="HW158">
        <f t="shared" si="845"/>
        <v>0</v>
      </c>
      <c r="HX158">
        <f t="shared" si="846"/>
        <v>735.51499999999999</v>
      </c>
      <c r="HY158">
        <f t="shared" si="847"/>
        <v>735.51499999999999</v>
      </c>
      <c r="HZ158" s="19"/>
      <c r="IB158" s="19">
        <f t="shared" si="848"/>
        <v>0</v>
      </c>
      <c r="IC158" s="19">
        <f t="shared" si="848"/>
        <v>0</v>
      </c>
      <c r="ID158" s="19">
        <f t="shared" si="848"/>
        <v>0</v>
      </c>
      <c r="IE158" s="19">
        <f t="shared" si="848"/>
        <v>133.72999999999999</v>
      </c>
      <c r="IF158" s="19">
        <f t="shared" si="848"/>
        <v>133.72999999999999</v>
      </c>
      <c r="IG158" s="19"/>
    </row>
    <row r="159" spans="1:241">
      <c r="B159" s="1" t="str">
        <f t="shared" si="768"/>
        <v>Underground</v>
      </c>
      <c r="C159" s="19">
        <f t="shared" si="849"/>
        <v>597.12</v>
      </c>
      <c r="D159" s="19">
        <f t="shared" si="860"/>
        <v>1492.8</v>
      </c>
      <c r="E159" s="19">
        <f t="shared" si="860"/>
        <v>1492.8</v>
      </c>
      <c r="F159" s="19">
        <f t="shared" si="860"/>
        <v>1492.8</v>
      </c>
      <c r="G159" s="19">
        <f t="shared" si="860"/>
        <v>1119.5999999999999</v>
      </c>
      <c r="I159" s="19">
        <f t="shared" si="769"/>
        <v>15435.552000000001</v>
      </c>
      <c r="J159">
        <f t="shared" si="770"/>
        <v>38588.879999999997</v>
      </c>
      <c r="K159">
        <f t="shared" si="771"/>
        <v>38588.879999999997</v>
      </c>
      <c r="L159">
        <f t="shared" si="772"/>
        <v>38588.879999999997</v>
      </c>
      <c r="M159">
        <f t="shared" si="773"/>
        <v>28941.66</v>
      </c>
      <c r="N159" s="19"/>
      <c r="P159" s="19">
        <f t="shared" si="774"/>
        <v>2806.4639999999999</v>
      </c>
      <c r="Q159" s="19">
        <f t="shared" si="775"/>
        <v>7016.16</v>
      </c>
      <c r="R159" s="19">
        <f t="shared" si="776"/>
        <v>7016.16</v>
      </c>
      <c r="S159" s="19">
        <f t="shared" si="777"/>
        <v>7016.16</v>
      </c>
      <c r="T159" s="19">
        <f t="shared" si="778"/>
        <v>5262.12</v>
      </c>
      <c r="U159" s="19"/>
      <c r="X159" s="1" t="str">
        <f t="shared" si="779"/>
        <v>Underground</v>
      </c>
      <c r="Y159" s="19">
        <f t="shared" si="850"/>
        <v>0</v>
      </c>
      <c r="Z159" s="19">
        <f t="shared" si="861"/>
        <v>37.32</v>
      </c>
      <c r="AA159" s="19">
        <f t="shared" si="861"/>
        <v>37.32</v>
      </c>
      <c r="AB159" s="19">
        <f t="shared" si="861"/>
        <v>37.32</v>
      </c>
      <c r="AC159" s="19">
        <f t="shared" si="861"/>
        <v>37.32</v>
      </c>
      <c r="AE159" s="19">
        <f t="shared" si="780"/>
        <v>0</v>
      </c>
      <c r="AF159">
        <f t="shared" si="781"/>
        <v>1067.3520000000001</v>
      </c>
      <c r="AG159">
        <f t="shared" si="782"/>
        <v>1067.3520000000001</v>
      </c>
      <c r="AH159">
        <f t="shared" si="783"/>
        <v>1067.3520000000001</v>
      </c>
      <c r="AI159">
        <f t="shared" si="784"/>
        <v>1067.3520000000001</v>
      </c>
      <c r="AJ159" s="19"/>
      <c r="AL159" s="19">
        <f t="shared" si="785"/>
        <v>0</v>
      </c>
      <c r="AM159" s="19">
        <f t="shared" si="785"/>
        <v>194.06400000000002</v>
      </c>
      <c r="AN159" s="19">
        <f t="shared" si="785"/>
        <v>194.06400000000002</v>
      </c>
      <c r="AO159" s="19">
        <f t="shared" si="785"/>
        <v>194.06400000000002</v>
      </c>
      <c r="AP159" s="19">
        <f t="shared" si="785"/>
        <v>194.06400000000002</v>
      </c>
      <c r="AQ159" s="19"/>
      <c r="AT159" s="1" t="str">
        <f t="shared" si="786"/>
        <v>Fantasy</v>
      </c>
      <c r="AU159" s="19">
        <f t="shared" si="851"/>
        <v>0</v>
      </c>
      <c r="AV159" s="19">
        <f t="shared" si="862"/>
        <v>37.32</v>
      </c>
      <c r="AW159" s="19">
        <f t="shared" si="862"/>
        <v>37.32</v>
      </c>
      <c r="AX159" s="19">
        <f t="shared" si="862"/>
        <v>37.32</v>
      </c>
      <c r="AY159" s="19">
        <f t="shared" si="862"/>
        <v>37.32</v>
      </c>
      <c r="BA159" s="19">
        <f t="shared" si="787"/>
        <v>0</v>
      </c>
      <c r="BB159">
        <f t="shared" si="788"/>
        <v>1005.7740000000001</v>
      </c>
      <c r="BC159">
        <f t="shared" si="789"/>
        <v>1005.7740000000001</v>
      </c>
      <c r="BD159">
        <f t="shared" si="790"/>
        <v>1005.7740000000001</v>
      </c>
      <c r="BE159">
        <f t="shared" si="791"/>
        <v>1005.7740000000001</v>
      </c>
      <c r="BF159" s="19"/>
      <c r="BH159" s="19">
        <f t="shared" si="792"/>
        <v>0</v>
      </c>
      <c r="BI159" s="19">
        <f t="shared" si="792"/>
        <v>182.86800000000002</v>
      </c>
      <c r="BJ159" s="19">
        <f t="shared" si="792"/>
        <v>182.86800000000002</v>
      </c>
      <c r="BK159" s="19">
        <f t="shared" si="792"/>
        <v>182.86800000000002</v>
      </c>
      <c r="BL159" s="19">
        <f t="shared" si="792"/>
        <v>182.86800000000002</v>
      </c>
      <c r="BM159" s="19"/>
      <c r="BP159" s="1" t="str">
        <f t="shared" si="793"/>
        <v>Fantasy</v>
      </c>
      <c r="BQ159" s="19">
        <f t="shared" si="852"/>
        <v>0</v>
      </c>
      <c r="BR159" s="19">
        <f t="shared" si="863"/>
        <v>0</v>
      </c>
      <c r="BS159" s="19">
        <f t="shared" si="863"/>
        <v>37.32</v>
      </c>
      <c r="BT159" s="19">
        <f t="shared" si="863"/>
        <v>37.32</v>
      </c>
      <c r="BU159" s="19">
        <f t="shared" si="863"/>
        <v>37.32</v>
      </c>
      <c r="BW159" s="19">
        <f t="shared" si="794"/>
        <v>0</v>
      </c>
      <c r="BX159">
        <f t="shared" si="795"/>
        <v>0</v>
      </c>
      <c r="BY159">
        <f t="shared" si="796"/>
        <v>1067.3520000000001</v>
      </c>
      <c r="BZ159">
        <f t="shared" si="797"/>
        <v>1067.3520000000001</v>
      </c>
      <c r="CA159">
        <f t="shared" si="798"/>
        <v>1067.3520000000001</v>
      </c>
      <c r="CB159" s="19"/>
      <c r="CD159" s="19">
        <f t="shared" si="799"/>
        <v>0</v>
      </c>
      <c r="CE159" s="19">
        <f t="shared" si="799"/>
        <v>0</v>
      </c>
      <c r="CF159" s="19">
        <f t="shared" si="799"/>
        <v>194.06400000000002</v>
      </c>
      <c r="CG159" s="19">
        <f t="shared" si="799"/>
        <v>194.06400000000002</v>
      </c>
      <c r="CH159" s="19">
        <f t="shared" si="799"/>
        <v>194.06400000000002</v>
      </c>
      <c r="CI159" s="19"/>
      <c r="CL159" s="1" t="str">
        <f t="shared" si="800"/>
        <v>Fantasy</v>
      </c>
      <c r="CM159" s="19">
        <f t="shared" si="853"/>
        <v>0</v>
      </c>
      <c r="CN159" s="19">
        <f t="shared" si="864"/>
        <v>0</v>
      </c>
      <c r="CO159" s="19">
        <f t="shared" si="864"/>
        <v>37.32</v>
      </c>
      <c r="CP159" s="19">
        <f t="shared" si="864"/>
        <v>37.32</v>
      </c>
      <c r="CQ159" s="19">
        <f t="shared" si="864"/>
        <v>37.32</v>
      </c>
      <c r="CS159" s="19">
        <f t="shared" si="801"/>
        <v>0</v>
      </c>
      <c r="CT159">
        <f t="shared" si="802"/>
        <v>0</v>
      </c>
      <c r="CU159">
        <f t="shared" si="803"/>
        <v>1067.3520000000001</v>
      </c>
      <c r="CV159">
        <f t="shared" si="804"/>
        <v>1067.3520000000001</v>
      </c>
      <c r="CW159">
        <f t="shared" si="805"/>
        <v>1067.3520000000001</v>
      </c>
      <c r="CX159" s="19"/>
      <c r="CZ159" s="19">
        <f t="shared" si="806"/>
        <v>0</v>
      </c>
      <c r="DA159" s="19">
        <f t="shared" si="806"/>
        <v>0</v>
      </c>
      <c r="DB159" s="19">
        <f t="shared" si="806"/>
        <v>194.06400000000002</v>
      </c>
      <c r="DC159" s="19">
        <f t="shared" si="806"/>
        <v>194.06400000000002</v>
      </c>
      <c r="DD159" s="19">
        <f t="shared" si="806"/>
        <v>194.06400000000002</v>
      </c>
      <c r="DE159" s="19"/>
      <c r="DH159" s="1" t="str">
        <f t="shared" si="807"/>
        <v>Fantasy</v>
      </c>
      <c r="DI159" s="19">
        <f t="shared" si="854"/>
        <v>0</v>
      </c>
      <c r="DJ159" s="19">
        <f t="shared" si="865"/>
        <v>0</v>
      </c>
      <c r="DK159" s="19">
        <f t="shared" si="865"/>
        <v>37.32</v>
      </c>
      <c r="DL159" s="19">
        <f t="shared" si="865"/>
        <v>37.32</v>
      </c>
      <c r="DM159" s="19">
        <f t="shared" si="865"/>
        <v>37.32</v>
      </c>
      <c r="DO159" s="19">
        <f t="shared" si="808"/>
        <v>0</v>
      </c>
      <c r="DP159">
        <f t="shared" si="809"/>
        <v>0</v>
      </c>
      <c r="DQ159">
        <f t="shared" si="810"/>
        <v>1087.8779999999999</v>
      </c>
      <c r="DR159">
        <f t="shared" si="811"/>
        <v>1087.8779999999999</v>
      </c>
      <c r="DS159">
        <f t="shared" si="812"/>
        <v>1087.8779999999999</v>
      </c>
      <c r="DT159" s="19"/>
      <c r="DV159" s="19">
        <f t="shared" si="813"/>
        <v>0</v>
      </c>
      <c r="DW159" s="19">
        <f t="shared" si="813"/>
        <v>0</v>
      </c>
      <c r="DX159" s="19">
        <f t="shared" si="813"/>
        <v>197.79599999999999</v>
      </c>
      <c r="DY159" s="19">
        <f t="shared" si="813"/>
        <v>197.79599999999999</v>
      </c>
      <c r="DZ159" s="19">
        <f t="shared" si="813"/>
        <v>197.79599999999999</v>
      </c>
      <c r="EA159" s="19"/>
      <c r="ED159" s="1" t="str">
        <f t="shared" si="814"/>
        <v>Fantasy</v>
      </c>
      <c r="EE159" s="19">
        <f t="shared" si="855"/>
        <v>0</v>
      </c>
      <c r="EF159" s="19">
        <f t="shared" si="866"/>
        <v>0</v>
      </c>
      <c r="EG159" s="19">
        <f t="shared" si="866"/>
        <v>37.32</v>
      </c>
      <c r="EH159" s="19">
        <f t="shared" si="866"/>
        <v>37.32</v>
      </c>
      <c r="EI159" s="19">
        <f t="shared" si="866"/>
        <v>37.32</v>
      </c>
      <c r="EK159" s="19">
        <f t="shared" si="815"/>
        <v>0</v>
      </c>
      <c r="EL159">
        <f t="shared" si="816"/>
        <v>0</v>
      </c>
      <c r="EM159">
        <f t="shared" si="817"/>
        <v>1128.93</v>
      </c>
      <c r="EN159">
        <f t="shared" si="818"/>
        <v>1128.93</v>
      </c>
      <c r="EO159">
        <f t="shared" si="819"/>
        <v>1128.93</v>
      </c>
      <c r="EP159" s="19"/>
      <c r="ER159" s="19">
        <f t="shared" si="820"/>
        <v>0</v>
      </c>
      <c r="ES159" s="19">
        <f t="shared" si="820"/>
        <v>0</v>
      </c>
      <c r="ET159" s="19">
        <f t="shared" si="820"/>
        <v>205.26</v>
      </c>
      <c r="EU159" s="19">
        <f t="shared" si="820"/>
        <v>205.26</v>
      </c>
      <c r="EV159" s="19">
        <f t="shared" si="820"/>
        <v>205.26</v>
      </c>
      <c r="EW159" s="19"/>
      <c r="EZ159" s="1" t="str">
        <f t="shared" si="821"/>
        <v>Fantasy</v>
      </c>
      <c r="FA159" s="19">
        <f t="shared" si="856"/>
        <v>0</v>
      </c>
      <c r="FB159" s="19">
        <f t="shared" si="867"/>
        <v>0</v>
      </c>
      <c r="FC159" s="19">
        <f t="shared" si="867"/>
        <v>37.32</v>
      </c>
      <c r="FD159" s="19">
        <f t="shared" si="867"/>
        <v>37.32</v>
      </c>
      <c r="FE159" s="19">
        <f t="shared" si="867"/>
        <v>37.32</v>
      </c>
      <c r="FG159" s="19">
        <f t="shared" si="822"/>
        <v>0</v>
      </c>
      <c r="FH159">
        <f t="shared" si="823"/>
        <v>0</v>
      </c>
      <c r="FI159">
        <f t="shared" si="824"/>
        <v>1087.8779999999999</v>
      </c>
      <c r="FJ159">
        <f t="shared" si="825"/>
        <v>1087.8779999999999</v>
      </c>
      <c r="FK159">
        <f t="shared" si="826"/>
        <v>1087.8779999999999</v>
      </c>
      <c r="FL159" s="19"/>
      <c r="FN159" s="19">
        <f t="shared" si="827"/>
        <v>0</v>
      </c>
      <c r="FO159" s="19">
        <f t="shared" si="827"/>
        <v>0</v>
      </c>
      <c r="FP159" s="19">
        <f t="shared" si="827"/>
        <v>197.79599999999999</v>
      </c>
      <c r="FQ159" s="19">
        <f t="shared" si="827"/>
        <v>197.79599999999999</v>
      </c>
      <c r="FR159" s="19">
        <f t="shared" si="827"/>
        <v>197.79599999999999</v>
      </c>
      <c r="FS159" s="19"/>
      <c r="FV159" s="1" t="str">
        <f t="shared" si="828"/>
        <v>Fantasy</v>
      </c>
      <c r="FW159" s="19">
        <f t="shared" si="857"/>
        <v>0</v>
      </c>
      <c r="FX159" s="19">
        <f t="shared" si="868"/>
        <v>0</v>
      </c>
      <c r="FY159" s="19">
        <f t="shared" si="868"/>
        <v>0</v>
      </c>
      <c r="FZ159" s="19">
        <f t="shared" si="868"/>
        <v>37.32</v>
      </c>
      <c r="GA159" s="19">
        <f t="shared" si="868"/>
        <v>37.32</v>
      </c>
      <c r="GC159" s="19">
        <f t="shared" si="829"/>
        <v>0</v>
      </c>
      <c r="GD159">
        <f t="shared" si="830"/>
        <v>0</v>
      </c>
      <c r="GE159">
        <f t="shared" si="831"/>
        <v>0</v>
      </c>
      <c r="GF159">
        <f t="shared" si="832"/>
        <v>1087.8779999999999</v>
      </c>
      <c r="GG159">
        <f t="shared" si="833"/>
        <v>1087.8779999999999</v>
      </c>
      <c r="GH159" s="19"/>
      <c r="GJ159" s="19">
        <f t="shared" si="834"/>
        <v>0</v>
      </c>
      <c r="GK159" s="19">
        <f t="shared" si="834"/>
        <v>0</v>
      </c>
      <c r="GL159" s="19">
        <f t="shared" si="834"/>
        <v>0</v>
      </c>
      <c r="GM159" s="19">
        <f t="shared" si="834"/>
        <v>197.79599999999999</v>
      </c>
      <c r="GN159" s="19">
        <f t="shared" si="834"/>
        <v>197.79599999999999</v>
      </c>
      <c r="GO159" s="19"/>
      <c r="GR159" s="1" t="str">
        <f t="shared" si="835"/>
        <v>Fantasy</v>
      </c>
      <c r="GS159" s="19">
        <f t="shared" si="858"/>
        <v>0</v>
      </c>
      <c r="GT159" s="19">
        <f t="shared" si="869"/>
        <v>0</v>
      </c>
      <c r="GU159" s="19">
        <f t="shared" si="869"/>
        <v>0</v>
      </c>
      <c r="GV159" s="19">
        <f t="shared" si="869"/>
        <v>37.32</v>
      </c>
      <c r="GW159" s="19">
        <f t="shared" si="869"/>
        <v>37.32</v>
      </c>
      <c r="GY159" s="19">
        <f t="shared" si="836"/>
        <v>0</v>
      </c>
      <c r="GZ159">
        <f t="shared" si="837"/>
        <v>0</v>
      </c>
      <c r="HA159">
        <f t="shared" si="838"/>
        <v>0</v>
      </c>
      <c r="HB159">
        <f t="shared" si="839"/>
        <v>1087.8779999999999</v>
      </c>
      <c r="HC159">
        <f t="shared" si="840"/>
        <v>1087.8779999999999</v>
      </c>
      <c r="HD159" s="19"/>
      <c r="HF159" s="19">
        <f t="shared" si="841"/>
        <v>0</v>
      </c>
      <c r="HG159" s="19">
        <f t="shared" si="841"/>
        <v>0</v>
      </c>
      <c r="HH159" s="19">
        <f t="shared" si="841"/>
        <v>0</v>
      </c>
      <c r="HI159" s="19">
        <f t="shared" si="841"/>
        <v>197.79599999999999</v>
      </c>
      <c r="HJ159" s="19">
        <f t="shared" si="841"/>
        <v>197.79599999999999</v>
      </c>
      <c r="HK159" s="19"/>
      <c r="HN159" s="1" t="str">
        <f t="shared" si="842"/>
        <v>Fantasy</v>
      </c>
      <c r="HO159" s="19">
        <f t="shared" si="859"/>
        <v>0</v>
      </c>
      <c r="HP159" s="19">
        <f t="shared" si="870"/>
        <v>0</v>
      </c>
      <c r="HQ159" s="19">
        <f t="shared" si="870"/>
        <v>0</v>
      </c>
      <c r="HR159" s="19">
        <f t="shared" si="870"/>
        <v>37.32</v>
      </c>
      <c r="HS159" s="19">
        <f t="shared" si="870"/>
        <v>37.32</v>
      </c>
      <c r="HU159" s="19">
        <f t="shared" si="843"/>
        <v>0</v>
      </c>
      <c r="HV159">
        <f t="shared" si="844"/>
        <v>0</v>
      </c>
      <c r="HW159">
        <f t="shared" si="845"/>
        <v>0</v>
      </c>
      <c r="HX159">
        <f t="shared" si="846"/>
        <v>1087.8779999999999</v>
      </c>
      <c r="HY159">
        <f t="shared" si="847"/>
        <v>1087.8779999999999</v>
      </c>
      <c r="HZ159" s="19"/>
      <c r="IB159" s="19">
        <f t="shared" si="848"/>
        <v>0</v>
      </c>
      <c r="IC159" s="19">
        <f t="shared" si="848"/>
        <v>0</v>
      </c>
      <c r="ID159" s="19">
        <f t="shared" si="848"/>
        <v>0</v>
      </c>
      <c r="IE159" s="19">
        <f t="shared" si="848"/>
        <v>197.79599999999999</v>
      </c>
      <c r="IF159" s="19">
        <f t="shared" si="848"/>
        <v>197.79599999999999</v>
      </c>
      <c r="IG159" s="19"/>
    </row>
    <row r="160" spans="1:241">
      <c r="B160" s="1" t="str">
        <f t="shared" si="768"/>
        <v>Fantasy</v>
      </c>
      <c r="C160" s="19">
        <f t="shared" si="849"/>
        <v>398.08</v>
      </c>
      <c r="D160" s="19">
        <f t="shared" si="860"/>
        <v>995.2</v>
      </c>
      <c r="E160" s="19">
        <f t="shared" si="860"/>
        <v>995.2</v>
      </c>
      <c r="F160" s="19">
        <f t="shared" si="860"/>
        <v>995.2</v>
      </c>
      <c r="G160" s="19">
        <f t="shared" si="860"/>
        <v>746.4</v>
      </c>
      <c r="I160" s="19">
        <f t="shared" si="769"/>
        <v>13096.832000000002</v>
      </c>
      <c r="J160">
        <f t="shared" si="770"/>
        <v>32742.080000000005</v>
      </c>
      <c r="K160">
        <f t="shared" si="771"/>
        <v>32742.080000000005</v>
      </c>
      <c r="L160">
        <f t="shared" si="772"/>
        <v>32742.080000000005</v>
      </c>
      <c r="M160">
        <f t="shared" si="773"/>
        <v>24556.560000000005</v>
      </c>
      <c r="N160" s="19"/>
      <c r="P160" s="19">
        <f t="shared" si="774"/>
        <v>1870.9759999999999</v>
      </c>
      <c r="Q160" s="19">
        <f t="shared" si="775"/>
        <v>4677.4400000000005</v>
      </c>
      <c r="R160" s="19">
        <f t="shared" si="776"/>
        <v>4677.4400000000005</v>
      </c>
      <c r="S160" s="19">
        <f t="shared" si="777"/>
        <v>4677.4400000000005</v>
      </c>
      <c r="T160" s="19">
        <f t="shared" si="778"/>
        <v>3508.08</v>
      </c>
      <c r="U160" s="19"/>
      <c r="X160" s="1" t="str">
        <f t="shared" si="779"/>
        <v>Fantasy</v>
      </c>
      <c r="Y160" s="19">
        <f t="shared" si="850"/>
        <v>0</v>
      </c>
      <c r="Z160" s="19">
        <f t="shared" si="861"/>
        <v>24.88</v>
      </c>
      <c r="AA160" s="19">
        <f t="shared" si="861"/>
        <v>24.88</v>
      </c>
      <c r="AB160" s="19">
        <f t="shared" si="861"/>
        <v>24.88</v>
      </c>
      <c r="AC160" s="19">
        <f t="shared" si="861"/>
        <v>24.88</v>
      </c>
      <c r="AE160" s="19">
        <f t="shared" si="780"/>
        <v>0</v>
      </c>
      <c r="AF160">
        <f t="shared" si="781"/>
        <v>905.63200000000006</v>
      </c>
      <c r="AG160">
        <f t="shared" si="782"/>
        <v>905.63200000000006</v>
      </c>
      <c r="AH160">
        <f t="shared" si="783"/>
        <v>905.63200000000006</v>
      </c>
      <c r="AI160">
        <f t="shared" si="784"/>
        <v>905.63200000000006</v>
      </c>
      <c r="AJ160" s="19"/>
      <c r="AL160" s="19">
        <f t="shared" si="785"/>
        <v>0</v>
      </c>
      <c r="AM160" s="19">
        <f t="shared" si="785"/>
        <v>129.376</v>
      </c>
      <c r="AN160" s="19">
        <f t="shared" si="785"/>
        <v>129.376</v>
      </c>
      <c r="AO160" s="19">
        <f t="shared" si="785"/>
        <v>129.376</v>
      </c>
      <c r="AP160" s="19">
        <f t="shared" si="785"/>
        <v>129.376</v>
      </c>
      <c r="AQ160" s="19"/>
      <c r="AT160" s="1" t="str">
        <f t="shared" si="786"/>
        <v>Style, Designers</v>
      </c>
      <c r="AU160" s="19">
        <f t="shared" si="851"/>
        <v>0</v>
      </c>
      <c r="AV160" s="19">
        <f t="shared" si="862"/>
        <v>24.88</v>
      </c>
      <c r="AW160" s="19">
        <f t="shared" si="862"/>
        <v>24.88</v>
      </c>
      <c r="AX160" s="19">
        <f t="shared" si="862"/>
        <v>24.88</v>
      </c>
      <c r="AY160" s="19">
        <f t="shared" si="862"/>
        <v>24.88</v>
      </c>
      <c r="BA160" s="19">
        <f t="shared" si="787"/>
        <v>0</v>
      </c>
      <c r="BB160">
        <f t="shared" si="788"/>
        <v>853.38400000000013</v>
      </c>
      <c r="BC160">
        <f t="shared" si="789"/>
        <v>853.38400000000013</v>
      </c>
      <c r="BD160">
        <f t="shared" si="790"/>
        <v>853.38400000000013</v>
      </c>
      <c r="BE160">
        <f t="shared" si="791"/>
        <v>853.38400000000013</v>
      </c>
      <c r="BF160" s="19"/>
      <c r="BH160" s="19">
        <f t="shared" si="792"/>
        <v>0</v>
      </c>
      <c r="BI160" s="19">
        <f t="shared" si="792"/>
        <v>121.91200000000001</v>
      </c>
      <c r="BJ160" s="19">
        <f t="shared" si="792"/>
        <v>121.91200000000001</v>
      </c>
      <c r="BK160" s="19">
        <f t="shared" si="792"/>
        <v>121.91200000000001</v>
      </c>
      <c r="BL160" s="19">
        <f t="shared" si="792"/>
        <v>121.91200000000001</v>
      </c>
      <c r="BM160" s="19"/>
      <c r="BP160" s="1" t="str">
        <f t="shared" si="793"/>
        <v>Style, Designers</v>
      </c>
      <c r="BQ160" s="19">
        <f t="shared" si="852"/>
        <v>0</v>
      </c>
      <c r="BR160" s="19">
        <f t="shared" si="863"/>
        <v>0</v>
      </c>
      <c r="BS160" s="19">
        <f t="shared" si="863"/>
        <v>24.88</v>
      </c>
      <c r="BT160" s="19">
        <f t="shared" si="863"/>
        <v>24.88</v>
      </c>
      <c r="BU160" s="19">
        <f t="shared" si="863"/>
        <v>24.88</v>
      </c>
      <c r="BW160" s="19">
        <f t="shared" si="794"/>
        <v>0</v>
      </c>
      <c r="BX160">
        <f t="shared" si="795"/>
        <v>0</v>
      </c>
      <c r="BY160">
        <f t="shared" si="796"/>
        <v>905.63200000000006</v>
      </c>
      <c r="BZ160">
        <f t="shared" si="797"/>
        <v>905.63200000000006</v>
      </c>
      <c r="CA160">
        <f t="shared" si="798"/>
        <v>905.63200000000006</v>
      </c>
      <c r="CB160" s="19"/>
      <c r="CD160" s="19">
        <f t="shared" si="799"/>
        <v>0</v>
      </c>
      <c r="CE160" s="19">
        <f t="shared" si="799"/>
        <v>0</v>
      </c>
      <c r="CF160" s="19">
        <f t="shared" si="799"/>
        <v>129.376</v>
      </c>
      <c r="CG160" s="19">
        <f t="shared" si="799"/>
        <v>129.376</v>
      </c>
      <c r="CH160" s="19">
        <f t="shared" si="799"/>
        <v>129.376</v>
      </c>
      <c r="CI160" s="19"/>
      <c r="CL160" s="1" t="str">
        <f t="shared" si="800"/>
        <v>Style, Designers</v>
      </c>
      <c r="CM160" s="19">
        <f t="shared" si="853"/>
        <v>0</v>
      </c>
      <c r="CN160" s="19">
        <f t="shared" si="864"/>
        <v>0</v>
      </c>
      <c r="CO160" s="19">
        <f t="shared" si="864"/>
        <v>24.88</v>
      </c>
      <c r="CP160" s="19">
        <f t="shared" si="864"/>
        <v>24.88</v>
      </c>
      <c r="CQ160" s="19">
        <f t="shared" si="864"/>
        <v>24.88</v>
      </c>
      <c r="CS160" s="19">
        <f t="shared" si="801"/>
        <v>0</v>
      </c>
      <c r="CT160">
        <f t="shared" si="802"/>
        <v>0</v>
      </c>
      <c r="CU160">
        <f t="shared" si="803"/>
        <v>905.63200000000006</v>
      </c>
      <c r="CV160">
        <f t="shared" si="804"/>
        <v>905.63200000000006</v>
      </c>
      <c r="CW160">
        <f t="shared" si="805"/>
        <v>905.63200000000006</v>
      </c>
      <c r="CX160" s="19"/>
      <c r="CZ160" s="19">
        <f t="shared" si="806"/>
        <v>0</v>
      </c>
      <c r="DA160" s="19">
        <f t="shared" si="806"/>
        <v>0</v>
      </c>
      <c r="DB160" s="19">
        <f t="shared" si="806"/>
        <v>129.376</v>
      </c>
      <c r="DC160" s="19">
        <f t="shared" si="806"/>
        <v>129.376</v>
      </c>
      <c r="DD160" s="19">
        <f t="shared" si="806"/>
        <v>129.376</v>
      </c>
      <c r="DE160" s="19"/>
      <c r="DH160" s="1" t="str">
        <f t="shared" si="807"/>
        <v>Style, Designers</v>
      </c>
      <c r="DI160" s="19">
        <f t="shared" si="854"/>
        <v>0</v>
      </c>
      <c r="DJ160" s="19">
        <f t="shared" si="865"/>
        <v>0</v>
      </c>
      <c r="DK160" s="19">
        <f t="shared" si="865"/>
        <v>24.88</v>
      </c>
      <c r="DL160" s="19">
        <f t="shared" si="865"/>
        <v>24.88</v>
      </c>
      <c r="DM160" s="19">
        <f t="shared" si="865"/>
        <v>24.88</v>
      </c>
      <c r="DO160" s="19">
        <f t="shared" si="808"/>
        <v>0</v>
      </c>
      <c r="DP160">
        <f t="shared" si="809"/>
        <v>0</v>
      </c>
      <c r="DQ160">
        <f t="shared" si="810"/>
        <v>923.04799999999977</v>
      </c>
      <c r="DR160">
        <f t="shared" si="811"/>
        <v>923.04799999999977</v>
      </c>
      <c r="DS160">
        <f t="shared" si="812"/>
        <v>923.04799999999977</v>
      </c>
      <c r="DT160" s="19"/>
      <c r="DV160" s="19">
        <f t="shared" si="813"/>
        <v>0</v>
      </c>
      <c r="DW160" s="19">
        <f t="shared" si="813"/>
        <v>0</v>
      </c>
      <c r="DX160" s="19">
        <f t="shared" si="813"/>
        <v>131.864</v>
      </c>
      <c r="DY160" s="19">
        <f t="shared" si="813"/>
        <v>131.864</v>
      </c>
      <c r="DZ160" s="19">
        <f t="shared" si="813"/>
        <v>131.864</v>
      </c>
      <c r="EA160" s="19"/>
      <c r="ED160" s="1" t="str">
        <f t="shared" si="814"/>
        <v>Style, Designers</v>
      </c>
      <c r="EE160" s="19">
        <f t="shared" si="855"/>
        <v>0</v>
      </c>
      <c r="EF160" s="19">
        <f t="shared" si="866"/>
        <v>0</v>
      </c>
      <c r="EG160" s="19">
        <f t="shared" si="866"/>
        <v>24.88</v>
      </c>
      <c r="EH160" s="19">
        <f t="shared" si="866"/>
        <v>24.88</v>
      </c>
      <c r="EI160" s="19">
        <f t="shared" si="866"/>
        <v>24.88</v>
      </c>
      <c r="EK160" s="19">
        <f t="shared" si="815"/>
        <v>0</v>
      </c>
      <c r="EL160">
        <f t="shared" si="816"/>
        <v>0</v>
      </c>
      <c r="EM160">
        <f t="shared" si="817"/>
        <v>957.88</v>
      </c>
      <c r="EN160">
        <f t="shared" si="818"/>
        <v>957.88</v>
      </c>
      <c r="EO160">
        <f t="shared" si="819"/>
        <v>957.88</v>
      </c>
      <c r="EP160" s="19"/>
      <c r="ER160" s="19">
        <f t="shared" si="820"/>
        <v>0</v>
      </c>
      <c r="ES160" s="19">
        <f t="shared" si="820"/>
        <v>0</v>
      </c>
      <c r="ET160" s="19">
        <f t="shared" si="820"/>
        <v>136.84</v>
      </c>
      <c r="EU160" s="19">
        <f t="shared" si="820"/>
        <v>136.84</v>
      </c>
      <c r="EV160" s="19">
        <f t="shared" si="820"/>
        <v>136.84</v>
      </c>
      <c r="EW160" s="19"/>
      <c r="EZ160" s="1" t="str">
        <f t="shared" si="821"/>
        <v>Style, Designers</v>
      </c>
      <c r="FA160" s="19">
        <f t="shared" si="856"/>
        <v>0</v>
      </c>
      <c r="FB160" s="19">
        <f t="shared" si="867"/>
        <v>0</v>
      </c>
      <c r="FC160" s="19">
        <f t="shared" si="867"/>
        <v>24.88</v>
      </c>
      <c r="FD160" s="19">
        <f t="shared" si="867"/>
        <v>24.88</v>
      </c>
      <c r="FE160" s="19">
        <f t="shared" si="867"/>
        <v>24.88</v>
      </c>
      <c r="FG160" s="19">
        <f t="shared" si="822"/>
        <v>0</v>
      </c>
      <c r="FH160">
        <f t="shared" si="823"/>
        <v>0</v>
      </c>
      <c r="FI160">
        <f t="shared" si="824"/>
        <v>923.04799999999977</v>
      </c>
      <c r="FJ160">
        <f t="shared" si="825"/>
        <v>923.04799999999977</v>
      </c>
      <c r="FK160">
        <f t="shared" si="826"/>
        <v>923.04799999999977</v>
      </c>
      <c r="FL160" s="19"/>
      <c r="FN160" s="19">
        <f t="shared" si="827"/>
        <v>0</v>
      </c>
      <c r="FO160" s="19">
        <f t="shared" si="827"/>
        <v>0</v>
      </c>
      <c r="FP160" s="19">
        <f t="shared" si="827"/>
        <v>131.864</v>
      </c>
      <c r="FQ160" s="19">
        <f t="shared" si="827"/>
        <v>131.864</v>
      </c>
      <c r="FR160" s="19">
        <f t="shared" si="827"/>
        <v>131.864</v>
      </c>
      <c r="FS160" s="19"/>
      <c r="FV160" s="1" t="str">
        <f t="shared" si="828"/>
        <v>Style, Designers</v>
      </c>
      <c r="FW160" s="19">
        <f t="shared" si="857"/>
        <v>0</v>
      </c>
      <c r="FX160" s="19">
        <f t="shared" si="868"/>
        <v>0</v>
      </c>
      <c r="FY160" s="19">
        <f t="shared" si="868"/>
        <v>0</v>
      </c>
      <c r="FZ160" s="19">
        <f t="shared" si="868"/>
        <v>24.88</v>
      </c>
      <c r="GA160" s="19">
        <f t="shared" si="868"/>
        <v>24.88</v>
      </c>
      <c r="GC160" s="19">
        <f t="shared" si="829"/>
        <v>0</v>
      </c>
      <c r="GD160">
        <f t="shared" si="830"/>
        <v>0</v>
      </c>
      <c r="GE160">
        <f t="shared" si="831"/>
        <v>0</v>
      </c>
      <c r="GF160">
        <f t="shared" si="832"/>
        <v>923.04799999999977</v>
      </c>
      <c r="GG160">
        <f t="shared" si="833"/>
        <v>923.04799999999977</v>
      </c>
      <c r="GH160" s="19"/>
      <c r="GJ160" s="19">
        <f t="shared" si="834"/>
        <v>0</v>
      </c>
      <c r="GK160" s="19">
        <f t="shared" si="834"/>
        <v>0</v>
      </c>
      <c r="GL160" s="19">
        <f t="shared" si="834"/>
        <v>0</v>
      </c>
      <c r="GM160" s="19">
        <f t="shared" si="834"/>
        <v>131.864</v>
      </c>
      <c r="GN160" s="19">
        <f t="shared" si="834"/>
        <v>131.864</v>
      </c>
      <c r="GO160" s="19"/>
      <c r="GR160" s="1" t="str">
        <f t="shared" si="835"/>
        <v>Style, Designers</v>
      </c>
      <c r="GS160" s="19">
        <f t="shared" si="858"/>
        <v>0</v>
      </c>
      <c r="GT160" s="19">
        <f t="shared" si="869"/>
        <v>0</v>
      </c>
      <c r="GU160" s="19">
        <f t="shared" si="869"/>
        <v>0</v>
      </c>
      <c r="GV160" s="19">
        <f t="shared" si="869"/>
        <v>24.88</v>
      </c>
      <c r="GW160" s="19">
        <f t="shared" si="869"/>
        <v>24.88</v>
      </c>
      <c r="GY160" s="19">
        <f t="shared" si="836"/>
        <v>0</v>
      </c>
      <c r="GZ160">
        <f t="shared" si="837"/>
        <v>0</v>
      </c>
      <c r="HA160">
        <f t="shared" si="838"/>
        <v>0</v>
      </c>
      <c r="HB160">
        <f t="shared" si="839"/>
        <v>923.04799999999977</v>
      </c>
      <c r="HC160">
        <f t="shared" si="840"/>
        <v>923.04799999999977</v>
      </c>
      <c r="HD160" s="19"/>
      <c r="HF160" s="19">
        <f t="shared" si="841"/>
        <v>0</v>
      </c>
      <c r="HG160" s="19">
        <f t="shared" si="841"/>
        <v>0</v>
      </c>
      <c r="HH160" s="19">
        <f t="shared" si="841"/>
        <v>0</v>
      </c>
      <c r="HI160" s="19">
        <f t="shared" si="841"/>
        <v>131.864</v>
      </c>
      <c r="HJ160" s="19">
        <f t="shared" si="841"/>
        <v>131.864</v>
      </c>
      <c r="HK160" s="19"/>
      <c r="HN160" s="1" t="str">
        <f t="shared" si="842"/>
        <v>Style, Designers</v>
      </c>
      <c r="HO160" s="19">
        <f t="shared" si="859"/>
        <v>0</v>
      </c>
      <c r="HP160" s="19">
        <f t="shared" si="870"/>
        <v>0</v>
      </c>
      <c r="HQ160" s="19">
        <f t="shared" si="870"/>
        <v>0</v>
      </c>
      <c r="HR160" s="19">
        <f t="shared" si="870"/>
        <v>24.88</v>
      </c>
      <c r="HS160" s="19">
        <f t="shared" si="870"/>
        <v>24.88</v>
      </c>
      <c r="HU160" s="19">
        <f t="shared" si="843"/>
        <v>0</v>
      </c>
      <c r="HV160">
        <f t="shared" si="844"/>
        <v>0</v>
      </c>
      <c r="HW160">
        <f t="shared" si="845"/>
        <v>0</v>
      </c>
      <c r="HX160">
        <f t="shared" si="846"/>
        <v>923.04799999999977</v>
      </c>
      <c r="HY160">
        <f t="shared" si="847"/>
        <v>923.04799999999977</v>
      </c>
      <c r="HZ160" s="19"/>
      <c r="IB160" s="19">
        <f t="shared" si="848"/>
        <v>0</v>
      </c>
      <c r="IC160" s="19">
        <f t="shared" si="848"/>
        <v>0</v>
      </c>
      <c r="ID160" s="19">
        <f t="shared" si="848"/>
        <v>0</v>
      </c>
      <c r="IE160" s="19">
        <f t="shared" si="848"/>
        <v>131.864</v>
      </c>
      <c r="IF160" s="19">
        <f t="shared" si="848"/>
        <v>131.864</v>
      </c>
      <c r="IG160" s="19"/>
    </row>
    <row r="161" spans="1:241">
      <c r="B161" s="1" t="str">
        <f t="shared" si="768"/>
        <v>Style</v>
      </c>
      <c r="C161" s="19">
        <f t="shared" si="849"/>
        <v>597.12</v>
      </c>
      <c r="D161" s="19">
        <f t="shared" si="860"/>
        <v>1492.8</v>
      </c>
      <c r="E161" s="19">
        <f t="shared" si="860"/>
        <v>1492.8</v>
      </c>
      <c r="F161" s="19">
        <f t="shared" si="860"/>
        <v>1492.8</v>
      </c>
      <c r="G161" s="19">
        <f t="shared" si="860"/>
        <v>1119.5999999999999</v>
      </c>
      <c r="I161" s="19">
        <f t="shared" si="769"/>
        <v>21526.176000000003</v>
      </c>
      <c r="J161">
        <f t="shared" si="770"/>
        <v>53815.44</v>
      </c>
      <c r="K161">
        <f t="shared" si="771"/>
        <v>53815.44</v>
      </c>
      <c r="L161">
        <f t="shared" si="772"/>
        <v>53815.44</v>
      </c>
      <c r="M161">
        <f t="shared" si="773"/>
        <v>40361.58</v>
      </c>
      <c r="N161" s="19"/>
      <c r="P161" s="19">
        <f t="shared" si="774"/>
        <v>3075.1680000000001</v>
      </c>
      <c r="Q161" s="19">
        <f t="shared" si="775"/>
        <v>7687.92</v>
      </c>
      <c r="R161" s="19">
        <f t="shared" si="776"/>
        <v>7687.92</v>
      </c>
      <c r="S161" s="19">
        <f t="shared" si="777"/>
        <v>7687.92</v>
      </c>
      <c r="T161" s="19">
        <f t="shared" si="778"/>
        <v>5765.94</v>
      </c>
      <c r="U161" s="19"/>
      <c r="X161" s="1" t="str">
        <f t="shared" si="779"/>
        <v>Style</v>
      </c>
      <c r="Y161" s="19">
        <f t="shared" si="850"/>
        <v>0</v>
      </c>
      <c r="Z161" s="19">
        <f t="shared" si="861"/>
        <v>37.32</v>
      </c>
      <c r="AA161" s="19">
        <f t="shared" si="861"/>
        <v>37.32</v>
      </c>
      <c r="AB161" s="19">
        <f t="shared" si="861"/>
        <v>37.32</v>
      </c>
      <c r="AC161" s="19">
        <f t="shared" si="861"/>
        <v>37.32</v>
      </c>
      <c r="AE161" s="19">
        <f t="shared" si="780"/>
        <v>0</v>
      </c>
      <c r="AF161">
        <f t="shared" si="781"/>
        <v>1476.0060000000001</v>
      </c>
      <c r="AG161">
        <f t="shared" si="782"/>
        <v>1476.0060000000001</v>
      </c>
      <c r="AH161">
        <f t="shared" si="783"/>
        <v>1476.0060000000001</v>
      </c>
      <c r="AI161">
        <f t="shared" si="784"/>
        <v>1476.0060000000001</v>
      </c>
      <c r="AJ161" s="19"/>
      <c r="AL161" s="19">
        <f t="shared" si="785"/>
        <v>0</v>
      </c>
      <c r="AM161" s="19">
        <f t="shared" si="785"/>
        <v>210.858</v>
      </c>
      <c r="AN161" s="19">
        <f t="shared" si="785"/>
        <v>210.858</v>
      </c>
      <c r="AO161" s="19">
        <f t="shared" si="785"/>
        <v>210.858</v>
      </c>
      <c r="AP161" s="19">
        <f t="shared" si="785"/>
        <v>210.858</v>
      </c>
      <c r="AQ161" s="19"/>
      <c r="AT161" s="1" t="str">
        <f t="shared" si="786"/>
        <v>Style</v>
      </c>
      <c r="AU161" s="19">
        <f t="shared" si="851"/>
        <v>0</v>
      </c>
      <c r="AV161" s="19">
        <f t="shared" si="862"/>
        <v>37.32</v>
      </c>
      <c r="AW161" s="19">
        <f t="shared" si="862"/>
        <v>37.32</v>
      </c>
      <c r="AX161" s="19">
        <f t="shared" si="862"/>
        <v>37.32</v>
      </c>
      <c r="AY161" s="19">
        <f t="shared" si="862"/>
        <v>37.32</v>
      </c>
      <c r="BA161" s="19">
        <f t="shared" si="787"/>
        <v>0</v>
      </c>
      <c r="BB161">
        <f t="shared" si="788"/>
        <v>1397.634</v>
      </c>
      <c r="BC161">
        <f t="shared" si="789"/>
        <v>1397.634</v>
      </c>
      <c r="BD161">
        <f t="shared" si="790"/>
        <v>1397.634</v>
      </c>
      <c r="BE161">
        <f t="shared" si="791"/>
        <v>1397.634</v>
      </c>
      <c r="BF161" s="19"/>
      <c r="BH161" s="19">
        <f t="shared" si="792"/>
        <v>0</v>
      </c>
      <c r="BI161" s="19">
        <f t="shared" si="792"/>
        <v>199.66200000000003</v>
      </c>
      <c r="BJ161" s="19">
        <f t="shared" si="792"/>
        <v>199.66200000000003</v>
      </c>
      <c r="BK161" s="19">
        <f t="shared" si="792"/>
        <v>199.66200000000003</v>
      </c>
      <c r="BL161" s="19">
        <f t="shared" si="792"/>
        <v>199.66200000000003</v>
      </c>
      <c r="BM161" s="19"/>
      <c r="BP161" s="1" t="str">
        <f t="shared" si="793"/>
        <v>Style</v>
      </c>
      <c r="BQ161" s="19">
        <f t="shared" si="852"/>
        <v>0</v>
      </c>
      <c r="BR161" s="19">
        <f t="shared" si="863"/>
        <v>0</v>
      </c>
      <c r="BS161" s="19">
        <f t="shared" si="863"/>
        <v>37.32</v>
      </c>
      <c r="BT161" s="19">
        <f t="shared" si="863"/>
        <v>37.32</v>
      </c>
      <c r="BU161" s="19">
        <f t="shared" si="863"/>
        <v>37.32</v>
      </c>
      <c r="BW161" s="19">
        <f t="shared" si="794"/>
        <v>0</v>
      </c>
      <c r="BX161">
        <f t="shared" si="795"/>
        <v>0</v>
      </c>
      <c r="BY161">
        <f t="shared" si="796"/>
        <v>1476.0060000000001</v>
      </c>
      <c r="BZ161">
        <f t="shared" si="797"/>
        <v>1476.0060000000001</v>
      </c>
      <c r="CA161">
        <f t="shared" si="798"/>
        <v>1476.0060000000001</v>
      </c>
      <c r="CB161" s="19"/>
      <c r="CD161" s="19">
        <f t="shared" si="799"/>
        <v>0</v>
      </c>
      <c r="CE161" s="19">
        <f t="shared" si="799"/>
        <v>0</v>
      </c>
      <c r="CF161" s="19">
        <f t="shared" si="799"/>
        <v>210.858</v>
      </c>
      <c r="CG161" s="19">
        <f t="shared" si="799"/>
        <v>210.858</v>
      </c>
      <c r="CH161" s="19">
        <f t="shared" si="799"/>
        <v>210.858</v>
      </c>
      <c r="CI161" s="19"/>
      <c r="CL161" s="1" t="str">
        <f t="shared" si="800"/>
        <v>Style</v>
      </c>
      <c r="CM161" s="19">
        <f t="shared" si="853"/>
        <v>0</v>
      </c>
      <c r="CN161" s="19">
        <f t="shared" si="864"/>
        <v>0</v>
      </c>
      <c r="CO161" s="19">
        <f t="shared" si="864"/>
        <v>37.32</v>
      </c>
      <c r="CP161" s="19">
        <f t="shared" si="864"/>
        <v>37.32</v>
      </c>
      <c r="CQ161" s="19">
        <f t="shared" si="864"/>
        <v>37.32</v>
      </c>
      <c r="CS161" s="19">
        <f t="shared" si="801"/>
        <v>0</v>
      </c>
      <c r="CT161">
        <f t="shared" si="802"/>
        <v>0</v>
      </c>
      <c r="CU161">
        <f t="shared" si="803"/>
        <v>1476.0060000000001</v>
      </c>
      <c r="CV161">
        <f t="shared" si="804"/>
        <v>1476.0060000000001</v>
      </c>
      <c r="CW161">
        <f t="shared" si="805"/>
        <v>1476.0060000000001</v>
      </c>
      <c r="CX161" s="19"/>
      <c r="CZ161" s="19">
        <f t="shared" si="806"/>
        <v>0</v>
      </c>
      <c r="DA161" s="19">
        <f t="shared" si="806"/>
        <v>0</v>
      </c>
      <c r="DB161" s="19">
        <f t="shared" si="806"/>
        <v>210.858</v>
      </c>
      <c r="DC161" s="19">
        <f t="shared" si="806"/>
        <v>210.858</v>
      </c>
      <c r="DD161" s="19">
        <f t="shared" si="806"/>
        <v>210.858</v>
      </c>
      <c r="DE161" s="19"/>
      <c r="DH161" s="1" t="str">
        <f t="shared" si="807"/>
        <v>Style</v>
      </c>
      <c r="DI161" s="19">
        <f t="shared" si="854"/>
        <v>0</v>
      </c>
      <c r="DJ161" s="19">
        <f t="shared" si="865"/>
        <v>0</v>
      </c>
      <c r="DK161" s="19">
        <f t="shared" si="865"/>
        <v>37.32</v>
      </c>
      <c r="DL161" s="19">
        <f t="shared" si="865"/>
        <v>37.32</v>
      </c>
      <c r="DM161" s="19">
        <f t="shared" si="865"/>
        <v>37.32</v>
      </c>
      <c r="DO161" s="19">
        <f t="shared" si="808"/>
        <v>0</v>
      </c>
      <c r="DP161">
        <f t="shared" si="809"/>
        <v>0</v>
      </c>
      <c r="DQ161">
        <f t="shared" si="810"/>
        <v>1502.13</v>
      </c>
      <c r="DR161">
        <f t="shared" si="811"/>
        <v>1502.13</v>
      </c>
      <c r="DS161">
        <f t="shared" si="812"/>
        <v>1502.13</v>
      </c>
      <c r="DT161" s="19"/>
      <c r="DV161" s="19">
        <f t="shared" si="813"/>
        <v>0</v>
      </c>
      <c r="DW161" s="19">
        <f t="shared" si="813"/>
        <v>0</v>
      </c>
      <c r="DX161" s="19">
        <f t="shared" si="813"/>
        <v>214.59</v>
      </c>
      <c r="DY161" s="19">
        <f t="shared" si="813"/>
        <v>214.59</v>
      </c>
      <c r="DZ161" s="19">
        <f t="shared" si="813"/>
        <v>214.59</v>
      </c>
      <c r="EA161" s="19"/>
      <c r="ED161" s="1" t="str">
        <f t="shared" si="814"/>
        <v>Style</v>
      </c>
      <c r="EE161" s="19">
        <f t="shared" si="855"/>
        <v>0</v>
      </c>
      <c r="EF161" s="19">
        <f t="shared" si="866"/>
        <v>0</v>
      </c>
      <c r="EG161" s="19">
        <f t="shared" si="866"/>
        <v>37.32</v>
      </c>
      <c r="EH161" s="19">
        <f t="shared" si="866"/>
        <v>37.32</v>
      </c>
      <c r="EI161" s="19">
        <f t="shared" si="866"/>
        <v>37.32</v>
      </c>
      <c r="EK161" s="19">
        <f t="shared" si="815"/>
        <v>0</v>
      </c>
      <c r="EL161">
        <f t="shared" si="816"/>
        <v>0</v>
      </c>
      <c r="EM161">
        <f t="shared" si="817"/>
        <v>1554.3780000000002</v>
      </c>
      <c r="EN161">
        <f t="shared" si="818"/>
        <v>1554.3780000000002</v>
      </c>
      <c r="EO161">
        <f t="shared" si="819"/>
        <v>1554.3780000000002</v>
      </c>
      <c r="EP161" s="19"/>
      <c r="ER161" s="19">
        <f t="shared" si="820"/>
        <v>0</v>
      </c>
      <c r="ES161" s="19">
        <f t="shared" si="820"/>
        <v>0</v>
      </c>
      <c r="ET161" s="19">
        <f t="shared" si="820"/>
        <v>222.054</v>
      </c>
      <c r="EU161" s="19">
        <f t="shared" si="820"/>
        <v>222.054</v>
      </c>
      <c r="EV161" s="19">
        <f t="shared" si="820"/>
        <v>222.054</v>
      </c>
      <c r="EW161" s="19"/>
      <c r="EZ161" s="1" t="str">
        <f t="shared" si="821"/>
        <v>Style</v>
      </c>
      <c r="FA161" s="19">
        <f t="shared" si="856"/>
        <v>0</v>
      </c>
      <c r="FB161" s="19">
        <f t="shared" si="867"/>
        <v>0</v>
      </c>
      <c r="FC161" s="19">
        <f t="shared" si="867"/>
        <v>37.32</v>
      </c>
      <c r="FD161" s="19">
        <f t="shared" si="867"/>
        <v>37.32</v>
      </c>
      <c r="FE161" s="19">
        <f t="shared" si="867"/>
        <v>37.32</v>
      </c>
      <c r="FG161" s="19">
        <f t="shared" si="822"/>
        <v>0</v>
      </c>
      <c r="FH161">
        <f t="shared" si="823"/>
        <v>0</v>
      </c>
      <c r="FI161">
        <f t="shared" si="824"/>
        <v>1502.13</v>
      </c>
      <c r="FJ161">
        <f t="shared" si="825"/>
        <v>1502.13</v>
      </c>
      <c r="FK161">
        <f t="shared" si="826"/>
        <v>1502.13</v>
      </c>
      <c r="FL161" s="19"/>
      <c r="FN161" s="19">
        <f t="shared" si="827"/>
        <v>0</v>
      </c>
      <c r="FO161" s="19">
        <f t="shared" si="827"/>
        <v>0</v>
      </c>
      <c r="FP161" s="19">
        <f t="shared" si="827"/>
        <v>214.59</v>
      </c>
      <c r="FQ161" s="19">
        <f t="shared" si="827"/>
        <v>214.59</v>
      </c>
      <c r="FR161" s="19">
        <f t="shared" si="827"/>
        <v>214.59</v>
      </c>
      <c r="FS161" s="19"/>
      <c r="FV161" s="1" t="str">
        <f t="shared" si="828"/>
        <v>Style</v>
      </c>
      <c r="FW161" s="19">
        <f t="shared" si="857"/>
        <v>0</v>
      </c>
      <c r="FX161" s="19">
        <f t="shared" si="868"/>
        <v>0</v>
      </c>
      <c r="FY161" s="19">
        <f t="shared" si="868"/>
        <v>0</v>
      </c>
      <c r="FZ161" s="19">
        <f t="shared" si="868"/>
        <v>37.32</v>
      </c>
      <c r="GA161" s="19">
        <f t="shared" si="868"/>
        <v>37.32</v>
      </c>
      <c r="GC161" s="19">
        <f t="shared" si="829"/>
        <v>0</v>
      </c>
      <c r="GD161">
        <f t="shared" si="830"/>
        <v>0</v>
      </c>
      <c r="GE161">
        <f t="shared" si="831"/>
        <v>0</v>
      </c>
      <c r="GF161">
        <f t="shared" si="832"/>
        <v>1502.13</v>
      </c>
      <c r="GG161">
        <f t="shared" si="833"/>
        <v>1502.13</v>
      </c>
      <c r="GH161" s="19"/>
      <c r="GJ161" s="19">
        <f t="shared" si="834"/>
        <v>0</v>
      </c>
      <c r="GK161" s="19">
        <f t="shared" si="834"/>
        <v>0</v>
      </c>
      <c r="GL161" s="19">
        <f t="shared" si="834"/>
        <v>0</v>
      </c>
      <c r="GM161" s="19">
        <f t="shared" si="834"/>
        <v>214.59</v>
      </c>
      <c r="GN161" s="19">
        <f t="shared" si="834"/>
        <v>214.59</v>
      </c>
      <c r="GO161" s="19"/>
      <c r="GR161" s="1" t="str">
        <f t="shared" si="835"/>
        <v>Style</v>
      </c>
      <c r="GS161" s="19">
        <f t="shared" si="858"/>
        <v>0</v>
      </c>
      <c r="GT161" s="19">
        <f t="shared" si="869"/>
        <v>0</v>
      </c>
      <c r="GU161" s="19">
        <f t="shared" si="869"/>
        <v>0</v>
      </c>
      <c r="GV161" s="19">
        <f t="shared" si="869"/>
        <v>37.32</v>
      </c>
      <c r="GW161" s="19">
        <f t="shared" si="869"/>
        <v>37.32</v>
      </c>
      <c r="GY161" s="19">
        <f t="shared" si="836"/>
        <v>0</v>
      </c>
      <c r="GZ161">
        <f t="shared" si="837"/>
        <v>0</v>
      </c>
      <c r="HA161">
        <f t="shared" si="838"/>
        <v>0</v>
      </c>
      <c r="HB161">
        <f t="shared" si="839"/>
        <v>1502.13</v>
      </c>
      <c r="HC161">
        <f t="shared" si="840"/>
        <v>1502.13</v>
      </c>
      <c r="HD161" s="19"/>
      <c r="HF161" s="19">
        <f t="shared" si="841"/>
        <v>0</v>
      </c>
      <c r="HG161" s="19">
        <f t="shared" si="841"/>
        <v>0</v>
      </c>
      <c r="HH161" s="19">
        <f t="shared" si="841"/>
        <v>0</v>
      </c>
      <c r="HI161" s="19">
        <f t="shared" si="841"/>
        <v>214.59</v>
      </c>
      <c r="HJ161" s="19">
        <f t="shared" si="841"/>
        <v>214.59</v>
      </c>
      <c r="HK161" s="19"/>
      <c r="HN161" s="1" t="str">
        <f t="shared" si="842"/>
        <v>Style</v>
      </c>
      <c r="HO161" s="19">
        <f t="shared" si="859"/>
        <v>0</v>
      </c>
      <c r="HP161" s="19">
        <f t="shared" si="870"/>
        <v>0</v>
      </c>
      <c r="HQ161" s="19">
        <f t="shared" si="870"/>
        <v>0</v>
      </c>
      <c r="HR161" s="19">
        <f t="shared" si="870"/>
        <v>37.32</v>
      </c>
      <c r="HS161" s="19">
        <f t="shared" si="870"/>
        <v>37.32</v>
      </c>
      <c r="HU161" s="19">
        <f t="shared" si="843"/>
        <v>0</v>
      </c>
      <c r="HV161">
        <f t="shared" si="844"/>
        <v>0</v>
      </c>
      <c r="HW161">
        <f t="shared" si="845"/>
        <v>0</v>
      </c>
      <c r="HX161">
        <f t="shared" si="846"/>
        <v>1502.13</v>
      </c>
      <c r="HY161">
        <f t="shared" si="847"/>
        <v>1502.13</v>
      </c>
      <c r="HZ161" s="19"/>
      <c r="IB161" s="19">
        <f t="shared" si="848"/>
        <v>0</v>
      </c>
      <c r="IC161" s="19">
        <f t="shared" si="848"/>
        <v>0</v>
      </c>
      <c r="ID161" s="19">
        <f t="shared" si="848"/>
        <v>0</v>
      </c>
      <c r="IE161" s="19">
        <f t="shared" si="848"/>
        <v>214.59</v>
      </c>
      <c r="IF161" s="19">
        <f t="shared" si="848"/>
        <v>214.59</v>
      </c>
      <c r="IG161" s="19"/>
    </row>
    <row r="162" spans="1:241">
      <c r="B162" s="1" t="str">
        <f t="shared" si="768"/>
        <v>Designers</v>
      </c>
      <c r="C162" s="19">
        <f t="shared" si="849"/>
        <v>497.6</v>
      </c>
      <c r="D162" s="19">
        <f t="shared" si="860"/>
        <v>1244</v>
      </c>
      <c r="E162" s="19">
        <f t="shared" si="860"/>
        <v>1244</v>
      </c>
      <c r="F162" s="19">
        <f t="shared" si="860"/>
        <v>1244</v>
      </c>
      <c r="G162" s="19">
        <f t="shared" si="860"/>
        <v>933</v>
      </c>
      <c r="I162" s="19">
        <f t="shared" si="769"/>
        <v>17938.480000000003</v>
      </c>
      <c r="J162">
        <f t="shared" si="770"/>
        <v>44846.200000000004</v>
      </c>
      <c r="K162">
        <f t="shared" si="771"/>
        <v>44846.200000000004</v>
      </c>
      <c r="L162">
        <f t="shared" si="772"/>
        <v>44846.200000000004</v>
      </c>
      <c r="M162">
        <f t="shared" si="773"/>
        <v>33634.65</v>
      </c>
      <c r="N162" s="19"/>
      <c r="P162" s="19">
        <f t="shared" si="774"/>
        <v>2562.6400000000003</v>
      </c>
      <c r="Q162" s="19">
        <f t="shared" si="775"/>
        <v>6406.6</v>
      </c>
      <c r="R162" s="19">
        <f t="shared" si="776"/>
        <v>6406.6</v>
      </c>
      <c r="S162" s="19">
        <f t="shared" si="777"/>
        <v>6406.6</v>
      </c>
      <c r="T162" s="19">
        <f t="shared" si="778"/>
        <v>4804.9500000000007</v>
      </c>
      <c r="U162" s="19"/>
      <c r="X162" s="1" t="str">
        <f t="shared" si="779"/>
        <v>Designers</v>
      </c>
      <c r="Y162" s="19">
        <f t="shared" si="850"/>
        <v>0</v>
      </c>
      <c r="Z162" s="19">
        <f t="shared" ref="Z162:AC166" si="871">+Y$108*Z94</f>
        <v>31.1</v>
      </c>
      <c r="AA162" s="19">
        <f t="shared" si="871"/>
        <v>31.1</v>
      </c>
      <c r="AB162" s="19">
        <f t="shared" si="871"/>
        <v>31.1</v>
      </c>
      <c r="AC162" s="19">
        <f t="shared" si="871"/>
        <v>31.1</v>
      </c>
      <c r="AE162" s="19">
        <f t="shared" ref="AE162:AE168" si="872">+Y162*AF66</f>
        <v>0</v>
      </c>
      <c r="AF162">
        <f t="shared" ref="AF162:AF168" si="873">+Z162*AF66</f>
        <v>1230.0050000000001</v>
      </c>
      <c r="AG162">
        <f t="shared" ref="AG162:AG168" si="874">+AA162*AF66</f>
        <v>1230.0050000000001</v>
      </c>
      <c r="AH162">
        <f t="shared" ref="AH162:AH168" si="875">+AB162*AF66</f>
        <v>1230.0050000000001</v>
      </c>
      <c r="AI162">
        <f t="shared" ref="AI162:AI168" si="876">+AC162*AF66</f>
        <v>1230.0050000000001</v>
      </c>
      <c r="AJ162" s="19"/>
      <c r="AL162" s="19">
        <f t="shared" ref="AL162:AL168" si="877">+Y162*$Y66</f>
        <v>0</v>
      </c>
      <c r="AM162" s="19">
        <f t="shared" ref="AM162:AM168" si="878">+Z162*$Y66</f>
        <v>175.71500000000003</v>
      </c>
      <c r="AN162" s="19">
        <f t="shared" ref="AN162:AN168" si="879">+AA162*$Y66</f>
        <v>175.71500000000003</v>
      </c>
      <c r="AO162" s="19">
        <f t="shared" ref="AO162:AO168" si="880">+AB162*$Y66</f>
        <v>175.71500000000003</v>
      </c>
      <c r="AP162" s="19">
        <f t="shared" ref="AP162:AP168" si="881">+AC162*$Y66</f>
        <v>175.71500000000003</v>
      </c>
      <c r="AQ162" s="19"/>
      <c r="AT162" s="1" t="str">
        <f t="shared" si="786"/>
        <v>Designers</v>
      </c>
      <c r="AU162" s="19">
        <f t="shared" si="851"/>
        <v>0</v>
      </c>
      <c r="AV162" s="19">
        <f t="shared" ref="AV162:AY166" si="882">+AU$108*AV94</f>
        <v>31.1</v>
      </c>
      <c r="AW162" s="19">
        <f t="shared" si="882"/>
        <v>31.1</v>
      </c>
      <c r="AX162" s="19">
        <f t="shared" si="882"/>
        <v>31.1</v>
      </c>
      <c r="AY162" s="19">
        <f t="shared" si="882"/>
        <v>31.1</v>
      </c>
      <c r="BA162" s="19">
        <f t="shared" ref="BA162:BA168" si="883">+AU162*BB66</f>
        <v>0</v>
      </c>
      <c r="BB162">
        <f t="shared" ref="BB162:BB168" si="884">+AV162*BB66</f>
        <v>1164.6950000000002</v>
      </c>
      <c r="BC162">
        <f t="shared" ref="BC162:BC168" si="885">+AW162*BB66</f>
        <v>1164.6950000000002</v>
      </c>
      <c r="BD162">
        <f t="shared" ref="BD162:BD168" si="886">+AX162*BB66</f>
        <v>1164.6950000000002</v>
      </c>
      <c r="BE162">
        <f t="shared" ref="BE162:BE168" si="887">+AY162*BB66</f>
        <v>1164.6950000000002</v>
      </c>
      <c r="BF162" s="19"/>
      <c r="BH162" s="19">
        <f t="shared" ref="BH162:BH168" si="888">+AU162*$AU66</f>
        <v>0</v>
      </c>
      <c r="BI162" s="19">
        <f t="shared" ref="BI162:BI168" si="889">+AV162*$AU66</f>
        <v>166.38500000000002</v>
      </c>
      <c r="BJ162" s="19">
        <f t="shared" ref="BJ162:BJ168" si="890">+AW162*$AU66</f>
        <v>166.38500000000002</v>
      </c>
      <c r="BK162" s="19">
        <f t="shared" ref="BK162:BK168" si="891">+AX162*$AU66</f>
        <v>166.38500000000002</v>
      </c>
      <c r="BL162" s="19">
        <f t="shared" ref="BL162:BL168" si="892">+AY162*$AU66</f>
        <v>166.38500000000002</v>
      </c>
      <c r="BM162" s="19"/>
      <c r="BP162" s="1" t="str">
        <f t="shared" si="793"/>
        <v>Designers</v>
      </c>
      <c r="BQ162" s="19">
        <f t="shared" si="852"/>
        <v>0</v>
      </c>
      <c r="BR162" s="19">
        <f t="shared" ref="BR162:BU166" si="893">+BQ$108*BR94</f>
        <v>0</v>
      </c>
      <c r="BS162" s="19">
        <f t="shared" si="893"/>
        <v>31.1</v>
      </c>
      <c r="BT162" s="19">
        <f t="shared" si="893"/>
        <v>31.1</v>
      </c>
      <c r="BU162" s="19">
        <f t="shared" si="893"/>
        <v>31.1</v>
      </c>
      <c r="BW162" s="19">
        <f t="shared" ref="BW162:BW168" si="894">+BQ162*BX66</f>
        <v>0</v>
      </c>
      <c r="BX162">
        <f t="shared" ref="BX162:BX168" si="895">+BR162*BX66</f>
        <v>0</v>
      </c>
      <c r="BY162">
        <f t="shared" ref="BY162:BY168" si="896">+BS162*BX66</f>
        <v>1230.0050000000001</v>
      </c>
      <c r="BZ162">
        <f t="shared" ref="BZ162:BZ168" si="897">+BT162*BX66</f>
        <v>1230.0050000000001</v>
      </c>
      <c r="CA162">
        <f t="shared" ref="CA162:CA168" si="898">+BU162*BX66</f>
        <v>1230.0050000000001</v>
      </c>
      <c r="CB162" s="19"/>
      <c r="CD162" s="19">
        <f t="shared" ref="CD162:CD168" si="899">+BQ162*$BQ66</f>
        <v>0</v>
      </c>
      <c r="CE162" s="19">
        <f t="shared" ref="CE162:CE168" si="900">+BR162*$BQ66</f>
        <v>0</v>
      </c>
      <c r="CF162" s="19">
        <f t="shared" ref="CF162:CF168" si="901">+BS162*$BQ66</f>
        <v>175.71500000000003</v>
      </c>
      <c r="CG162" s="19">
        <f t="shared" ref="CG162:CG168" si="902">+BT162*$BQ66</f>
        <v>175.71500000000003</v>
      </c>
      <c r="CH162" s="19">
        <f t="shared" ref="CH162:CH168" si="903">+BU162*$BQ66</f>
        <v>175.71500000000003</v>
      </c>
      <c r="CI162" s="19"/>
      <c r="CL162" s="1" t="str">
        <f t="shared" si="800"/>
        <v>Designers</v>
      </c>
      <c r="CM162" s="19">
        <f t="shared" si="853"/>
        <v>0</v>
      </c>
      <c r="CN162" s="19">
        <f t="shared" ref="CN162:CQ166" si="904">+CM$108*CN94</f>
        <v>0</v>
      </c>
      <c r="CO162" s="19">
        <f t="shared" si="904"/>
        <v>31.1</v>
      </c>
      <c r="CP162" s="19">
        <f t="shared" si="904"/>
        <v>31.1</v>
      </c>
      <c r="CQ162" s="19">
        <f t="shared" si="904"/>
        <v>31.1</v>
      </c>
      <c r="CS162" s="19">
        <f t="shared" ref="CS162:CS168" si="905">+CM162*CT66</f>
        <v>0</v>
      </c>
      <c r="CT162">
        <f t="shared" ref="CT162:CT168" si="906">+CN162*CT66</f>
        <v>0</v>
      </c>
      <c r="CU162">
        <f t="shared" ref="CU162:CU168" si="907">+CO162*CT66</f>
        <v>1230.0050000000001</v>
      </c>
      <c r="CV162">
        <f t="shared" ref="CV162:CV168" si="908">+CP162*CT66</f>
        <v>1230.0050000000001</v>
      </c>
      <c r="CW162">
        <f t="shared" ref="CW162:CW168" si="909">+CQ162*CT66</f>
        <v>1230.0050000000001</v>
      </c>
      <c r="CX162" s="19"/>
      <c r="CZ162" s="19">
        <f t="shared" ref="CZ162:CZ168" si="910">+CM162*$CM66</f>
        <v>0</v>
      </c>
      <c r="DA162" s="19">
        <f t="shared" ref="DA162:DA168" si="911">+CN162*$CM66</f>
        <v>0</v>
      </c>
      <c r="DB162" s="19">
        <f t="shared" ref="DB162:DB168" si="912">+CO162*$CM66</f>
        <v>175.71500000000003</v>
      </c>
      <c r="DC162" s="19">
        <f t="shared" ref="DC162:DC168" si="913">+CP162*$CM66</f>
        <v>175.71500000000003</v>
      </c>
      <c r="DD162" s="19">
        <f t="shared" ref="DD162:DD168" si="914">+CQ162*$CM66</f>
        <v>175.71500000000003</v>
      </c>
      <c r="DE162" s="19"/>
      <c r="DH162" s="1" t="str">
        <f t="shared" si="807"/>
        <v>Designers</v>
      </c>
      <c r="DI162" s="19">
        <f t="shared" si="854"/>
        <v>0</v>
      </c>
      <c r="DJ162" s="19">
        <f t="shared" ref="DJ162:DM166" si="915">+DI$108*DJ94</f>
        <v>0</v>
      </c>
      <c r="DK162" s="19">
        <f t="shared" si="915"/>
        <v>31.1</v>
      </c>
      <c r="DL162" s="19">
        <f t="shared" si="915"/>
        <v>31.1</v>
      </c>
      <c r="DM162" s="19">
        <f t="shared" si="915"/>
        <v>31.1</v>
      </c>
      <c r="DO162" s="19">
        <f t="shared" ref="DO162:DO168" si="916">+DI162*DP66</f>
        <v>0</v>
      </c>
      <c r="DP162">
        <f t="shared" ref="DP162:DP168" si="917">+DJ162*DP66</f>
        <v>0</v>
      </c>
      <c r="DQ162">
        <f t="shared" ref="DQ162:DQ168" si="918">+DK162*DP66</f>
        <v>1251.7750000000001</v>
      </c>
      <c r="DR162">
        <f t="shared" ref="DR162:DR168" si="919">+DL162*DP66</f>
        <v>1251.7750000000001</v>
      </c>
      <c r="DS162">
        <f t="shared" ref="DS162:DS168" si="920">+DM162*DP66</f>
        <v>1251.7750000000001</v>
      </c>
      <c r="DT162" s="19"/>
      <c r="DV162" s="19">
        <f t="shared" ref="DV162:DV168" si="921">+DI162*$DI66</f>
        <v>0</v>
      </c>
      <c r="DW162" s="19">
        <f t="shared" ref="DW162:DW168" si="922">+DJ162*$DI66</f>
        <v>0</v>
      </c>
      <c r="DX162" s="19">
        <f t="shared" ref="DX162:DX168" si="923">+DK162*$DI66</f>
        <v>178.82500000000002</v>
      </c>
      <c r="DY162" s="19">
        <f t="shared" ref="DY162:DY168" si="924">+DL162*$DI66</f>
        <v>178.82500000000002</v>
      </c>
      <c r="DZ162" s="19">
        <f t="shared" ref="DZ162:DZ168" si="925">+DM162*$DI66</f>
        <v>178.82500000000002</v>
      </c>
      <c r="EA162" s="19"/>
      <c r="ED162" s="1" t="str">
        <f t="shared" si="814"/>
        <v>Designers</v>
      </c>
      <c r="EE162" s="19">
        <f t="shared" si="855"/>
        <v>0</v>
      </c>
      <c r="EF162" s="19">
        <f t="shared" ref="EF162:EI166" si="926">+EE$108*EF94</f>
        <v>0</v>
      </c>
      <c r="EG162" s="19">
        <f t="shared" si="926"/>
        <v>31.1</v>
      </c>
      <c r="EH162" s="19">
        <f t="shared" si="926"/>
        <v>31.1</v>
      </c>
      <c r="EI162" s="19">
        <f t="shared" si="926"/>
        <v>31.1</v>
      </c>
      <c r="EK162" s="19">
        <f t="shared" ref="EK162:EK168" si="927">+EE162*EL66</f>
        <v>0</v>
      </c>
      <c r="EL162">
        <f t="shared" ref="EL162:EL168" si="928">+EF162*EL66</f>
        <v>0</v>
      </c>
      <c r="EM162">
        <f t="shared" ref="EM162:EM168" si="929">+EG162*EL66</f>
        <v>1295.3150000000003</v>
      </c>
      <c r="EN162">
        <f t="shared" ref="EN162:EN168" si="930">+EH162*EL66</f>
        <v>1295.3150000000003</v>
      </c>
      <c r="EO162">
        <f t="shared" ref="EO162:EO168" si="931">+EI162*EL66</f>
        <v>1295.3150000000003</v>
      </c>
      <c r="EP162" s="19"/>
      <c r="ER162" s="19">
        <f t="shared" ref="ER162:ER168" si="932">+EE162*$EE66</f>
        <v>0</v>
      </c>
      <c r="ES162" s="19">
        <f t="shared" ref="ES162:ES168" si="933">+EF162*$EE66</f>
        <v>0</v>
      </c>
      <c r="ET162" s="19">
        <f t="shared" ref="ET162:ET168" si="934">+EG162*$EE66</f>
        <v>185.04500000000002</v>
      </c>
      <c r="EU162" s="19">
        <f t="shared" ref="EU162:EU168" si="935">+EH162*$EE66</f>
        <v>185.04500000000002</v>
      </c>
      <c r="EV162" s="19">
        <f t="shared" ref="EV162:EV168" si="936">+EI162*$EE66</f>
        <v>185.04500000000002</v>
      </c>
      <c r="EW162" s="19"/>
      <c r="EZ162" s="1" t="str">
        <f t="shared" si="821"/>
        <v>Designers</v>
      </c>
      <c r="FA162" s="19">
        <f t="shared" si="856"/>
        <v>0</v>
      </c>
      <c r="FB162" s="19">
        <f t="shared" ref="FB162:FE166" si="937">+FA$108*FB94</f>
        <v>0</v>
      </c>
      <c r="FC162" s="19">
        <f t="shared" si="937"/>
        <v>31.1</v>
      </c>
      <c r="FD162" s="19">
        <f t="shared" si="937"/>
        <v>31.1</v>
      </c>
      <c r="FE162" s="19">
        <f t="shared" si="937"/>
        <v>31.1</v>
      </c>
      <c r="FG162" s="19">
        <f t="shared" ref="FG162:FG168" si="938">+FA162*FH66</f>
        <v>0</v>
      </c>
      <c r="FH162">
        <f t="shared" ref="FH162:FH168" si="939">+FB162*FH66</f>
        <v>0</v>
      </c>
      <c r="FI162">
        <f t="shared" ref="FI162:FI168" si="940">+FC162*FH66</f>
        <v>1251.7750000000001</v>
      </c>
      <c r="FJ162">
        <f t="shared" ref="FJ162:FJ168" si="941">+FD162*FH66</f>
        <v>1251.7750000000001</v>
      </c>
      <c r="FK162">
        <f t="shared" ref="FK162:FK168" si="942">+FE162*FH66</f>
        <v>1251.7750000000001</v>
      </c>
      <c r="FL162" s="19"/>
      <c r="FN162" s="19">
        <f t="shared" ref="FN162:FN168" si="943">+FA162*$FA66</f>
        <v>0</v>
      </c>
      <c r="FO162" s="19">
        <f t="shared" ref="FO162:FO168" si="944">+FB162*$FA66</f>
        <v>0</v>
      </c>
      <c r="FP162" s="19">
        <f t="shared" ref="FP162:FP168" si="945">+FC162*$FA66</f>
        <v>178.82500000000002</v>
      </c>
      <c r="FQ162" s="19">
        <f t="shared" ref="FQ162:FQ168" si="946">+FD162*$FA66</f>
        <v>178.82500000000002</v>
      </c>
      <c r="FR162" s="19">
        <f t="shared" ref="FR162:FR168" si="947">+FE162*$FA66</f>
        <v>178.82500000000002</v>
      </c>
      <c r="FS162" s="19"/>
      <c r="FV162" s="1" t="str">
        <f t="shared" si="828"/>
        <v>Designers</v>
      </c>
      <c r="FW162" s="19">
        <f t="shared" si="857"/>
        <v>0</v>
      </c>
      <c r="FX162" s="19">
        <f t="shared" ref="FX162:GA166" si="948">+FW$108*FX94</f>
        <v>0</v>
      </c>
      <c r="FY162" s="19">
        <f t="shared" si="948"/>
        <v>0</v>
      </c>
      <c r="FZ162" s="19">
        <f t="shared" si="948"/>
        <v>31.1</v>
      </c>
      <c r="GA162" s="19">
        <f t="shared" si="948"/>
        <v>31.1</v>
      </c>
      <c r="GC162" s="19">
        <f t="shared" ref="GC162:GC168" si="949">+FW162*GD66</f>
        <v>0</v>
      </c>
      <c r="GD162">
        <f t="shared" ref="GD162:GD168" si="950">+FX162*GD66</f>
        <v>0</v>
      </c>
      <c r="GE162">
        <f t="shared" ref="GE162:GE168" si="951">+FY162*GD66</f>
        <v>0</v>
      </c>
      <c r="GF162">
        <f t="shared" ref="GF162:GF168" si="952">+FZ162*GD66</f>
        <v>1251.7750000000001</v>
      </c>
      <c r="GG162">
        <f t="shared" ref="GG162:GG168" si="953">+GA162*GD66</f>
        <v>1251.7750000000001</v>
      </c>
      <c r="GH162" s="19"/>
      <c r="GJ162" s="19">
        <f t="shared" ref="GJ162:GJ168" si="954">+FW162*$FA66</f>
        <v>0</v>
      </c>
      <c r="GK162" s="19">
        <f t="shared" ref="GK162:GK168" si="955">+FX162*$FA66</f>
        <v>0</v>
      </c>
      <c r="GL162" s="19">
        <f t="shared" ref="GL162:GL168" si="956">+FY162*$FA66</f>
        <v>0</v>
      </c>
      <c r="GM162" s="19">
        <f t="shared" ref="GM162:GM168" si="957">+FZ162*$FA66</f>
        <v>178.82500000000002</v>
      </c>
      <c r="GN162" s="19">
        <f t="shared" ref="GN162:GN168" si="958">+GA162*$FA66</f>
        <v>178.82500000000002</v>
      </c>
      <c r="GO162" s="19"/>
      <c r="GR162" s="1" t="str">
        <f t="shared" si="835"/>
        <v>Designers</v>
      </c>
      <c r="GS162" s="19">
        <f t="shared" si="858"/>
        <v>0</v>
      </c>
      <c r="GT162" s="19">
        <f t="shared" ref="GT162:GW166" si="959">+GS$108*GT94</f>
        <v>0</v>
      </c>
      <c r="GU162" s="19">
        <f t="shared" si="959"/>
        <v>0</v>
      </c>
      <c r="GV162" s="19">
        <f t="shared" si="959"/>
        <v>31.1</v>
      </c>
      <c r="GW162" s="19">
        <f t="shared" si="959"/>
        <v>31.1</v>
      </c>
      <c r="GY162" s="19">
        <f t="shared" ref="GY162:GY168" si="960">+GS162*GZ66</f>
        <v>0</v>
      </c>
      <c r="GZ162">
        <f t="shared" ref="GZ162:GZ168" si="961">+GT162*GZ66</f>
        <v>0</v>
      </c>
      <c r="HA162">
        <f t="shared" ref="HA162:HA168" si="962">+GU162*GZ66</f>
        <v>0</v>
      </c>
      <c r="HB162">
        <f t="shared" ref="HB162:HB168" si="963">+GV162*GZ66</f>
        <v>1251.7750000000001</v>
      </c>
      <c r="HC162">
        <f t="shared" ref="HC162:HC168" si="964">+GW162*GZ66</f>
        <v>1251.7750000000001</v>
      </c>
      <c r="HD162" s="19"/>
      <c r="HF162" s="19">
        <f t="shared" ref="HF162:HF168" si="965">+GS162*$FA66</f>
        <v>0</v>
      </c>
      <c r="HG162" s="19">
        <f t="shared" ref="HG162:HG168" si="966">+GT162*$FA66</f>
        <v>0</v>
      </c>
      <c r="HH162" s="19">
        <f t="shared" ref="HH162:HH168" si="967">+GU162*$FA66</f>
        <v>0</v>
      </c>
      <c r="HI162" s="19">
        <f t="shared" ref="HI162:HI168" si="968">+GV162*$FA66</f>
        <v>178.82500000000002</v>
      </c>
      <c r="HJ162" s="19">
        <f t="shared" ref="HJ162:HJ168" si="969">+GW162*$FA66</f>
        <v>178.82500000000002</v>
      </c>
      <c r="HK162" s="19"/>
      <c r="HN162" s="1" t="str">
        <f t="shared" si="842"/>
        <v>Designers</v>
      </c>
      <c r="HO162" s="19">
        <f t="shared" si="859"/>
        <v>0</v>
      </c>
      <c r="HP162" s="19">
        <f t="shared" ref="HP162:HS166" si="970">+HO$108*HP94</f>
        <v>0</v>
      </c>
      <c r="HQ162" s="19">
        <f t="shared" si="970"/>
        <v>0</v>
      </c>
      <c r="HR162" s="19">
        <f t="shared" si="970"/>
        <v>31.1</v>
      </c>
      <c r="HS162" s="19">
        <f t="shared" si="970"/>
        <v>31.1</v>
      </c>
      <c r="HU162" s="19">
        <f t="shared" ref="HU162:HU168" si="971">+HO162*HV66</f>
        <v>0</v>
      </c>
      <c r="HV162">
        <f t="shared" ref="HV162:HV168" si="972">+HP162*HV66</f>
        <v>0</v>
      </c>
      <c r="HW162">
        <f t="shared" ref="HW162:HW168" si="973">+HQ162*HV66</f>
        <v>0</v>
      </c>
      <c r="HX162">
        <f t="shared" ref="HX162:HX168" si="974">+HR162*HV66</f>
        <v>1251.7750000000001</v>
      </c>
      <c r="HY162">
        <f t="shared" ref="HY162:HY168" si="975">+HS162*HV66</f>
        <v>1251.7750000000001</v>
      </c>
      <c r="HZ162" s="19"/>
      <c r="IB162" s="19">
        <f t="shared" ref="IB162:IB168" si="976">+HO162*$FA66</f>
        <v>0</v>
      </c>
      <c r="IC162" s="19">
        <f t="shared" ref="IC162:IC168" si="977">+HP162*$FA66</f>
        <v>0</v>
      </c>
      <c r="ID162" s="19">
        <f t="shared" ref="ID162:ID168" si="978">+HQ162*$FA66</f>
        <v>0</v>
      </c>
      <c r="IE162" s="19">
        <f t="shared" ref="IE162:IE168" si="979">+HR162*$FA66</f>
        <v>178.82500000000002</v>
      </c>
      <c r="IF162" s="19">
        <f t="shared" ref="IF162:IF168" si="980">+HS162*$FA66</f>
        <v>178.82500000000002</v>
      </c>
      <c r="IG162" s="19"/>
    </row>
    <row r="163" spans="1:241">
      <c r="B163" s="1" t="str">
        <f t="shared" si="768"/>
        <v>Supra</v>
      </c>
      <c r="C163" s="19">
        <f t="shared" si="849"/>
        <v>248.8</v>
      </c>
      <c r="D163" s="19">
        <f t="shared" si="860"/>
        <v>622</v>
      </c>
      <c r="E163" s="19">
        <f t="shared" si="860"/>
        <v>622</v>
      </c>
      <c r="F163" s="19">
        <f t="shared" si="860"/>
        <v>622</v>
      </c>
      <c r="G163" s="19">
        <f t="shared" si="860"/>
        <v>466.5</v>
      </c>
      <c r="I163" s="19">
        <f t="shared" si="769"/>
        <v>27343.119999999999</v>
      </c>
      <c r="J163">
        <f t="shared" si="770"/>
        <v>68357.799999999988</v>
      </c>
      <c r="K163">
        <f t="shared" si="771"/>
        <v>68357.799999999988</v>
      </c>
      <c r="L163">
        <f t="shared" si="772"/>
        <v>68357.799999999988</v>
      </c>
      <c r="M163">
        <f t="shared" si="773"/>
        <v>51268.35</v>
      </c>
      <c r="N163" s="19"/>
      <c r="P163" s="19">
        <f t="shared" si="774"/>
        <v>3906.16</v>
      </c>
      <c r="Q163" s="19">
        <f t="shared" si="775"/>
        <v>9765.4</v>
      </c>
      <c r="R163" s="19">
        <f t="shared" si="776"/>
        <v>9765.4</v>
      </c>
      <c r="S163" s="19">
        <f t="shared" si="777"/>
        <v>9765.4</v>
      </c>
      <c r="T163" s="19">
        <f t="shared" si="778"/>
        <v>7324.0499999999993</v>
      </c>
      <c r="U163" s="19"/>
      <c r="X163" s="1" t="str">
        <f t="shared" si="779"/>
        <v>Supra</v>
      </c>
      <c r="Y163" s="19">
        <f t="shared" si="850"/>
        <v>0</v>
      </c>
      <c r="Z163" s="19">
        <f t="shared" si="871"/>
        <v>15.55</v>
      </c>
      <c r="AA163" s="19">
        <f t="shared" si="871"/>
        <v>15.55</v>
      </c>
      <c r="AB163" s="19">
        <f t="shared" si="871"/>
        <v>15.55</v>
      </c>
      <c r="AC163" s="19">
        <f t="shared" si="871"/>
        <v>15.55</v>
      </c>
      <c r="AE163" s="19">
        <f t="shared" si="872"/>
        <v>0</v>
      </c>
      <c r="AF163">
        <f t="shared" si="873"/>
        <v>1763.37</v>
      </c>
      <c r="AG163">
        <f t="shared" si="874"/>
        <v>1763.37</v>
      </c>
      <c r="AH163">
        <f t="shared" si="875"/>
        <v>1763.37</v>
      </c>
      <c r="AI163">
        <f t="shared" si="876"/>
        <v>1763.37</v>
      </c>
      <c r="AJ163" s="19"/>
      <c r="AL163" s="19">
        <f t="shared" si="877"/>
        <v>0</v>
      </c>
      <c r="AM163" s="19">
        <f t="shared" si="878"/>
        <v>251.91</v>
      </c>
      <c r="AN163" s="19">
        <f t="shared" si="879"/>
        <v>251.91</v>
      </c>
      <c r="AO163" s="19">
        <f t="shared" si="880"/>
        <v>251.91</v>
      </c>
      <c r="AP163" s="19">
        <f t="shared" si="881"/>
        <v>251.91</v>
      </c>
      <c r="AQ163" s="19"/>
      <c r="AT163" s="1" t="str">
        <f t="shared" si="786"/>
        <v>Supra</v>
      </c>
      <c r="AU163" s="19">
        <f t="shared" si="851"/>
        <v>0</v>
      </c>
      <c r="AV163" s="19">
        <f t="shared" si="882"/>
        <v>15.55</v>
      </c>
      <c r="AW163" s="19">
        <f t="shared" si="882"/>
        <v>15.55</v>
      </c>
      <c r="AX163" s="19">
        <f t="shared" si="882"/>
        <v>15.55</v>
      </c>
      <c r="AY163" s="19">
        <f t="shared" si="882"/>
        <v>15.55</v>
      </c>
      <c r="BA163" s="19">
        <f t="shared" si="883"/>
        <v>0</v>
      </c>
      <c r="BB163">
        <f t="shared" si="884"/>
        <v>1730.7149999999999</v>
      </c>
      <c r="BC163">
        <f t="shared" si="885"/>
        <v>1730.7149999999999</v>
      </c>
      <c r="BD163">
        <f t="shared" si="886"/>
        <v>1730.7149999999999</v>
      </c>
      <c r="BE163">
        <f t="shared" si="887"/>
        <v>1730.7149999999999</v>
      </c>
      <c r="BF163" s="19"/>
      <c r="BH163" s="19">
        <f t="shared" si="888"/>
        <v>0</v>
      </c>
      <c r="BI163" s="19">
        <f t="shared" si="889"/>
        <v>247.24499999999998</v>
      </c>
      <c r="BJ163" s="19">
        <f t="shared" si="890"/>
        <v>247.24499999999998</v>
      </c>
      <c r="BK163" s="19">
        <f t="shared" si="891"/>
        <v>247.24499999999998</v>
      </c>
      <c r="BL163" s="19">
        <f t="shared" si="892"/>
        <v>247.24499999999998</v>
      </c>
      <c r="BM163" s="19"/>
      <c r="BP163" s="1" t="str">
        <f t="shared" si="793"/>
        <v>Supra</v>
      </c>
      <c r="BQ163" s="19">
        <f t="shared" si="852"/>
        <v>0</v>
      </c>
      <c r="BR163" s="19">
        <f t="shared" si="893"/>
        <v>0</v>
      </c>
      <c r="BS163" s="19">
        <f t="shared" si="893"/>
        <v>15.55</v>
      </c>
      <c r="BT163" s="19">
        <f t="shared" si="893"/>
        <v>15.55</v>
      </c>
      <c r="BU163" s="19">
        <f t="shared" si="893"/>
        <v>15.55</v>
      </c>
      <c r="BW163" s="19">
        <f t="shared" si="894"/>
        <v>0</v>
      </c>
      <c r="BX163">
        <f t="shared" si="895"/>
        <v>0</v>
      </c>
      <c r="BY163">
        <f t="shared" si="896"/>
        <v>1763.37</v>
      </c>
      <c r="BZ163">
        <f t="shared" si="897"/>
        <v>1763.37</v>
      </c>
      <c r="CA163">
        <f t="shared" si="898"/>
        <v>1763.37</v>
      </c>
      <c r="CB163" s="19"/>
      <c r="CD163" s="19">
        <f t="shared" si="899"/>
        <v>0</v>
      </c>
      <c r="CE163" s="19">
        <f t="shared" si="900"/>
        <v>0</v>
      </c>
      <c r="CF163" s="19">
        <f t="shared" si="901"/>
        <v>251.91</v>
      </c>
      <c r="CG163" s="19">
        <f t="shared" si="902"/>
        <v>251.91</v>
      </c>
      <c r="CH163" s="19">
        <f t="shared" si="903"/>
        <v>251.91</v>
      </c>
      <c r="CI163" s="19"/>
      <c r="CL163" s="1" t="str">
        <f t="shared" si="800"/>
        <v>Supra</v>
      </c>
      <c r="CM163" s="19">
        <f t="shared" si="853"/>
        <v>0</v>
      </c>
      <c r="CN163" s="19">
        <f t="shared" si="904"/>
        <v>0</v>
      </c>
      <c r="CO163" s="19">
        <f t="shared" si="904"/>
        <v>15.55</v>
      </c>
      <c r="CP163" s="19">
        <f t="shared" si="904"/>
        <v>15.55</v>
      </c>
      <c r="CQ163" s="19">
        <f t="shared" si="904"/>
        <v>15.55</v>
      </c>
      <c r="CS163" s="19">
        <f t="shared" si="905"/>
        <v>0</v>
      </c>
      <c r="CT163">
        <f t="shared" si="906"/>
        <v>0</v>
      </c>
      <c r="CU163">
        <f t="shared" si="907"/>
        <v>1763.37</v>
      </c>
      <c r="CV163">
        <f t="shared" si="908"/>
        <v>1763.37</v>
      </c>
      <c r="CW163">
        <f t="shared" si="909"/>
        <v>1763.37</v>
      </c>
      <c r="CX163" s="19"/>
      <c r="CZ163" s="19">
        <f t="shared" si="910"/>
        <v>0</v>
      </c>
      <c r="DA163" s="19">
        <f t="shared" si="911"/>
        <v>0</v>
      </c>
      <c r="DB163" s="19">
        <f t="shared" si="912"/>
        <v>251.91</v>
      </c>
      <c r="DC163" s="19">
        <f t="shared" si="913"/>
        <v>251.91</v>
      </c>
      <c r="DD163" s="19">
        <f t="shared" si="914"/>
        <v>251.91</v>
      </c>
      <c r="DE163" s="19"/>
      <c r="DH163" s="1" t="str">
        <f t="shared" si="807"/>
        <v>Supra</v>
      </c>
      <c r="DI163" s="19">
        <f t="shared" si="854"/>
        <v>0</v>
      </c>
      <c r="DJ163" s="19">
        <f t="shared" si="915"/>
        <v>0</v>
      </c>
      <c r="DK163" s="19">
        <f t="shared" si="915"/>
        <v>15.55</v>
      </c>
      <c r="DL163" s="19">
        <f t="shared" si="915"/>
        <v>15.55</v>
      </c>
      <c r="DM163" s="19">
        <f t="shared" si="915"/>
        <v>15.55</v>
      </c>
      <c r="DO163" s="19">
        <f t="shared" si="916"/>
        <v>0</v>
      </c>
      <c r="DP163">
        <f t="shared" si="917"/>
        <v>0</v>
      </c>
      <c r="DQ163">
        <f t="shared" si="918"/>
        <v>1774.2550000000001</v>
      </c>
      <c r="DR163">
        <f t="shared" si="919"/>
        <v>1774.2550000000001</v>
      </c>
      <c r="DS163">
        <f t="shared" si="920"/>
        <v>1774.2550000000001</v>
      </c>
      <c r="DT163" s="19"/>
      <c r="DV163" s="19">
        <f t="shared" si="921"/>
        <v>0</v>
      </c>
      <c r="DW163" s="19">
        <f t="shared" si="922"/>
        <v>0</v>
      </c>
      <c r="DX163" s="19">
        <f t="shared" si="923"/>
        <v>253.46500000000003</v>
      </c>
      <c r="DY163" s="19">
        <f t="shared" si="924"/>
        <v>253.46500000000003</v>
      </c>
      <c r="DZ163" s="19">
        <f t="shared" si="925"/>
        <v>253.46500000000003</v>
      </c>
      <c r="EA163" s="19"/>
      <c r="ED163" s="1" t="str">
        <f t="shared" si="814"/>
        <v>Supra</v>
      </c>
      <c r="EE163" s="19">
        <f t="shared" si="855"/>
        <v>0</v>
      </c>
      <c r="EF163" s="19">
        <f t="shared" si="926"/>
        <v>0</v>
      </c>
      <c r="EG163" s="19">
        <f t="shared" si="926"/>
        <v>15.55</v>
      </c>
      <c r="EH163" s="19">
        <f t="shared" si="926"/>
        <v>15.55</v>
      </c>
      <c r="EI163" s="19">
        <f t="shared" si="926"/>
        <v>15.55</v>
      </c>
      <c r="EK163" s="19">
        <f t="shared" si="927"/>
        <v>0</v>
      </c>
      <c r="EL163">
        <f t="shared" si="928"/>
        <v>0</v>
      </c>
      <c r="EM163">
        <f t="shared" si="929"/>
        <v>1796.0250000000001</v>
      </c>
      <c r="EN163">
        <f t="shared" si="930"/>
        <v>1796.0250000000001</v>
      </c>
      <c r="EO163">
        <f t="shared" si="931"/>
        <v>1796.0250000000001</v>
      </c>
      <c r="EP163" s="19"/>
      <c r="ER163" s="19">
        <f t="shared" si="932"/>
        <v>0</v>
      </c>
      <c r="ES163" s="19">
        <f t="shared" si="933"/>
        <v>0</v>
      </c>
      <c r="ET163" s="19">
        <f t="shared" si="934"/>
        <v>256.57499999999999</v>
      </c>
      <c r="EU163" s="19">
        <f t="shared" si="935"/>
        <v>256.57499999999999</v>
      </c>
      <c r="EV163" s="19">
        <f t="shared" si="936"/>
        <v>256.57499999999999</v>
      </c>
      <c r="EW163" s="19"/>
      <c r="EZ163" s="1" t="str">
        <f t="shared" si="821"/>
        <v>Supra</v>
      </c>
      <c r="FA163" s="19">
        <f t="shared" si="856"/>
        <v>0</v>
      </c>
      <c r="FB163" s="19">
        <f t="shared" si="937"/>
        <v>0</v>
      </c>
      <c r="FC163" s="19">
        <f t="shared" si="937"/>
        <v>15.55</v>
      </c>
      <c r="FD163" s="19">
        <f t="shared" si="937"/>
        <v>15.55</v>
      </c>
      <c r="FE163" s="19">
        <f t="shared" si="937"/>
        <v>15.55</v>
      </c>
      <c r="FG163" s="19">
        <f t="shared" si="938"/>
        <v>0</v>
      </c>
      <c r="FH163">
        <f t="shared" si="939"/>
        <v>0</v>
      </c>
      <c r="FI163">
        <f t="shared" si="940"/>
        <v>1774.2550000000001</v>
      </c>
      <c r="FJ163">
        <f t="shared" si="941"/>
        <v>1774.2550000000001</v>
      </c>
      <c r="FK163">
        <f t="shared" si="942"/>
        <v>1774.2550000000001</v>
      </c>
      <c r="FL163" s="19"/>
      <c r="FN163" s="19">
        <f t="shared" si="943"/>
        <v>0</v>
      </c>
      <c r="FO163" s="19">
        <f t="shared" si="944"/>
        <v>0</v>
      </c>
      <c r="FP163" s="19">
        <f t="shared" si="945"/>
        <v>253.46500000000003</v>
      </c>
      <c r="FQ163" s="19">
        <f t="shared" si="946"/>
        <v>253.46500000000003</v>
      </c>
      <c r="FR163" s="19">
        <f t="shared" si="947"/>
        <v>253.46500000000003</v>
      </c>
      <c r="FS163" s="19"/>
      <c r="FV163" s="1" t="str">
        <f t="shared" si="828"/>
        <v>Supra</v>
      </c>
      <c r="FW163" s="19">
        <f t="shared" si="857"/>
        <v>0</v>
      </c>
      <c r="FX163" s="19">
        <f t="shared" si="948"/>
        <v>0</v>
      </c>
      <c r="FY163" s="19">
        <f t="shared" si="948"/>
        <v>0</v>
      </c>
      <c r="FZ163" s="19">
        <f t="shared" si="948"/>
        <v>15.55</v>
      </c>
      <c r="GA163" s="19">
        <f t="shared" si="948"/>
        <v>15.55</v>
      </c>
      <c r="GC163" s="19">
        <f t="shared" si="949"/>
        <v>0</v>
      </c>
      <c r="GD163">
        <f t="shared" si="950"/>
        <v>0</v>
      </c>
      <c r="GE163">
        <f t="shared" si="951"/>
        <v>0</v>
      </c>
      <c r="GF163">
        <f t="shared" si="952"/>
        <v>1774.2550000000001</v>
      </c>
      <c r="GG163">
        <f t="shared" si="953"/>
        <v>1774.2550000000001</v>
      </c>
      <c r="GH163" s="19"/>
      <c r="GJ163" s="19">
        <f t="shared" si="954"/>
        <v>0</v>
      </c>
      <c r="GK163" s="19">
        <f t="shared" si="955"/>
        <v>0</v>
      </c>
      <c r="GL163" s="19">
        <f t="shared" si="956"/>
        <v>0</v>
      </c>
      <c r="GM163" s="19">
        <f t="shared" si="957"/>
        <v>253.46500000000003</v>
      </c>
      <c r="GN163" s="19">
        <f t="shared" si="958"/>
        <v>253.46500000000003</v>
      </c>
      <c r="GO163" s="19"/>
      <c r="GR163" s="1" t="str">
        <f t="shared" si="835"/>
        <v>Supra</v>
      </c>
      <c r="GS163" s="19">
        <f t="shared" si="858"/>
        <v>0</v>
      </c>
      <c r="GT163" s="19">
        <f t="shared" si="959"/>
        <v>0</v>
      </c>
      <c r="GU163" s="19">
        <f t="shared" si="959"/>
        <v>0</v>
      </c>
      <c r="GV163" s="19">
        <f t="shared" si="959"/>
        <v>15.55</v>
      </c>
      <c r="GW163" s="19">
        <f t="shared" si="959"/>
        <v>15.55</v>
      </c>
      <c r="GY163" s="19">
        <f t="shared" si="960"/>
        <v>0</v>
      </c>
      <c r="GZ163">
        <f t="shared" si="961"/>
        <v>0</v>
      </c>
      <c r="HA163">
        <f t="shared" si="962"/>
        <v>0</v>
      </c>
      <c r="HB163">
        <f t="shared" si="963"/>
        <v>1774.2550000000001</v>
      </c>
      <c r="HC163">
        <f t="shared" si="964"/>
        <v>1774.2550000000001</v>
      </c>
      <c r="HD163" s="19"/>
      <c r="HF163" s="19">
        <f t="shared" si="965"/>
        <v>0</v>
      </c>
      <c r="HG163" s="19">
        <f t="shared" si="966"/>
        <v>0</v>
      </c>
      <c r="HH163" s="19">
        <f t="shared" si="967"/>
        <v>0</v>
      </c>
      <c r="HI163" s="19">
        <f t="shared" si="968"/>
        <v>253.46500000000003</v>
      </c>
      <c r="HJ163" s="19">
        <f t="shared" si="969"/>
        <v>253.46500000000003</v>
      </c>
      <c r="HK163" s="19"/>
      <c r="HN163" s="1" t="str">
        <f t="shared" si="842"/>
        <v>Supra</v>
      </c>
      <c r="HO163" s="19">
        <f t="shared" si="859"/>
        <v>0</v>
      </c>
      <c r="HP163" s="19">
        <f t="shared" si="970"/>
        <v>0</v>
      </c>
      <c r="HQ163" s="19">
        <f t="shared" si="970"/>
        <v>0</v>
      </c>
      <c r="HR163" s="19">
        <f t="shared" si="970"/>
        <v>15.55</v>
      </c>
      <c r="HS163" s="19">
        <f t="shared" si="970"/>
        <v>15.55</v>
      </c>
      <c r="HU163" s="19">
        <f t="shared" si="971"/>
        <v>0</v>
      </c>
      <c r="HV163">
        <f t="shared" si="972"/>
        <v>0</v>
      </c>
      <c r="HW163">
        <f t="shared" si="973"/>
        <v>0</v>
      </c>
      <c r="HX163">
        <f t="shared" si="974"/>
        <v>1774.2550000000001</v>
      </c>
      <c r="HY163">
        <f t="shared" si="975"/>
        <v>1774.2550000000001</v>
      </c>
      <c r="HZ163" s="19"/>
      <c r="IB163" s="19">
        <f t="shared" si="976"/>
        <v>0</v>
      </c>
      <c r="IC163" s="19">
        <f t="shared" si="977"/>
        <v>0</v>
      </c>
      <c r="ID163" s="19">
        <f t="shared" si="978"/>
        <v>0</v>
      </c>
      <c r="IE163" s="19">
        <f t="shared" si="979"/>
        <v>253.46500000000003</v>
      </c>
      <c r="IF163" s="19">
        <f t="shared" si="980"/>
        <v>253.46500000000003</v>
      </c>
      <c r="IG163" s="19"/>
    </row>
    <row r="164" spans="1:241">
      <c r="B164" s="1"/>
      <c r="C164" s="19"/>
      <c r="D164" s="19"/>
      <c r="E164" s="19"/>
      <c r="F164" s="19"/>
      <c r="G164" s="19"/>
      <c r="I164" s="19"/>
      <c r="N164" s="19"/>
      <c r="P164" s="19"/>
      <c r="Q164" s="19"/>
      <c r="R164" s="19"/>
      <c r="S164" s="19"/>
      <c r="T164" s="19"/>
      <c r="U164" s="19"/>
      <c r="X164" s="1">
        <f t="shared" si="779"/>
        <v>0</v>
      </c>
      <c r="Y164" s="19">
        <f t="shared" si="850"/>
        <v>0</v>
      </c>
      <c r="Z164" s="19">
        <f t="shared" si="871"/>
        <v>0</v>
      </c>
      <c r="AA164" s="19">
        <f t="shared" si="871"/>
        <v>0</v>
      </c>
      <c r="AB164" s="19">
        <f t="shared" si="871"/>
        <v>0</v>
      </c>
      <c r="AC164" s="19">
        <f t="shared" si="871"/>
        <v>0</v>
      </c>
      <c r="AE164" s="19">
        <f t="shared" si="872"/>
        <v>0</v>
      </c>
      <c r="AF164">
        <f t="shared" si="873"/>
        <v>0</v>
      </c>
      <c r="AG164">
        <f t="shared" si="874"/>
        <v>0</v>
      </c>
      <c r="AH164">
        <f t="shared" si="875"/>
        <v>0</v>
      </c>
      <c r="AI164">
        <f t="shared" si="876"/>
        <v>0</v>
      </c>
      <c r="AJ164" s="19"/>
      <c r="AL164" s="19">
        <f t="shared" si="877"/>
        <v>0</v>
      </c>
      <c r="AM164" s="19">
        <f t="shared" si="878"/>
        <v>0</v>
      </c>
      <c r="AN164" s="19">
        <f t="shared" si="879"/>
        <v>0</v>
      </c>
      <c r="AO164" s="19">
        <f t="shared" si="880"/>
        <v>0</v>
      </c>
      <c r="AP164" s="19">
        <f t="shared" si="881"/>
        <v>0</v>
      </c>
      <c r="AQ164" s="19"/>
      <c r="AT164" s="1">
        <f t="shared" si="786"/>
        <v>0</v>
      </c>
      <c r="AU164" s="19">
        <f t="shared" si="851"/>
        <v>0</v>
      </c>
      <c r="AV164" s="19">
        <f t="shared" si="882"/>
        <v>0</v>
      </c>
      <c r="AW164" s="19">
        <f t="shared" si="882"/>
        <v>0</v>
      </c>
      <c r="AX164" s="19">
        <f t="shared" si="882"/>
        <v>0</v>
      </c>
      <c r="AY164" s="19">
        <f t="shared" si="882"/>
        <v>0</v>
      </c>
      <c r="BA164" s="19">
        <f t="shared" si="883"/>
        <v>0</v>
      </c>
      <c r="BB164">
        <f t="shared" si="884"/>
        <v>0</v>
      </c>
      <c r="BC164">
        <f t="shared" si="885"/>
        <v>0</v>
      </c>
      <c r="BD164">
        <f t="shared" si="886"/>
        <v>0</v>
      </c>
      <c r="BE164">
        <f t="shared" si="887"/>
        <v>0</v>
      </c>
      <c r="BF164" s="19"/>
      <c r="BH164" s="19">
        <f t="shared" si="888"/>
        <v>0</v>
      </c>
      <c r="BI164" s="19">
        <f t="shared" si="889"/>
        <v>0</v>
      </c>
      <c r="BJ164" s="19">
        <f t="shared" si="890"/>
        <v>0</v>
      </c>
      <c r="BK164" s="19">
        <f t="shared" si="891"/>
        <v>0</v>
      </c>
      <c r="BL164" s="19">
        <f t="shared" si="892"/>
        <v>0</v>
      </c>
      <c r="BM164" s="19"/>
      <c r="BP164" s="1">
        <f t="shared" si="793"/>
        <v>0</v>
      </c>
      <c r="BQ164" s="19">
        <f t="shared" si="852"/>
        <v>0</v>
      </c>
      <c r="BR164" s="19">
        <f t="shared" si="893"/>
        <v>0</v>
      </c>
      <c r="BS164" s="19">
        <f t="shared" si="893"/>
        <v>0</v>
      </c>
      <c r="BT164" s="19">
        <f t="shared" si="893"/>
        <v>0</v>
      </c>
      <c r="BU164" s="19">
        <f t="shared" si="893"/>
        <v>0</v>
      </c>
      <c r="BW164" s="19">
        <f t="shared" si="894"/>
        <v>0</v>
      </c>
      <c r="BX164">
        <f t="shared" si="895"/>
        <v>0</v>
      </c>
      <c r="BY164">
        <f t="shared" si="896"/>
        <v>0</v>
      </c>
      <c r="BZ164">
        <f t="shared" si="897"/>
        <v>0</v>
      </c>
      <c r="CA164">
        <f t="shared" si="898"/>
        <v>0</v>
      </c>
      <c r="CB164" s="19"/>
      <c r="CD164" s="19">
        <f t="shared" si="899"/>
        <v>0</v>
      </c>
      <c r="CE164" s="19">
        <f t="shared" si="900"/>
        <v>0</v>
      </c>
      <c r="CF164" s="19">
        <f t="shared" si="901"/>
        <v>0</v>
      </c>
      <c r="CG164" s="19">
        <f t="shared" si="902"/>
        <v>0</v>
      </c>
      <c r="CH164" s="19">
        <f t="shared" si="903"/>
        <v>0</v>
      </c>
      <c r="CI164" s="19"/>
      <c r="CL164" s="1">
        <f t="shared" si="800"/>
        <v>0</v>
      </c>
      <c r="CM164" s="19">
        <f t="shared" si="853"/>
        <v>0</v>
      </c>
      <c r="CN164" s="19">
        <f t="shared" si="904"/>
        <v>0</v>
      </c>
      <c r="CO164" s="19">
        <f t="shared" si="904"/>
        <v>0</v>
      </c>
      <c r="CP164" s="19">
        <f t="shared" si="904"/>
        <v>0</v>
      </c>
      <c r="CQ164" s="19">
        <f t="shared" si="904"/>
        <v>0</v>
      </c>
      <c r="CS164" s="19">
        <f t="shared" si="905"/>
        <v>0</v>
      </c>
      <c r="CT164">
        <f t="shared" si="906"/>
        <v>0</v>
      </c>
      <c r="CU164">
        <f t="shared" si="907"/>
        <v>0</v>
      </c>
      <c r="CV164">
        <f t="shared" si="908"/>
        <v>0</v>
      </c>
      <c r="CW164">
        <f t="shared" si="909"/>
        <v>0</v>
      </c>
      <c r="CX164" s="19"/>
      <c r="CZ164" s="19">
        <f t="shared" si="910"/>
        <v>0</v>
      </c>
      <c r="DA164" s="19">
        <f t="shared" si="911"/>
        <v>0</v>
      </c>
      <c r="DB164" s="19">
        <f t="shared" si="912"/>
        <v>0</v>
      </c>
      <c r="DC164" s="19">
        <f t="shared" si="913"/>
        <v>0</v>
      </c>
      <c r="DD164" s="19">
        <f t="shared" si="914"/>
        <v>0</v>
      </c>
      <c r="DE164" s="19"/>
      <c r="DH164" s="1">
        <f t="shared" si="807"/>
        <v>0</v>
      </c>
      <c r="DI164" s="19">
        <f t="shared" si="854"/>
        <v>0</v>
      </c>
      <c r="DJ164" s="19">
        <f t="shared" si="915"/>
        <v>0</v>
      </c>
      <c r="DK164" s="19">
        <f t="shared" si="915"/>
        <v>0</v>
      </c>
      <c r="DL164" s="19">
        <f t="shared" si="915"/>
        <v>0</v>
      </c>
      <c r="DM164" s="19">
        <f t="shared" si="915"/>
        <v>0</v>
      </c>
      <c r="DO164" s="19">
        <f t="shared" si="916"/>
        <v>0</v>
      </c>
      <c r="DP164">
        <f t="shared" si="917"/>
        <v>0</v>
      </c>
      <c r="DQ164">
        <f t="shared" si="918"/>
        <v>0</v>
      </c>
      <c r="DR164">
        <f t="shared" si="919"/>
        <v>0</v>
      </c>
      <c r="DS164">
        <f t="shared" si="920"/>
        <v>0</v>
      </c>
      <c r="DT164" s="19"/>
      <c r="DV164" s="19">
        <f t="shared" si="921"/>
        <v>0</v>
      </c>
      <c r="DW164" s="19">
        <f t="shared" si="922"/>
        <v>0</v>
      </c>
      <c r="DX164" s="19">
        <f t="shared" si="923"/>
        <v>0</v>
      </c>
      <c r="DY164" s="19">
        <f t="shared" si="924"/>
        <v>0</v>
      </c>
      <c r="DZ164" s="19">
        <f t="shared" si="925"/>
        <v>0</v>
      </c>
      <c r="EA164" s="19"/>
      <c r="ED164" s="1">
        <f t="shared" si="814"/>
        <v>0</v>
      </c>
      <c r="EE164" s="19">
        <f t="shared" si="855"/>
        <v>0</v>
      </c>
      <c r="EF164" s="19">
        <f t="shared" si="926"/>
        <v>0</v>
      </c>
      <c r="EG164" s="19">
        <f t="shared" si="926"/>
        <v>0</v>
      </c>
      <c r="EH164" s="19">
        <f t="shared" si="926"/>
        <v>0</v>
      </c>
      <c r="EI164" s="19">
        <f t="shared" si="926"/>
        <v>0</v>
      </c>
      <c r="EK164" s="19">
        <f t="shared" si="927"/>
        <v>0</v>
      </c>
      <c r="EL164">
        <f t="shared" si="928"/>
        <v>0</v>
      </c>
      <c r="EM164">
        <f t="shared" si="929"/>
        <v>0</v>
      </c>
      <c r="EN164">
        <f t="shared" si="930"/>
        <v>0</v>
      </c>
      <c r="EO164">
        <f t="shared" si="931"/>
        <v>0</v>
      </c>
      <c r="EP164" s="19"/>
      <c r="ER164" s="19">
        <f t="shared" si="932"/>
        <v>0</v>
      </c>
      <c r="ES164" s="19">
        <f t="shared" si="933"/>
        <v>0</v>
      </c>
      <c r="ET164" s="19">
        <f t="shared" si="934"/>
        <v>0</v>
      </c>
      <c r="EU164" s="19">
        <f t="shared" si="935"/>
        <v>0</v>
      </c>
      <c r="EV164" s="19">
        <f t="shared" si="936"/>
        <v>0</v>
      </c>
      <c r="EW164" s="19"/>
      <c r="EZ164" s="1">
        <f t="shared" si="821"/>
        <v>0</v>
      </c>
      <c r="FA164" s="19">
        <f t="shared" si="856"/>
        <v>0</v>
      </c>
      <c r="FB164" s="19">
        <f t="shared" si="937"/>
        <v>0</v>
      </c>
      <c r="FC164" s="19">
        <f t="shared" si="937"/>
        <v>0</v>
      </c>
      <c r="FD164" s="19">
        <f t="shared" si="937"/>
        <v>0</v>
      </c>
      <c r="FE164" s="19">
        <f t="shared" si="937"/>
        <v>0</v>
      </c>
      <c r="FG164" s="19">
        <f t="shared" si="938"/>
        <v>0</v>
      </c>
      <c r="FH164">
        <f t="shared" si="939"/>
        <v>0</v>
      </c>
      <c r="FI164">
        <f t="shared" si="940"/>
        <v>0</v>
      </c>
      <c r="FJ164">
        <f t="shared" si="941"/>
        <v>0</v>
      </c>
      <c r="FK164">
        <f t="shared" si="942"/>
        <v>0</v>
      </c>
      <c r="FL164" s="19"/>
      <c r="FN164" s="19">
        <f t="shared" si="943"/>
        <v>0</v>
      </c>
      <c r="FO164" s="19">
        <f t="shared" si="944"/>
        <v>0</v>
      </c>
      <c r="FP164" s="19">
        <f t="shared" si="945"/>
        <v>0</v>
      </c>
      <c r="FQ164" s="19">
        <f t="shared" si="946"/>
        <v>0</v>
      </c>
      <c r="FR164" s="19">
        <f t="shared" si="947"/>
        <v>0</v>
      </c>
      <c r="FS164" s="19"/>
      <c r="FV164" s="1">
        <f t="shared" si="828"/>
        <v>0</v>
      </c>
      <c r="FW164" s="19">
        <f t="shared" si="857"/>
        <v>0</v>
      </c>
      <c r="FX164" s="19">
        <f t="shared" si="948"/>
        <v>0</v>
      </c>
      <c r="FY164" s="19">
        <f t="shared" si="948"/>
        <v>0</v>
      </c>
      <c r="FZ164" s="19">
        <f t="shared" si="948"/>
        <v>0</v>
      </c>
      <c r="GA164" s="19">
        <f t="shared" si="948"/>
        <v>0</v>
      </c>
      <c r="GC164" s="19">
        <f t="shared" si="949"/>
        <v>0</v>
      </c>
      <c r="GD164">
        <f t="shared" si="950"/>
        <v>0</v>
      </c>
      <c r="GE164">
        <f t="shared" si="951"/>
        <v>0</v>
      </c>
      <c r="GF164">
        <f t="shared" si="952"/>
        <v>0</v>
      </c>
      <c r="GG164">
        <f t="shared" si="953"/>
        <v>0</v>
      </c>
      <c r="GH164" s="19"/>
      <c r="GJ164" s="19">
        <f t="shared" si="954"/>
        <v>0</v>
      </c>
      <c r="GK164" s="19">
        <f t="shared" si="955"/>
        <v>0</v>
      </c>
      <c r="GL164" s="19">
        <f t="shared" si="956"/>
        <v>0</v>
      </c>
      <c r="GM164" s="19">
        <f t="shared" si="957"/>
        <v>0</v>
      </c>
      <c r="GN164" s="19">
        <f t="shared" si="958"/>
        <v>0</v>
      </c>
      <c r="GO164" s="19"/>
      <c r="GR164" s="1">
        <f t="shared" si="835"/>
        <v>0</v>
      </c>
      <c r="GS164" s="19">
        <f t="shared" si="858"/>
        <v>0</v>
      </c>
      <c r="GT164" s="19">
        <f t="shared" si="959"/>
        <v>0</v>
      </c>
      <c r="GU164" s="19">
        <f t="shared" si="959"/>
        <v>0</v>
      </c>
      <c r="GV164" s="19">
        <f t="shared" si="959"/>
        <v>0</v>
      </c>
      <c r="GW164" s="19">
        <f t="shared" si="959"/>
        <v>0</v>
      </c>
      <c r="GY164" s="19">
        <f t="shared" si="960"/>
        <v>0</v>
      </c>
      <c r="GZ164">
        <f t="shared" si="961"/>
        <v>0</v>
      </c>
      <c r="HA164">
        <f t="shared" si="962"/>
        <v>0</v>
      </c>
      <c r="HB164">
        <f t="shared" si="963"/>
        <v>0</v>
      </c>
      <c r="HC164">
        <f t="shared" si="964"/>
        <v>0</v>
      </c>
      <c r="HD164" s="19"/>
      <c r="HF164" s="19">
        <f t="shared" si="965"/>
        <v>0</v>
      </c>
      <c r="HG164" s="19">
        <f t="shared" si="966"/>
        <v>0</v>
      </c>
      <c r="HH164" s="19">
        <f t="shared" si="967"/>
        <v>0</v>
      </c>
      <c r="HI164" s="19">
        <f t="shared" si="968"/>
        <v>0</v>
      </c>
      <c r="HJ164" s="19">
        <f t="shared" si="969"/>
        <v>0</v>
      </c>
      <c r="HK164" s="19"/>
      <c r="HN164" s="1">
        <f t="shared" si="842"/>
        <v>0</v>
      </c>
      <c r="HO164" s="19">
        <f t="shared" si="859"/>
        <v>0</v>
      </c>
      <c r="HP164" s="19">
        <f t="shared" si="970"/>
        <v>0</v>
      </c>
      <c r="HQ164" s="19">
        <f t="shared" si="970"/>
        <v>0</v>
      </c>
      <c r="HR164" s="19">
        <f t="shared" si="970"/>
        <v>0</v>
      </c>
      <c r="HS164" s="19">
        <f t="shared" si="970"/>
        <v>0</v>
      </c>
      <c r="HU164" s="19">
        <f t="shared" si="971"/>
        <v>0</v>
      </c>
      <c r="HV164">
        <f t="shared" si="972"/>
        <v>0</v>
      </c>
      <c r="HW164">
        <f t="shared" si="973"/>
        <v>0</v>
      </c>
      <c r="HX164">
        <f t="shared" si="974"/>
        <v>0</v>
      </c>
      <c r="HY164">
        <f t="shared" si="975"/>
        <v>0</v>
      </c>
      <c r="HZ164" s="19"/>
      <c r="IB164" s="19">
        <f t="shared" si="976"/>
        <v>0</v>
      </c>
      <c r="IC164" s="19">
        <f t="shared" si="977"/>
        <v>0</v>
      </c>
      <c r="ID164" s="19">
        <f t="shared" si="978"/>
        <v>0</v>
      </c>
      <c r="IE164" s="19">
        <f t="shared" si="979"/>
        <v>0</v>
      </c>
      <c r="IF164" s="19">
        <f t="shared" si="980"/>
        <v>0</v>
      </c>
      <c r="IG164" s="19"/>
    </row>
    <row r="165" spans="1:241">
      <c r="B165" s="1" t="str">
        <f t="shared" si="768"/>
        <v>Niños</v>
      </c>
      <c r="C165" s="19">
        <f t="shared" ref="C165:G166" si="981">+B$108*C97</f>
        <v>298.56</v>
      </c>
      <c r="D165" s="19">
        <f t="shared" si="981"/>
        <v>746.4</v>
      </c>
      <c r="E165" s="19">
        <f t="shared" si="981"/>
        <v>746.4</v>
      </c>
      <c r="F165" s="19">
        <f t="shared" si="981"/>
        <v>746.4</v>
      </c>
      <c r="G165" s="19">
        <f t="shared" si="981"/>
        <v>559.79999999999995</v>
      </c>
      <c r="I165" s="19">
        <f>+C165*J69</f>
        <v>1503.2496000000001</v>
      </c>
      <c r="J165">
        <f>+D165*J69</f>
        <v>3758.1239999999998</v>
      </c>
      <c r="K165">
        <f>+E165*J69</f>
        <v>3758.1239999999998</v>
      </c>
      <c r="L165">
        <f>+F165*J69</f>
        <v>3758.1239999999998</v>
      </c>
      <c r="M165">
        <f>+G165*J69</f>
        <v>2818.5929999999998</v>
      </c>
      <c r="N165" s="19"/>
      <c r="P165" s="19">
        <f t="shared" ref="P165:T168" si="982">+C165*$C69</f>
        <v>791.18400000000008</v>
      </c>
      <c r="Q165" s="19">
        <f t="shared" si="982"/>
        <v>1977.9600000000003</v>
      </c>
      <c r="R165" s="19">
        <f t="shared" si="982"/>
        <v>1977.9600000000003</v>
      </c>
      <c r="S165" s="19">
        <f t="shared" si="982"/>
        <v>1977.9600000000003</v>
      </c>
      <c r="T165" s="19">
        <f t="shared" si="982"/>
        <v>1483.47</v>
      </c>
      <c r="U165" s="19"/>
      <c r="X165" s="1" t="str">
        <f t="shared" si="779"/>
        <v>Niños</v>
      </c>
      <c r="Y165" s="19">
        <f t="shared" si="850"/>
        <v>0</v>
      </c>
      <c r="Z165" s="19">
        <f t="shared" si="871"/>
        <v>18.66</v>
      </c>
      <c r="AA165" s="19">
        <f t="shared" si="871"/>
        <v>18.66</v>
      </c>
      <c r="AB165" s="19">
        <f t="shared" si="871"/>
        <v>18.66</v>
      </c>
      <c r="AC165" s="19">
        <f t="shared" si="871"/>
        <v>18.66</v>
      </c>
      <c r="AE165" s="19">
        <f t="shared" si="872"/>
        <v>0</v>
      </c>
      <c r="AF165">
        <f t="shared" si="873"/>
        <v>111.68010000000002</v>
      </c>
      <c r="AG165">
        <f t="shared" si="874"/>
        <v>111.68010000000002</v>
      </c>
      <c r="AH165">
        <f t="shared" si="875"/>
        <v>111.68010000000002</v>
      </c>
      <c r="AI165">
        <f t="shared" si="876"/>
        <v>111.68010000000002</v>
      </c>
      <c r="AJ165" s="19"/>
      <c r="AL165" s="19">
        <f t="shared" si="877"/>
        <v>0</v>
      </c>
      <c r="AM165" s="19">
        <f t="shared" si="878"/>
        <v>58.779000000000011</v>
      </c>
      <c r="AN165" s="19">
        <f t="shared" si="879"/>
        <v>58.779000000000011</v>
      </c>
      <c r="AO165" s="19">
        <f t="shared" si="880"/>
        <v>58.779000000000011</v>
      </c>
      <c r="AP165" s="19">
        <f t="shared" si="881"/>
        <v>58.779000000000011</v>
      </c>
      <c r="AQ165" s="19"/>
      <c r="AT165" s="1" t="str">
        <f t="shared" si="786"/>
        <v>Niños</v>
      </c>
      <c r="AU165" s="19">
        <f t="shared" si="851"/>
        <v>0</v>
      </c>
      <c r="AV165" s="19">
        <f t="shared" si="882"/>
        <v>18.66</v>
      </c>
      <c r="AW165" s="19">
        <f t="shared" si="882"/>
        <v>18.66</v>
      </c>
      <c r="AX165" s="19">
        <f t="shared" si="882"/>
        <v>18.66</v>
      </c>
      <c r="AY165" s="19">
        <f t="shared" si="882"/>
        <v>18.66</v>
      </c>
      <c r="BA165" s="19">
        <f t="shared" si="883"/>
        <v>0</v>
      </c>
      <c r="BB165">
        <f t="shared" si="884"/>
        <v>101.04390000000002</v>
      </c>
      <c r="BC165">
        <f t="shared" si="885"/>
        <v>101.04390000000002</v>
      </c>
      <c r="BD165">
        <f t="shared" si="886"/>
        <v>101.04390000000002</v>
      </c>
      <c r="BE165">
        <f t="shared" si="887"/>
        <v>101.04390000000002</v>
      </c>
      <c r="BF165" s="19"/>
      <c r="BH165" s="19">
        <f t="shared" si="888"/>
        <v>0</v>
      </c>
      <c r="BI165" s="19">
        <f t="shared" si="889"/>
        <v>53.181000000000012</v>
      </c>
      <c r="BJ165" s="19">
        <f t="shared" si="890"/>
        <v>53.181000000000012</v>
      </c>
      <c r="BK165" s="19">
        <f t="shared" si="891"/>
        <v>53.181000000000012</v>
      </c>
      <c r="BL165" s="19">
        <f t="shared" si="892"/>
        <v>53.181000000000012</v>
      </c>
      <c r="BM165" s="19"/>
      <c r="BP165" s="1" t="str">
        <f t="shared" si="793"/>
        <v>Niños</v>
      </c>
      <c r="BQ165" s="19">
        <f t="shared" si="852"/>
        <v>0</v>
      </c>
      <c r="BR165" s="19">
        <f t="shared" si="893"/>
        <v>0</v>
      </c>
      <c r="BS165" s="19">
        <f t="shared" si="893"/>
        <v>18.66</v>
      </c>
      <c r="BT165" s="19">
        <f t="shared" si="893"/>
        <v>18.66</v>
      </c>
      <c r="BU165" s="19">
        <f t="shared" si="893"/>
        <v>18.66</v>
      </c>
      <c r="BW165" s="19">
        <f t="shared" si="894"/>
        <v>0</v>
      </c>
      <c r="BX165">
        <f t="shared" si="895"/>
        <v>0</v>
      </c>
      <c r="BY165">
        <f t="shared" si="896"/>
        <v>111.68010000000002</v>
      </c>
      <c r="BZ165">
        <f t="shared" si="897"/>
        <v>111.68010000000002</v>
      </c>
      <c r="CA165">
        <f t="shared" si="898"/>
        <v>111.68010000000002</v>
      </c>
      <c r="CB165" s="19"/>
      <c r="CD165" s="19">
        <f t="shared" si="899"/>
        <v>0</v>
      </c>
      <c r="CE165" s="19">
        <f t="shared" si="900"/>
        <v>0</v>
      </c>
      <c r="CF165" s="19">
        <f t="shared" si="901"/>
        <v>58.779000000000011</v>
      </c>
      <c r="CG165" s="19">
        <f t="shared" si="902"/>
        <v>58.779000000000011</v>
      </c>
      <c r="CH165" s="19">
        <f t="shared" si="903"/>
        <v>58.779000000000011</v>
      </c>
      <c r="CI165" s="19"/>
      <c r="CL165" s="1" t="str">
        <f t="shared" si="800"/>
        <v>Niños</v>
      </c>
      <c r="CM165" s="19">
        <f t="shared" si="853"/>
        <v>0</v>
      </c>
      <c r="CN165" s="19">
        <f t="shared" si="904"/>
        <v>0</v>
      </c>
      <c r="CO165" s="19">
        <f t="shared" si="904"/>
        <v>18.66</v>
      </c>
      <c r="CP165" s="19">
        <f t="shared" si="904"/>
        <v>18.66</v>
      </c>
      <c r="CQ165" s="19">
        <f t="shared" si="904"/>
        <v>18.66</v>
      </c>
      <c r="CS165" s="19">
        <f t="shared" si="905"/>
        <v>0</v>
      </c>
      <c r="CT165">
        <f t="shared" si="906"/>
        <v>0</v>
      </c>
      <c r="CU165">
        <f t="shared" si="907"/>
        <v>111.68010000000002</v>
      </c>
      <c r="CV165">
        <f t="shared" si="908"/>
        <v>111.68010000000002</v>
      </c>
      <c r="CW165">
        <f t="shared" si="909"/>
        <v>111.68010000000002</v>
      </c>
      <c r="CX165" s="19"/>
      <c r="CZ165" s="19">
        <f t="shared" si="910"/>
        <v>0</v>
      </c>
      <c r="DA165" s="19">
        <f t="shared" si="911"/>
        <v>0</v>
      </c>
      <c r="DB165" s="19">
        <f t="shared" si="912"/>
        <v>58.779000000000011</v>
      </c>
      <c r="DC165" s="19">
        <f t="shared" si="913"/>
        <v>58.779000000000011</v>
      </c>
      <c r="DD165" s="19">
        <f t="shared" si="914"/>
        <v>58.779000000000011</v>
      </c>
      <c r="DE165" s="19"/>
      <c r="DH165" s="1" t="str">
        <f t="shared" si="807"/>
        <v>Niños</v>
      </c>
      <c r="DI165" s="19">
        <f t="shared" si="854"/>
        <v>0</v>
      </c>
      <c r="DJ165" s="19">
        <f t="shared" si="915"/>
        <v>0</v>
      </c>
      <c r="DK165" s="19">
        <f t="shared" si="915"/>
        <v>18.66</v>
      </c>
      <c r="DL165" s="19">
        <f t="shared" si="915"/>
        <v>18.66</v>
      </c>
      <c r="DM165" s="19">
        <f t="shared" si="915"/>
        <v>18.66</v>
      </c>
      <c r="DO165" s="19">
        <f t="shared" si="916"/>
        <v>0</v>
      </c>
      <c r="DP165">
        <f t="shared" si="917"/>
        <v>0</v>
      </c>
      <c r="DQ165">
        <f t="shared" si="918"/>
        <v>115.22550000000001</v>
      </c>
      <c r="DR165">
        <f t="shared" si="919"/>
        <v>115.22550000000001</v>
      </c>
      <c r="DS165">
        <f t="shared" si="920"/>
        <v>115.22550000000001</v>
      </c>
      <c r="DT165" s="19"/>
      <c r="DV165" s="19">
        <f t="shared" si="921"/>
        <v>0</v>
      </c>
      <c r="DW165" s="19">
        <f t="shared" si="922"/>
        <v>0</v>
      </c>
      <c r="DX165" s="19">
        <f t="shared" si="923"/>
        <v>60.64500000000001</v>
      </c>
      <c r="DY165" s="19">
        <f t="shared" si="924"/>
        <v>60.64500000000001</v>
      </c>
      <c r="DZ165" s="19">
        <f t="shared" si="925"/>
        <v>60.64500000000001</v>
      </c>
      <c r="EA165" s="19"/>
      <c r="ED165" s="1" t="str">
        <f t="shared" si="814"/>
        <v>Niños</v>
      </c>
      <c r="EE165" s="19">
        <f t="shared" si="855"/>
        <v>0</v>
      </c>
      <c r="EF165" s="19">
        <f t="shared" si="926"/>
        <v>0</v>
      </c>
      <c r="EG165" s="19">
        <f t="shared" si="926"/>
        <v>18.66</v>
      </c>
      <c r="EH165" s="19">
        <f t="shared" si="926"/>
        <v>18.66</v>
      </c>
      <c r="EI165" s="19">
        <f t="shared" si="926"/>
        <v>18.66</v>
      </c>
      <c r="EK165" s="19">
        <f t="shared" si="927"/>
        <v>0</v>
      </c>
      <c r="EL165">
        <f t="shared" si="928"/>
        <v>0</v>
      </c>
      <c r="EM165">
        <f t="shared" si="929"/>
        <v>122.31630000000001</v>
      </c>
      <c r="EN165">
        <f t="shared" si="930"/>
        <v>122.31630000000001</v>
      </c>
      <c r="EO165">
        <f t="shared" si="931"/>
        <v>122.31630000000001</v>
      </c>
      <c r="EP165" s="19"/>
      <c r="ER165" s="19">
        <f t="shared" si="932"/>
        <v>0</v>
      </c>
      <c r="ES165" s="19">
        <f t="shared" si="933"/>
        <v>0</v>
      </c>
      <c r="ET165" s="19">
        <f t="shared" si="934"/>
        <v>64.37700000000001</v>
      </c>
      <c r="EU165" s="19">
        <f t="shared" si="935"/>
        <v>64.37700000000001</v>
      </c>
      <c r="EV165" s="19">
        <f t="shared" si="936"/>
        <v>64.37700000000001</v>
      </c>
      <c r="EW165" s="19"/>
      <c r="EZ165" s="1" t="str">
        <f t="shared" si="821"/>
        <v>Niños</v>
      </c>
      <c r="FA165" s="19">
        <f t="shared" si="856"/>
        <v>0</v>
      </c>
      <c r="FB165" s="19">
        <f t="shared" si="937"/>
        <v>0</v>
      </c>
      <c r="FC165" s="19">
        <f t="shared" si="937"/>
        <v>18.66</v>
      </c>
      <c r="FD165" s="19">
        <f t="shared" si="937"/>
        <v>18.66</v>
      </c>
      <c r="FE165" s="19">
        <f t="shared" si="937"/>
        <v>18.66</v>
      </c>
      <c r="FG165" s="19">
        <f t="shared" si="938"/>
        <v>0</v>
      </c>
      <c r="FH165">
        <f t="shared" si="939"/>
        <v>0</v>
      </c>
      <c r="FI165">
        <f t="shared" si="940"/>
        <v>115.22550000000001</v>
      </c>
      <c r="FJ165">
        <f t="shared" si="941"/>
        <v>115.22550000000001</v>
      </c>
      <c r="FK165">
        <f t="shared" si="942"/>
        <v>115.22550000000001</v>
      </c>
      <c r="FL165" s="19"/>
      <c r="FN165" s="19">
        <f t="shared" si="943"/>
        <v>0</v>
      </c>
      <c r="FO165" s="19">
        <f t="shared" si="944"/>
        <v>0</v>
      </c>
      <c r="FP165" s="19">
        <f t="shared" si="945"/>
        <v>60.64500000000001</v>
      </c>
      <c r="FQ165" s="19">
        <f t="shared" si="946"/>
        <v>60.64500000000001</v>
      </c>
      <c r="FR165" s="19">
        <f t="shared" si="947"/>
        <v>60.64500000000001</v>
      </c>
      <c r="FS165" s="19"/>
      <c r="FV165" s="1" t="str">
        <f t="shared" si="828"/>
        <v>Niños</v>
      </c>
      <c r="FW165" s="19">
        <f t="shared" si="857"/>
        <v>0</v>
      </c>
      <c r="FX165" s="19">
        <f t="shared" si="948"/>
        <v>0</v>
      </c>
      <c r="FY165" s="19">
        <f t="shared" si="948"/>
        <v>0</v>
      </c>
      <c r="FZ165" s="19">
        <f t="shared" si="948"/>
        <v>18.66</v>
      </c>
      <c r="GA165" s="19">
        <f t="shared" si="948"/>
        <v>18.66</v>
      </c>
      <c r="GC165" s="19">
        <f t="shared" si="949"/>
        <v>0</v>
      </c>
      <c r="GD165">
        <f t="shared" si="950"/>
        <v>0</v>
      </c>
      <c r="GE165">
        <f t="shared" si="951"/>
        <v>0</v>
      </c>
      <c r="GF165">
        <f t="shared" si="952"/>
        <v>115.22550000000001</v>
      </c>
      <c r="GG165">
        <f t="shared" si="953"/>
        <v>115.22550000000001</v>
      </c>
      <c r="GH165" s="19"/>
      <c r="GJ165" s="19">
        <f t="shared" si="954"/>
        <v>0</v>
      </c>
      <c r="GK165" s="19">
        <f t="shared" si="955"/>
        <v>0</v>
      </c>
      <c r="GL165" s="19">
        <f t="shared" si="956"/>
        <v>0</v>
      </c>
      <c r="GM165" s="19">
        <f t="shared" si="957"/>
        <v>60.64500000000001</v>
      </c>
      <c r="GN165" s="19">
        <f t="shared" si="958"/>
        <v>60.64500000000001</v>
      </c>
      <c r="GO165" s="19"/>
      <c r="GR165" s="1" t="str">
        <f t="shared" si="835"/>
        <v>Niños</v>
      </c>
      <c r="GS165" s="19">
        <f t="shared" si="858"/>
        <v>0</v>
      </c>
      <c r="GT165" s="19">
        <f t="shared" si="959"/>
        <v>0</v>
      </c>
      <c r="GU165" s="19">
        <f t="shared" si="959"/>
        <v>0</v>
      </c>
      <c r="GV165" s="19">
        <f t="shared" si="959"/>
        <v>18.66</v>
      </c>
      <c r="GW165" s="19">
        <f t="shared" si="959"/>
        <v>18.66</v>
      </c>
      <c r="GY165" s="19">
        <f t="shared" si="960"/>
        <v>0</v>
      </c>
      <c r="GZ165">
        <f t="shared" si="961"/>
        <v>0</v>
      </c>
      <c r="HA165">
        <f t="shared" si="962"/>
        <v>0</v>
      </c>
      <c r="HB165">
        <f t="shared" si="963"/>
        <v>115.22550000000001</v>
      </c>
      <c r="HC165">
        <f t="shared" si="964"/>
        <v>115.22550000000001</v>
      </c>
      <c r="HD165" s="19"/>
      <c r="HF165" s="19">
        <f t="shared" si="965"/>
        <v>0</v>
      </c>
      <c r="HG165" s="19">
        <f t="shared" si="966"/>
        <v>0</v>
      </c>
      <c r="HH165" s="19">
        <f t="shared" si="967"/>
        <v>0</v>
      </c>
      <c r="HI165" s="19">
        <f t="shared" si="968"/>
        <v>60.64500000000001</v>
      </c>
      <c r="HJ165" s="19">
        <f t="shared" si="969"/>
        <v>60.64500000000001</v>
      </c>
      <c r="HK165" s="19"/>
      <c r="HN165" s="1" t="str">
        <f t="shared" si="842"/>
        <v>Niños</v>
      </c>
      <c r="HO165" s="19">
        <f t="shared" si="859"/>
        <v>0</v>
      </c>
      <c r="HP165" s="19">
        <f t="shared" si="970"/>
        <v>0</v>
      </c>
      <c r="HQ165" s="19">
        <f t="shared" si="970"/>
        <v>0</v>
      </c>
      <c r="HR165" s="19">
        <f t="shared" si="970"/>
        <v>18.66</v>
      </c>
      <c r="HS165" s="19">
        <f t="shared" si="970"/>
        <v>18.66</v>
      </c>
      <c r="HU165" s="19">
        <f t="shared" si="971"/>
        <v>0</v>
      </c>
      <c r="HV165">
        <f t="shared" si="972"/>
        <v>0</v>
      </c>
      <c r="HW165">
        <f t="shared" si="973"/>
        <v>0</v>
      </c>
      <c r="HX165">
        <f t="shared" si="974"/>
        <v>115.22550000000001</v>
      </c>
      <c r="HY165">
        <f t="shared" si="975"/>
        <v>115.22550000000001</v>
      </c>
      <c r="HZ165" s="19"/>
      <c r="IB165" s="19">
        <f t="shared" si="976"/>
        <v>0</v>
      </c>
      <c r="IC165" s="19">
        <f t="shared" si="977"/>
        <v>0</v>
      </c>
      <c r="ID165" s="19">
        <f t="shared" si="978"/>
        <v>0</v>
      </c>
      <c r="IE165" s="19">
        <f t="shared" si="979"/>
        <v>60.64500000000001</v>
      </c>
      <c r="IF165" s="19">
        <f t="shared" si="980"/>
        <v>60.64500000000001</v>
      </c>
      <c r="IG165" s="19"/>
    </row>
    <row r="166" spans="1:241">
      <c r="B166" s="1" t="str">
        <f t="shared" si="768"/>
        <v>Señora</v>
      </c>
      <c r="C166" s="19">
        <f t="shared" si="981"/>
        <v>298.56</v>
      </c>
      <c r="D166" s="19">
        <f t="shared" si="981"/>
        <v>746.4</v>
      </c>
      <c r="E166" s="19">
        <f t="shared" si="981"/>
        <v>746.4</v>
      </c>
      <c r="F166" s="19">
        <f t="shared" si="981"/>
        <v>746.4</v>
      </c>
      <c r="G166" s="19">
        <f t="shared" si="981"/>
        <v>559.79999999999995</v>
      </c>
      <c r="I166" s="19">
        <f>+C166*J70</f>
        <v>2098.8768</v>
      </c>
      <c r="J166">
        <f>+D166*J70</f>
        <v>5247.192</v>
      </c>
      <c r="K166">
        <f>+E166*J70</f>
        <v>5247.192</v>
      </c>
      <c r="L166">
        <f>+F166*J70</f>
        <v>5247.192</v>
      </c>
      <c r="M166">
        <f>+G166*J70</f>
        <v>3935.3939999999998</v>
      </c>
      <c r="N166" s="19"/>
      <c r="P166" s="19">
        <f t="shared" si="982"/>
        <v>1104.672</v>
      </c>
      <c r="Q166" s="19">
        <f t="shared" si="982"/>
        <v>2761.68</v>
      </c>
      <c r="R166" s="19">
        <f t="shared" si="982"/>
        <v>2761.68</v>
      </c>
      <c r="S166" s="19">
        <f t="shared" si="982"/>
        <v>2761.68</v>
      </c>
      <c r="T166" s="19">
        <f t="shared" si="982"/>
        <v>2071.2599999999998</v>
      </c>
      <c r="U166" s="19"/>
      <c r="X166" s="1" t="str">
        <f t="shared" si="779"/>
        <v>Señora</v>
      </c>
      <c r="Y166" s="19">
        <f t="shared" si="850"/>
        <v>0</v>
      </c>
      <c r="Z166" s="19">
        <f t="shared" si="871"/>
        <v>18.66</v>
      </c>
      <c r="AA166" s="19">
        <f t="shared" si="871"/>
        <v>18.66</v>
      </c>
      <c r="AB166" s="19">
        <f t="shared" si="871"/>
        <v>18.66</v>
      </c>
      <c r="AC166" s="19">
        <f t="shared" si="871"/>
        <v>18.66</v>
      </c>
      <c r="AE166" s="19">
        <f t="shared" si="872"/>
        <v>0</v>
      </c>
      <c r="AF166">
        <f t="shared" si="873"/>
        <v>148.9068</v>
      </c>
      <c r="AG166">
        <f t="shared" si="874"/>
        <v>148.9068</v>
      </c>
      <c r="AH166">
        <f t="shared" si="875"/>
        <v>148.9068</v>
      </c>
      <c r="AI166">
        <f t="shared" si="876"/>
        <v>148.9068</v>
      </c>
      <c r="AJ166" s="19"/>
      <c r="AL166" s="19">
        <f t="shared" si="877"/>
        <v>0</v>
      </c>
      <c r="AM166" s="19">
        <f t="shared" si="878"/>
        <v>78.372</v>
      </c>
      <c r="AN166" s="19">
        <f t="shared" si="879"/>
        <v>78.372</v>
      </c>
      <c r="AO166" s="19">
        <f t="shared" si="880"/>
        <v>78.372</v>
      </c>
      <c r="AP166" s="19">
        <f t="shared" si="881"/>
        <v>78.372</v>
      </c>
      <c r="AQ166" s="19"/>
      <c r="AT166" s="1" t="str">
        <f t="shared" si="786"/>
        <v>Señora</v>
      </c>
      <c r="AU166" s="19">
        <f t="shared" si="851"/>
        <v>0</v>
      </c>
      <c r="AV166" s="19">
        <f t="shared" si="882"/>
        <v>18.66</v>
      </c>
      <c r="AW166" s="19">
        <f t="shared" si="882"/>
        <v>18.66</v>
      </c>
      <c r="AX166" s="19">
        <f t="shared" si="882"/>
        <v>18.66</v>
      </c>
      <c r="AY166" s="19">
        <f t="shared" si="882"/>
        <v>18.66</v>
      </c>
      <c r="BA166" s="19">
        <f t="shared" si="883"/>
        <v>0</v>
      </c>
      <c r="BB166">
        <f t="shared" si="884"/>
        <v>138.2706</v>
      </c>
      <c r="BC166">
        <f t="shared" si="885"/>
        <v>138.2706</v>
      </c>
      <c r="BD166">
        <f t="shared" si="886"/>
        <v>138.2706</v>
      </c>
      <c r="BE166">
        <f t="shared" si="887"/>
        <v>138.2706</v>
      </c>
      <c r="BF166" s="19"/>
      <c r="BH166" s="19">
        <f t="shared" si="888"/>
        <v>0</v>
      </c>
      <c r="BI166" s="19">
        <f t="shared" si="889"/>
        <v>72.774000000000001</v>
      </c>
      <c r="BJ166" s="19">
        <f t="shared" si="890"/>
        <v>72.774000000000001</v>
      </c>
      <c r="BK166" s="19">
        <f t="shared" si="891"/>
        <v>72.774000000000001</v>
      </c>
      <c r="BL166" s="19">
        <f t="shared" si="892"/>
        <v>72.774000000000001</v>
      </c>
      <c r="BM166" s="19"/>
      <c r="BP166" s="1" t="str">
        <f t="shared" si="793"/>
        <v>Señora</v>
      </c>
      <c r="BQ166" s="19">
        <f t="shared" si="852"/>
        <v>0</v>
      </c>
      <c r="BR166" s="19">
        <f t="shared" si="893"/>
        <v>0</v>
      </c>
      <c r="BS166" s="19">
        <f t="shared" si="893"/>
        <v>18.66</v>
      </c>
      <c r="BT166" s="19">
        <f t="shared" si="893"/>
        <v>18.66</v>
      </c>
      <c r="BU166" s="19">
        <f t="shared" si="893"/>
        <v>18.66</v>
      </c>
      <c r="BW166" s="19">
        <f t="shared" si="894"/>
        <v>0</v>
      </c>
      <c r="BX166">
        <f t="shared" si="895"/>
        <v>0</v>
      </c>
      <c r="BY166">
        <f t="shared" si="896"/>
        <v>148.9068</v>
      </c>
      <c r="BZ166">
        <f t="shared" si="897"/>
        <v>148.9068</v>
      </c>
      <c r="CA166">
        <f t="shared" si="898"/>
        <v>148.9068</v>
      </c>
      <c r="CB166" s="19"/>
      <c r="CD166" s="19">
        <f t="shared" si="899"/>
        <v>0</v>
      </c>
      <c r="CE166" s="19">
        <f t="shared" si="900"/>
        <v>0</v>
      </c>
      <c r="CF166" s="19">
        <f t="shared" si="901"/>
        <v>78.372</v>
      </c>
      <c r="CG166" s="19">
        <f t="shared" si="902"/>
        <v>78.372</v>
      </c>
      <c r="CH166" s="19">
        <f t="shared" si="903"/>
        <v>78.372</v>
      </c>
      <c r="CI166" s="19"/>
      <c r="CL166" s="1" t="str">
        <f t="shared" si="800"/>
        <v>Señora</v>
      </c>
      <c r="CM166" s="19">
        <f t="shared" si="853"/>
        <v>0</v>
      </c>
      <c r="CN166" s="19">
        <f t="shared" si="904"/>
        <v>0</v>
      </c>
      <c r="CO166" s="19">
        <f t="shared" si="904"/>
        <v>18.66</v>
      </c>
      <c r="CP166" s="19">
        <f t="shared" si="904"/>
        <v>18.66</v>
      </c>
      <c r="CQ166" s="19">
        <f t="shared" si="904"/>
        <v>18.66</v>
      </c>
      <c r="CS166" s="19">
        <f t="shared" si="905"/>
        <v>0</v>
      </c>
      <c r="CT166">
        <f t="shared" si="906"/>
        <v>0</v>
      </c>
      <c r="CU166">
        <f t="shared" si="907"/>
        <v>148.9068</v>
      </c>
      <c r="CV166">
        <f t="shared" si="908"/>
        <v>148.9068</v>
      </c>
      <c r="CW166">
        <f t="shared" si="909"/>
        <v>148.9068</v>
      </c>
      <c r="CX166" s="19"/>
      <c r="CZ166" s="19">
        <f t="shared" si="910"/>
        <v>0</v>
      </c>
      <c r="DA166" s="19">
        <f t="shared" si="911"/>
        <v>0</v>
      </c>
      <c r="DB166" s="19">
        <f t="shared" si="912"/>
        <v>78.372</v>
      </c>
      <c r="DC166" s="19">
        <f t="shared" si="913"/>
        <v>78.372</v>
      </c>
      <c r="DD166" s="19">
        <f t="shared" si="914"/>
        <v>78.372</v>
      </c>
      <c r="DE166" s="19"/>
      <c r="DH166" s="1" t="str">
        <f t="shared" si="807"/>
        <v>Señora</v>
      </c>
      <c r="DI166" s="19">
        <f t="shared" si="854"/>
        <v>0</v>
      </c>
      <c r="DJ166" s="19">
        <f t="shared" si="915"/>
        <v>0</v>
      </c>
      <c r="DK166" s="19">
        <f t="shared" si="915"/>
        <v>18.66</v>
      </c>
      <c r="DL166" s="19">
        <f t="shared" si="915"/>
        <v>18.66</v>
      </c>
      <c r="DM166" s="19">
        <f t="shared" si="915"/>
        <v>18.66</v>
      </c>
      <c r="DO166" s="19">
        <f t="shared" si="916"/>
        <v>0</v>
      </c>
      <c r="DP166">
        <f t="shared" si="917"/>
        <v>0</v>
      </c>
      <c r="DQ166">
        <f t="shared" si="918"/>
        <v>152.4522</v>
      </c>
      <c r="DR166">
        <f t="shared" si="919"/>
        <v>152.4522</v>
      </c>
      <c r="DS166">
        <f t="shared" si="920"/>
        <v>152.4522</v>
      </c>
      <c r="DT166" s="19"/>
      <c r="DV166" s="19">
        <f t="shared" si="921"/>
        <v>0</v>
      </c>
      <c r="DW166" s="19">
        <f t="shared" si="922"/>
        <v>0</v>
      </c>
      <c r="DX166" s="19">
        <f t="shared" si="923"/>
        <v>80.238</v>
      </c>
      <c r="DY166" s="19">
        <f t="shared" si="924"/>
        <v>80.238</v>
      </c>
      <c r="DZ166" s="19">
        <f t="shared" si="925"/>
        <v>80.238</v>
      </c>
      <c r="EA166" s="19"/>
      <c r="ED166" s="1" t="str">
        <f t="shared" si="814"/>
        <v>Señora</v>
      </c>
      <c r="EE166" s="19">
        <f t="shared" si="855"/>
        <v>0</v>
      </c>
      <c r="EF166" s="19">
        <f t="shared" si="926"/>
        <v>0</v>
      </c>
      <c r="EG166" s="19">
        <f t="shared" si="926"/>
        <v>18.66</v>
      </c>
      <c r="EH166" s="19">
        <f t="shared" si="926"/>
        <v>18.66</v>
      </c>
      <c r="EI166" s="19">
        <f t="shared" si="926"/>
        <v>18.66</v>
      </c>
      <c r="EK166" s="19">
        <f t="shared" si="927"/>
        <v>0</v>
      </c>
      <c r="EL166">
        <f t="shared" si="928"/>
        <v>0</v>
      </c>
      <c r="EM166">
        <f t="shared" si="929"/>
        <v>159.54300000000001</v>
      </c>
      <c r="EN166">
        <f t="shared" si="930"/>
        <v>159.54300000000001</v>
      </c>
      <c r="EO166">
        <f t="shared" si="931"/>
        <v>159.54300000000001</v>
      </c>
      <c r="EP166" s="19"/>
      <c r="ER166" s="19">
        <f t="shared" si="932"/>
        <v>0</v>
      </c>
      <c r="ES166" s="19">
        <f t="shared" si="933"/>
        <v>0</v>
      </c>
      <c r="ET166" s="19">
        <f t="shared" si="934"/>
        <v>83.97</v>
      </c>
      <c r="EU166" s="19">
        <f t="shared" si="935"/>
        <v>83.97</v>
      </c>
      <c r="EV166" s="19">
        <f t="shared" si="936"/>
        <v>83.97</v>
      </c>
      <c r="EW166" s="19"/>
      <c r="EZ166" s="1" t="str">
        <f t="shared" si="821"/>
        <v>Señora</v>
      </c>
      <c r="FA166" s="19">
        <f t="shared" si="856"/>
        <v>0</v>
      </c>
      <c r="FB166" s="19">
        <f t="shared" si="937"/>
        <v>0</v>
      </c>
      <c r="FC166" s="19">
        <f t="shared" si="937"/>
        <v>18.66</v>
      </c>
      <c r="FD166" s="19">
        <f t="shared" si="937"/>
        <v>18.66</v>
      </c>
      <c r="FE166" s="19">
        <f t="shared" si="937"/>
        <v>18.66</v>
      </c>
      <c r="FG166" s="19">
        <f t="shared" si="938"/>
        <v>0</v>
      </c>
      <c r="FH166">
        <f t="shared" si="939"/>
        <v>0</v>
      </c>
      <c r="FI166">
        <f t="shared" si="940"/>
        <v>152.4522</v>
      </c>
      <c r="FJ166">
        <f t="shared" si="941"/>
        <v>152.4522</v>
      </c>
      <c r="FK166">
        <f t="shared" si="942"/>
        <v>152.4522</v>
      </c>
      <c r="FL166" s="19"/>
      <c r="FN166" s="19">
        <f t="shared" si="943"/>
        <v>0</v>
      </c>
      <c r="FO166" s="19">
        <f t="shared" si="944"/>
        <v>0</v>
      </c>
      <c r="FP166" s="19">
        <f t="shared" si="945"/>
        <v>80.238</v>
      </c>
      <c r="FQ166" s="19">
        <f t="shared" si="946"/>
        <v>80.238</v>
      </c>
      <c r="FR166" s="19">
        <f t="shared" si="947"/>
        <v>80.238</v>
      </c>
      <c r="FS166" s="19"/>
      <c r="FV166" s="1" t="str">
        <f t="shared" si="828"/>
        <v>Señora</v>
      </c>
      <c r="FW166" s="19">
        <f t="shared" si="857"/>
        <v>0</v>
      </c>
      <c r="FX166" s="19">
        <f t="shared" si="948"/>
        <v>0</v>
      </c>
      <c r="FY166" s="19">
        <f t="shared" si="948"/>
        <v>0</v>
      </c>
      <c r="FZ166" s="19">
        <f t="shared" si="948"/>
        <v>18.66</v>
      </c>
      <c r="GA166" s="19">
        <f t="shared" si="948"/>
        <v>18.66</v>
      </c>
      <c r="GC166" s="19">
        <f t="shared" si="949"/>
        <v>0</v>
      </c>
      <c r="GD166">
        <f t="shared" si="950"/>
        <v>0</v>
      </c>
      <c r="GE166">
        <f t="shared" si="951"/>
        <v>0</v>
      </c>
      <c r="GF166">
        <f t="shared" si="952"/>
        <v>152.4522</v>
      </c>
      <c r="GG166">
        <f t="shared" si="953"/>
        <v>152.4522</v>
      </c>
      <c r="GH166" s="19"/>
      <c r="GJ166" s="19">
        <f t="shared" si="954"/>
        <v>0</v>
      </c>
      <c r="GK166" s="19">
        <f t="shared" si="955"/>
        <v>0</v>
      </c>
      <c r="GL166" s="19">
        <f t="shared" si="956"/>
        <v>0</v>
      </c>
      <c r="GM166" s="19">
        <f t="shared" si="957"/>
        <v>80.238</v>
      </c>
      <c r="GN166" s="19">
        <f t="shared" si="958"/>
        <v>80.238</v>
      </c>
      <c r="GO166" s="19"/>
      <c r="GR166" s="1" t="str">
        <f t="shared" si="835"/>
        <v>Señora</v>
      </c>
      <c r="GS166" s="19">
        <f t="shared" si="858"/>
        <v>0</v>
      </c>
      <c r="GT166" s="19">
        <f t="shared" si="959"/>
        <v>0</v>
      </c>
      <c r="GU166" s="19">
        <f t="shared" si="959"/>
        <v>0</v>
      </c>
      <c r="GV166" s="19">
        <f t="shared" si="959"/>
        <v>18.66</v>
      </c>
      <c r="GW166" s="19">
        <f t="shared" si="959"/>
        <v>18.66</v>
      </c>
      <c r="GY166" s="19">
        <f t="shared" si="960"/>
        <v>0</v>
      </c>
      <c r="GZ166">
        <f t="shared" si="961"/>
        <v>0</v>
      </c>
      <c r="HA166">
        <f t="shared" si="962"/>
        <v>0</v>
      </c>
      <c r="HB166">
        <f t="shared" si="963"/>
        <v>152.4522</v>
      </c>
      <c r="HC166">
        <f t="shared" si="964"/>
        <v>152.4522</v>
      </c>
      <c r="HD166" s="19"/>
      <c r="HF166" s="19">
        <f t="shared" si="965"/>
        <v>0</v>
      </c>
      <c r="HG166" s="19">
        <f t="shared" si="966"/>
        <v>0</v>
      </c>
      <c r="HH166" s="19">
        <f t="shared" si="967"/>
        <v>0</v>
      </c>
      <c r="HI166" s="19">
        <f t="shared" si="968"/>
        <v>80.238</v>
      </c>
      <c r="HJ166" s="19">
        <f t="shared" si="969"/>
        <v>80.238</v>
      </c>
      <c r="HK166" s="19"/>
      <c r="HN166" s="1" t="str">
        <f t="shared" si="842"/>
        <v>Señora</v>
      </c>
      <c r="HO166" s="19">
        <f t="shared" si="859"/>
        <v>0</v>
      </c>
      <c r="HP166" s="19">
        <f t="shared" si="970"/>
        <v>0</v>
      </c>
      <c r="HQ166" s="19">
        <f t="shared" si="970"/>
        <v>0</v>
      </c>
      <c r="HR166" s="19">
        <f t="shared" si="970"/>
        <v>18.66</v>
      </c>
      <c r="HS166" s="19">
        <f t="shared" si="970"/>
        <v>18.66</v>
      </c>
      <c r="HU166" s="19">
        <f t="shared" si="971"/>
        <v>0</v>
      </c>
      <c r="HV166">
        <f t="shared" si="972"/>
        <v>0</v>
      </c>
      <c r="HW166">
        <f t="shared" si="973"/>
        <v>0</v>
      </c>
      <c r="HX166">
        <f t="shared" si="974"/>
        <v>152.4522</v>
      </c>
      <c r="HY166">
        <f t="shared" si="975"/>
        <v>152.4522</v>
      </c>
      <c r="HZ166" s="19"/>
      <c r="IB166" s="19">
        <f t="shared" si="976"/>
        <v>0</v>
      </c>
      <c r="IC166" s="19">
        <f t="shared" si="977"/>
        <v>0</v>
      </c>
      <c r="ID166" s="19">
        <f t="shared" si="978"/>
        <v>0</v>
      </c>
      <c r="IE166" s="19">
        <f t="shared" si="979"/>
        <v>80.238</v>
      </c>
      <c r="IF166" s="19">
        <f t="shared" si="980"/>
        <v>80.238</v>
      </c>
      <c r="IG166" s="19"/>
    </row>
    <row r="167" spans="1:241">
      <c r="B167" s="1" t="str">
        <f t="shared" si="768"/>
        <v>Regalo</v>
      </c>
      <c r="C167" s="19">
        <f t="shared" ref="C167:G168" si="983">+B$108*C99</f>
        <v>0</v>
      </c>
      <c r="D167" s="19">
        <f t="shared" si="983"/>
        <v>0</v>
      </c>
      <c r="E167" s="19">
        <f t="shared" si="983"/>
        <v>0</v>
      </c>
      <c r="F167" s="19">
        <f t="shared" si="983"/>
        <v>0</v>
      </c>
      <c r="G167" s="19">
        <f t="shared" si="983"/>
        <v>0</v>
      </c>
      <c r="I167" s="19">
        <f>+C167*J71</f>
        <v>0</v>
      </c>
      <c r="J167">
        <f>+D167*J71</f>
        <v>0</v>
      </c>
      <c r="K167">
        <f>+E167*J71</f>
        <v>0</v>
      </c>
      <c r="L167">
        <f>+F167*J71</f>
        <v>0</v>
      </c>
      <c r="M167">
        <f>+G167*J71</f>
        <v>0</v>
      </c>
      <c r="N167" s="19"/>
      <c r="P167" s="19">
        <f t="shared" si="982"/>
        <v>0</v>
      </c>
      <c r="Q167" s="19">
        <f t="shared" si="982"/>
        <v>0</v>
      </c>
      <c r="R167" s="19">
        <f t="shared" si="982"/>
        <v>0</v>
      </c>
      <c r="S167" s="19">
        <f t="shared" si="982"/>
        <v>0</v>
      </c>
      <c r="T167" s="19">
        <f t="shared" si="982"/>
        <v>0</v>
      </c>
      <c r="U167" s="19"/>
      <c r="X167" s="1" t="str">
        <f t="shared" si="779"/>
        <v>Regalo</v>
      </c>
      <c r="Y167" s="19">
        <f t="shared" ref="Y167:AC168" si="984">+X$108*Y99</f>
        <v>0</v>
      </c>
      <c r="Z167" s="19">
        <f t="shared" si="984"/>
        <v>0</v>
      </c>
      <c r="AA167" s="19">
        <f t="shared" si="984"/>
        <v>0</v>
      </c>
      <c r="AB167" s="19">
        <f t="shared" si="984"/>
        <v>0</v>
      </c>
      <c r="AC167" s="19">
        <f t="shared" si="984"/>
        <v>0</v>
      </c>
      <c r="AE167" s="19">
        <f t="shared" si="872"/>
        <v>0</v>
      </c>
      <c r="AF167">
        <f t="shared" si="873"/>
        <v>0</v>
      </c>
      <c r="AG167">
        <f t="shared" si="874"/>
        <v>0</v>
      </c>
      <c r="AH167">
        <f t="shared" si="875"/>
        <v>0</v>
      </c>
      <c r="AI167">
        <f t="shared" si="876"/>
        <v>0</v>
      </c>
      <c r="AJ167" s="19"/>
      <c r="AL167" s="19">
        <f t="shared" si="877"/>
        <v>0</v>
      </c>
      <c r="AM167" s="19">
        <f t="shared" si="878"/>
        <v>0</v>
      </c>
      <c r="AN167" s="19">
        <f t="shared" si="879"/>
        <v>0</v>
      </c>
      <c r="AO167" s="19">
        <f t="shared" si="880"/>
        <v>0</v>
      </c>
      <c r="AP167" s="19">
        <f t="shared" si="881"/>
        <v>0</v>
      </c>
      <c r="AQ167" s="19"/>
      <c r="AT167" s="1" t="str">
        <f t="shared" si="786"/>
        <v>Regalo</v>
      </c>
      <c r="AU167" s="19">
        <f t="shared" ref="AU167:AY168" si="985">+AT$108*AU99</f>
        <v>0</v>
      </c>
      <c r="AV167" s="19">
        <f t="shared" si="985"/>
        <v>0</v>
      </c>
      <c r="AW167" s="19">
        <f t="shared" si="985"/>
        <v>0</v>
      </c>
      <c r="AX167" s="19">
        <f t="shared" si="985"/>
        <v>0</v>
      </c>
      <c r="AY167" s="19">
        <f t="shared" si="985"/>
        <v>0</v>
      </c>
      <c r="BA167" s="19">
        <f t="shared" si="883"/>
        <v>0</v>
      </c>
      <c r="BB167">
        <f t="shared" si="884"/>
        <v>0</v>
      </c>
      <c r="BC167">
        <f t="shared" si="885"/>
        <v>0</v>
      </c>
      <c r="BD167">
        <f t="shared" si="886"/>
        <v>0</v>
      </c>
      <c r="BE167">
        <f t="shared" si="887"/>
        <v>0</v>
      </c>
      <c r="BF167" s="19"/>
      <c r="BH167" s="19">
        <f t="shared" si="888"/>
        <v>0</v>
      </c>
      <c r="BI167" s="19">
        <f t="shared" si="889"/>
        <v>0</v>
      </c>
      <c r="BJ167" s="19">
        <f t="shared" si="890"/>
        <v>0</v>
      </c>
      <c r="BK167" s="19">
        <f t="shared" si="891"/>
        <v>0</v>
      </c>
      <c r="BL167" s="19">
        <f t="shared" si="892"/>
        <v>0</v>
      </c>
      <c r="BM167" s="19"/>
      <c r="BP167" s="1" t="str">
        <f t="shared" si="793"/>
        <v>Regalo</v>
      </c>
      <c r="BQ167" s="19">
        <f>+BP$108*BQ101</f>
        <v>0</v>
      </c>
      <c r="BR167" s="19">
        <f>+BQ$108*BR101</f>
        <v>0</v>
      </c>
      <c r="BS167" s="19">
        <f>+BR$108*BS101</f>
        <v>311</v>
      </c>
      <c r="BT167" s="19">
        <f>+BS$108*BT101</f>
        <v>311</v>
      </c>
      <c r="BU167" s="19">
        <f>+BT$108*BU101</f>
        <v>311</v>
      </c>
      <c r="BW167" s="19">
        <f t="shared" si="894"/>
        <v>0</v>
      </c>
      <c r="BX167">
        <f t="shared" si="895"/>
        <v>0</v>
      </c>
      <c r="BY167">
        <f t="shared" si="896"/>
        <v>8894.6</v>
      </c>
      <c r="BZ167">
        <f t="shared" si="897"/>
        <v>8894.6</v>
      </c>
      <c r="CA167">
        <f t="shared" si="898"/>
        <v>8894.6</v>
      </c>
      <c r="CB167" s="19"/>
      <c r="CD167" s="19">
        <f t="shared" si="899"/>
        <v>0</v>
      </c>
      <c r="CE167" s="19">
        <f t="shared" si="900"/>
        <v>0</v>
      </c>
      <c r="CF167" s="19">
        <f t="shared" si="901"/>
        <v>1617.2</v>
      </c>
      <c r="CG167" s="19">
        <f t="shared" si="902"/>
        <v>1617.2</v>
      </c>
      <c r="CH167" s="19">
        <f t="shared" si="903"/>
        <v>1617.2</v>
      </c>
      <c r="CI167" s="19"/>
      <c r="CL167" s="1" t="str">
        <f t="shared" si="800"/>
        <v>Regalo</v>
      </c>
      <c r="CM167" s="19">
        <f t="shared" ref="CM167:CQ168" si="986">+CL$108*CM99</f>
        <v>0</v>
      </c>
      <c r="CN167" s="19">
        <f t="shared" si="986"/>
        <v>0</v>
      </c>
      <c r="CO167" s="19">
        <f t="shared" si="986"/>
        <v>0</v>
      </c>
      <c r="CP167" s="19">
        <f t="shared" si="986"/>
        <v>0</v>
      </c>
      <c r="CQ167" s="19">
        <f t="shared" si="986"/>
        <v>0</v>
      </c>
      <c r="CS167" s="19">
        <f t="shared" si="905"/>
        <v>0</v>
      </c>
      <c r="CT167">
        <f t="shared" si="906"/>
        <v>0</v>
      </c>
      <c r="CU167">
        <f t="shared" si="907"/>
        <v>0</v>
      </c>
      <c r="CV167">
        <f t="shared" si="908"/>
        <v>0</v>
      </c>
      <c r="CW167">
        <f t="shared" si="909"/>
        <v>0</v>
      </c>
      <c r="CX167" s="19"/>
      <c r="CZ167" s="19">
        <f t="shared" si="910"/>
        <v>0</v>
      </c>
      <c r="DA167" s="19">
        <f t="shared" si="911"/>
        <v>0</v>
      </c>
      <c r="DB167" s="19">
        <f t="shared" si="912"/>
        <v>0</v>
      </c>
      <c r="DC167" s="19">
        <f t="shared" si="913"/>
        <v>0</v>
      </c>
      <c r="DD167" s="19">
        <f t="shared" si="914"/>
        <v>0</v>
      </c>
      <c r="DE167" s="19"/>
      <c r="DH167" s="1" t="str">
        <f t="shared" si="807"/>
        <v>Regalo</v>
      </c>
      <c r="DI167" s="19">
        <f t="shared" ref="DI167:DM168" si="987">+DH$108*DI99</f>
        <v>0</v>
      </c>
      <c r="DJ167" s="19">
        <f t="shared" si="987"/>
        <v>0</v>
      </c>
      <c r="DK167" s="19">
        <f t="shared" si="987"/>
        <v>0</v>
      </c>
      <c r="DL167" s="19">
        <f t="shared" si="987"/>
        <v>0</v>
      </c>
      <c r="DM167" s="19">
        <f t="shared" si="987"/>
        <v>0</v>
      </c>
      <c r="DO167" s="19">
        <f t="shared" si="916"/>
        <v>0</v>
      </c>
      <c r="DP167">
        <f t="shared" si="917"/>
        <v>0</v>
      </c>
      <c r="DQ167">
        <f t="shared" si="918"/>
        <v>0</v>
      </c>
      <c r="DR167">
        <f t="shared" si="919"/>
        <v>0</v>
      </c>
      <c r="DS167">
        <f t="shared" si="920"/>
        <v>0</v>
      </c>
      <c r="DT167" s="19"/>
      <c r="DV167" s="19">
        <f t="shared" si="921"/>
        <v>0</v>
      </c>
      <c r="DW167" s="19">
        <f t="shared" si="922"/>
        <v>0</v>
      </c>
      <c r="DX167" s="19">
        <f t="shared" si="923"/>
        <v>0</v>
      </c>
      <c r="DY167" s="19">
        <f t="shared" si="924"/>
        <v>0</v>
      </c>
      <c r="DZ167" s="19">
        <f t="shared" si="925"/>
        <v>0</v>
      </c>
      <c r="EA167" s="19"/>
      <c r="ED167" s="1" t="str">
        <f t="shared" si="814"/>
        <v>Regalo</v>
      </c>
      <c r="EE167" s="19">
        <f t="shared" ref="EE167:EI168" si="988">+ED$108*EE99</f>
        <v>0</v>
      </c>
      <c r="EF167" s="19">
        <f t="shared" si="988"/>
        <v>0</v>
      </c>
      <c r="EG167" s="19">
        <f t="shared" si="988"/>
        <v>0</v>
      </c>
      <c r="EH167" s="19">
        <f t="shared" si="988"/>
        <v>0</v>
      </c>
      <c r="EI167" s="19">
        <f t="shared" si="988"/>
        <v>0</v>
      </c>
      <c r="EK167" s="19">
        <f t="shared" si="927"/>
        <v>0</v>
      </c>
      <c r="EL167">
        <f t="shared" si="928"/>
        <v>0</v>
      </c>
      <c r="EM167">
        <f t="shared" si="929"/>
        <v>0</v>
      </c>
      <c r="EN167">
        <f t="shared" si="930"/>
        <v>0</v>
      </c>
      <c r="EO167">
        <f t="shared" si="931"/>
        <v>0</v>
      </c>
      <c r="EP167" s="19"/>
      <c r="ER167" s="19">
        <f t="shared" si="932"/>
        <v>0</v>
      </c>
      <c r="ES167" s="19">
        <f t="shared" si="933"/>
        <v>0</v>
      </c>
      <c r="ET167" s="19">
        <f t="shared" si="934"/>
        <v>0</v>
      </c>
      <c r="EU167" s="19">
        <f t="shared" si="935"/>
        <v>0</v>
      </c>
      <c r="EV167" s="19">
        <f t="shared" si="936"/>
        <v>0</v>
      </c>
      <c r="EW167" s="19"/>
      <c r="EZ167" s="1" t="str">
        <f t="shared" si="821"/>
        <v>Regalo</v>
      </c>
      <c r="FA167" s="19">
        <f t="shared" ref="FA167:FE168" si="989">+EZ$108*FA99</f>
        <v>0</v>
      </c>
      <c r="FB167" s="19">
        <f t="shared" si="989"/>
        <v>0</v>
      </c>
      <c r="FC167" s="19">
        <f t="shared" si="989"/>
        <v>0</v>
      </c>
      <c r="FD167" s="19">
        <f t="shared" si="989"/>
        <v>0</v>
      </c>
      <c r="FE167" s="19">
        <f t="shared" si="989"/>
        <v>0</v>
      </c>
      <c r="FG167" s="19">
        <f t="shared" si="938"/>
        <v>0</v>
      </c>
      <c r="FH167">
        <f t="shared" si="939"/>
        <v>0</v>
      </c>
      <c r="FI167">
        <f t="shared" si="940"/>
        <v>0</v>
      </c>
      <c r="FJ167">
        <f t="shared" si="941"/>
        <v>0</v>
      </c>
      <c r="FK167">
        <f t="shared" si="942"/>
        <v>0</v>
      </c>
      <c r="FL167" s="19"/>
      <c r="FN167" s="19">
        <f t="shared" si="943"/>
        <v>0</v>
      </c>
      <c r="FO167" s="19">
        <f t="shared" si="944"/>
        <v>0</v>
      </c>
      <c r="FP167" s="19">
        <f t="shared" si="945"/>
        <v>0</v>
      </c>
      <c r="FQ167" s="19">
        <f t="shared" si="946"/>
        <v>0</v>
      </c>
      <c r="FR167" s="19">
        <f t="shared" si="947"/>
        <v>0</v>
      </c>
      <c r="FS167" s="19"/>
      <c r="FV167" s="1" t="str">
        <f t="shared" si="828"/>
        <v>Regalo</v>
      </c>
      <c r="FW167" s="19">
        <f t="shared" ref="FW167:GA168" si="990">+FV$108*FW99</f>
        <v>0</v>
      </c>
      <c r="FX167" s="19">
        <f t="shared" si="990"/>
        <v>0</v>
      </c>
      <c r="FY167" s="19">
        <f t="shared" si="990"/>
        <v>0</v>
      </c>
      <c r="FZ167" s="19">
        <f t="shared" si="990"/>
        <v>0</v>
      </c>
      <c r="GA167" s="19">
        <f t="shared" si="990"/>
        <v>0</v>
      </c>
      <c r="GC167" s="19">
        <f t="shared" si="949"/>
        <v>0</v>
      </c>
      <c r="GD167">
        <f t="shared" si="950"/>
        <v>0</v>
      </c>
      <c r="GE167">
        <f t="shared" si="951"/>
        <v>0</v>
      </c>
      <c r="GF167">
        <f t="shared" si="952"/>
        <v>0</v>
      </c>
      <c r="GG167">
        <f t="shared" si="953"/>
        <v>0</v>
      </c>
      <c r="GH167" s="19"/>
      <c r="GJ167" s="19">
        <f t="shared" si="954"/>
        <v>0</v>
      </c>
      <c r="GK167" s="19">
        <f t="shared" si="955"/>
        <v>0</v>
      </c>
      <c r="GL167" s="19">
        <f t="shared" si="956"/>
        <v>0</v>
      </c>
      <c r="GM167" s="19">
        <f t="shared" si="957"/>
        <v>0</v>
      </c>
      <c r="GN167" s="19">
        <f t="shared" si="958"/>
        <v>0</v>
      </c>
      <c r="GO167" s="19"/>
      <c r="GR167" s="1" t="str">
        <f t="shared" si="835"/>
        <v>Regalo</v>
      </c>
      <c r="GS167" s="19">
        <f t="shared" ref="GS167:GW168" si="991">+GR$108*GS99</f>
        <v>0</v>
      </c>
      <c r="GT167" s="19">
        <f t="shared" si="991"/>
        <v>0</v>
      </c>
      <c r="GU167" s="19">
        <f t="shared" si="991"/>
        <v>0</v>
      </c>
      <c r="GV167" s="19">
        <f t="shared" si="991"/>
        <v>0</v>
      </c>
      <c r="GW167" s="19">
        <f t="shared" si="991"/>
        <v>0</v>
      </c>
      <c r="GY167" s="19">
        <f t="shared" si="960"/>
        <v>0</v>
      </c>
      <c r="GZ167">
        <f t="shared" si="961"/>
        <v>0</v>
      </c>
      <c r="HA167">
        <f t="shared" si="962"/>
        <v>0</v>
      </c>
      <c r="HB167">
        <f t="shared" si="963"/>
        <v>0</v>
      </c>
      <c r="HC167">
        <f t="shared" si="964"/>
        <v>0</v>
      </c>
      <c r="HD167" s="19"/>
      <c r="HF167" s="19">
        <f t="shared" si="965"/>
        <v>0</v>
      </c>
      <c r="HG167" s="19">
        <f t="shared" si="966"/>
        <v>0</v>
      </c>
      <c r="HH167" s="19">
        <f t="shared" si="967"/>
        <v>0</v>
      </c>
      <c r="HI167" s="19">
        <f t="shared" si="968"/>
        <v>0</v>
      </c>
      <c r="HJ167" s="19">
        <f t="shared" si="969"/>
        <v>0</v>
      </c>
      <c r="HK167" s="19"/>
      <c r="HN167" s="1" t="str">
        <f t="shared" si="842"/>
        <v>Regalo</v>
      </c>
      <c r="HO167" s="19">
        <f t="shared" ref="HO167:HS168" si="992">+HN$108*HO99</f>
        <v>0</v>
      </c>
      <c r="HP167" s="19">
        <f t="shared" si="992"/>
        <v>0</v>
      </c>
      <c r="HQ167" s="19">
        <f t="shared" si="992"/>
        <v>0</v>
      </c>
      <c r="HR167" s="19">
        <f t="shared" si="992"/>
        <v>0</v>
      </c>
      <c r="HS167" s="19">
        <f t="shared" si="992"/>
        <v>0</v>
      </c>
      <c r="HU167" s="19">
        <f t="shared" si="971"/>
        <v>0</v>
      </c>
      <c r="HV167">
        <f t="shared" si="972"/>
        <v>0</v>
      </c>
      <c r="HW167">
        <f t="shared" si="973"/>
        <v>0</v>
      </c>
      <c r="HX167">
        <f t="shared" si="974"/>
        <v>0</v>
      </c>
      <c r="HY167">
        <f t="shared" si="975"/>
        <v>0</v>
      </c>
      <c r="HZ167" s="19"/>
      <c r="IB167" s="19">
        <f t="shared" si="976"/>
        <v>0</v>
      </c>
      <c r="IC167" s="19">
        <f t="shared" si="977"/>
        <v>0</v>
      </c>
      <c r="ID167" s="19">
        <f t="shared" si="978"/>
        <v>0</v>
      </c>
      <c r="IE167" s="19">
        <f t="shared" si="979"/>
        <v>0</v>
      </c>
      <c r="IF167" s="19">
        <f t="shared" si="980"/>
        <v>0</v>
      </c>
      <c r="IG167" s="19"/>
    </row>
    <row r="168" spans="1:241">
      <c r="B168" s="1" t="str">
        <f t="shared" si="768"/>
        <v>Merchandising</v>
      </c>
      <c r="C168" s="19">
        <f t="shared" si="983"/>
        <v>0</v>
      </c>
      <c r="D168" s="19">
        <f t="shared" si="983"/>
        <v>0</v>
      </c>
      <c r="E168" s="19">
        <f t="shared" si="983"/>
        <v>0</v>
      </c>
      <c r="F168" s="19">
        <f t="shared" si="983"/>
        <v>0</v>
      </c>
      <c r="G168" s="19">
        <f t="shared" si="983"/>
        <v>0</v>
      </c>
      <c r="I168" s="19">
        <f>+C168*J72</f>
        <v>0</v>
      </c>
      <c r="J168">
        <f>+D168*J72</f>
        <v>0</v>
      </c>
      <c r="K168">
        <f>+E168*J72</f>
        <v>0</v>
      </c>
      <c r="L168">
        <f>+F168*J72</f>
        <v>0</v>
      </c>
      <c r="M168">
        <f>+G168*J72</f>
        <v>0</v>
      </c>
      <c r="N168" s="19"/>
      <c r="P168" s="19">
        <f t="shared" si="982"/>
        <v>0</v>
      </c>
      <c r="Q168" s="19">
        <f t="shared" si="982"/>
        <v>0</v>
      </c>
      <c r="R168" s="19">
        <f t="shared" si="982"/>
        <v>0</v>
      </c>
      <c r="S168" s="19">
        <f t="shared" si="982"/>
        <v>0</v>
      </c>
      <c r="T168" s="19">
        <f t="shared" si="982"/>
        <v>0</v>
      </c>
      <c r="U168" s="19"/>
      <c r="X168" s="1" t="str">
        <f t="shared" si="779"/>
        <v>Merchandising</v>
      </c>
      <c r="Y168" s="19">
        <f t="shared" si="984"/>
        <v>0</v>
      </c>
      <c r="Z168" s="19">
        <f t="shared" si="984"/>
        <v>0</v>
      </c>
      <c r="AA168" s="19">
        <f t="shared" si="984"/>
        <v>0</v>
      </c>
      <c r="AB168" s="19">
        <f t="shared" si="984"/>
        <v>0</v>
      </c>
      <c r="AC168" s="19">
        <f t="shared" si="984"/>
        <v>0</v>
      </c>
      <c r="AE168" s="19">
        <f t="shared" si="872"/>
        <v>0</v>
      </c>
      <c r="AF168">
        <f t="shared" si="873"/>
        <v>0</v>
      </c>
      <c r="AG168">
        <f t="shared" si="874"/>
        <v>0</v>
      </c>
      <c r="AH168">
        <f t="shared" si="875"/>
        <v>0</v>
      </c>
      <c r="AI168">
        <f t="shared" si="876"/>
        <v>0</v>
      </c>
      <c r="AJ168" s="19"/>
      <c r="AL168" s="19">
        <f t="shared" si="877"/>
        <v>0</v>
      </c>
      <c r="AM168" s="19">
        <f t="shared" si="878"/>
        <v>0</v>
      </c>
      <c r="AN168" s="19">
        <f t="shared" si="879"/>
        <v>0</v>
      </c>
      <c r="AO168" s="19">
        <f t="shared" si="880"/>
        <v>0</v>
      </c>
      <c r="AP168" s="19">
        <f t="shared" si="881"/>
        <v>0</v>
      </c>
      <c r="AQ168" s="19"/>
      <c r="AT168" s="1" t="str">
        <f t="shared" si="786"/>
        <v>Merchandising</v>
      </c>
      <c r="AU168" s="19">
        <f t="shared" si="985"/>
        <v>0</v>
      </c>
      <c r="AV168" s="19">
        <f t="shared" si="985"/>
        <v>0</v>
      </c>
      <c r="AW168" s="19">
        <f t="shared" si="985"/>
        <v>0</v>
      </c>
      <c r="AX168" s="19">
        <f t="shared" si="985"/>
        <v>0</v>
      </c>
      <c r="AY168" s="19">
        <f t="shared" si="985"/>
        <v>0</v>
      </c>
      <c r="BA168" s="19">
        <f t="shared" si="883"/>
        <v>0</v>
      </c>
      <c r="BB168">
        <f t="shared" si="884"/>
        <v>0</v>
      </c>
      <c r="BC168">
        <f t="shared" si="885"/>
        <v>0</v>
      </c>
      <c r="BD168">
        <f t="shared" si="886"/>
        <v>0</v>
      </c>
      <c r="BE168">
        <f t="shared" si="887"/>
        <v>0</v>
      </c>
      <c r="BF168" s="19"/>
      <c r="BH168" s="19">
        <f t="shared" si="888"/>
        <v>0</v>
      </c>
      <c r="BI168" s="19">
        <f t="shared" si="889"/>
        <v>0</v>
      </c>
      <c r="BJ168" s="19">
        <f t="shared" si="890"/>
        <v>0</v>
      </c>
      <c r="BK168" s="19">
        <f t="shared" si="891"/>
        <v>0</v>
      </c>
      <c r="BL168" s="19">
        <f t="shared" si="892"/>
        <v>0</v>
      </c>
      <c r="BM168" s="19"/>
      <c r="BP168" s="1" t="str">
        <f t="shared" si="793"/>
        <v>Merchandising</v>
      </c>
      <c r="BQ168" s="19">
        <f>+BP$108*BQ100</f>
        <v>0</v>
      </c>
      <c r="BR168" s="19">
        <f>+BQ$108*BR100</f>
        <v>0</v>
      </c>
      <c r="BS168" s="19">
        <f>+BR$108*BS100</f>
        <v>0</v>
      </c>
      <c r="BT168" s="19">
        <f>+BS$108*BT100</f>
        <v>0</v>
      </c>
      <c r="BU168" s="19">
        <f>+BT$108*BU100</f>
        <v>0</v>
      </c>
      <c r="BW168" s="19">
        <f t="shared" si="894"/>
        <v>0</v>
      </c>
      <c r="BX168">
        <f t="shared" si="895"/>
        <v>0</v>
      </c>
      <c r="BY168">
        <f t="shared" si="896"/>
        <v>0</v>
      </c>
      <c r="BZ168">
        <f t="shared" si="897"/>
        <v>0</v>
      </c>
      <c r="CA168">
        <f t="shared" si="898"/>
        <v>0</v>
      </c>
      <c r="CB168" s="19"/>
      <c r="CD168" s="19">
        <f t="shared" si="899"/>
        <v>0</v>
      </c>
      <c r="CE168" s="19">
        <f t="shared" si="900"/>
        <v>0</v>
      </c>
      <c r="CF168" s="19">
        <f t="shared" si="901"/>
        <v>0</v>
      </c>
      <c r="CG168" s="19">
        <f t="shared" si="902"/>
        <v>0</v>
      </c>
      <c r="CH168" s="19">
        <f t="shared" si="903"/>
        <v>0</v>
      </c>
      <c r="CI168" s="19"/>
      <c r="CL168" s="1" t="str">
        <f t="shared" si="800"/>
        <v>Merchandising</v>
      </c>
      <c r="CM168" s="19">
        <f t="shared" si="986"/>
        <v>0</v>
      </c>
      <c r="CN168" s="19">
        <f t="shared" si="986"/>
        <v>0</v>
      </c>
      <c r="CO168" s="19">
        <f t="shared" si="986"/>
        <v>0</v>
      </c>
      <c r="CP168" s="19">
        <f t="shared" si="986"/>
        <v>0</v>
      </c>
      <c r="CQ168" s="19">
        <f t="shared" si="986"/>
        <v>0</v>
      </c>
      <c r="CS168" s="19">
        <f t="shared" si="905"/>
        <v>0</v>
      </c>
      <c r="CT168">
        <f t="shared" si="906"/>
        <v>0</v>
      </c>
      <c r="CU168">
        <f t="shared" si="907"/>
        <v>0</v>
      </c>
      <c r="CV168">
        <f t="shared" si="908"/>
        <v>0</v>
      </c>
      <c r="CW168">
        <f t="shared" si="909"/>
        <v>0</v>
      </c>
      <c r="CX168" s="19"/>
      <c r="CZ168" s="19">
        <f t="shared" si="910"/>
        <v>0</v>
      </c>
      <c r="DA168" s="19">
        <f t="shared" si="911"/>
        <v>0</v>
      </c>
      <c r="DB168" s="19">
        <f t="shared" si="912"/>
        <v>0</v>
      </c>
      <c r="DC168" s="19">
        <f t="shared" si="913"/>
        <v>0</v>
      </c>
      <c r="DD168" s="19">
        <f t="shared" si="914"/>
        <v>0</v>
      </c>
      <c r="DE168" s="19"/>
      <c r="DH168" s="1" t="str">
        <f t="shared" si="807"/>
        <v>Merchandising</v>
      </c>
      <c r="DI168" s="19">
        <f t="shared" si="987"/>
        <v>0</v>
      </c>
      <c r="DJ168" s="19">
        <f t="shared" si="987"/>
        <v>0</v>
      </c>
      <c r="DK168" s="19">
        <f t="shared" si="987"/>
        <v>0</v>
      </c>
      <c r="DL168" s="19">
        <f t="shared" si="987"/>
        <v>0</v>
      </c>
      <c r="DM168" s="19">
        <f t="shared" si="987"/>
        <v>0</v>
      </c>
      <c r="DO168" s="19">
        <f t="shared" si="916"/>
        <v>0</v>
      </c>
      <c r="DP168">
        <f t="shared" si="917"/>
        <v>0</v>
      </c>
      <c r="DQ168">
        <f t="shared" si="918"/>
        <v>0</v>
      </c>
      <c r="DR168">
        <f t="shared" si="919"/>
        <v>0</v>
      </c>
      <c r="DS168">
        <f t="shared" si="920"/>
        <v>0</v>
      </c>
      <c r="DT168" s="19"/>
      <c r="DV168" s="19">
        <f t="shared" si="921"/>
        <v>0</v>
      </c>
      <c r="DW168" s="19">
        <f t="shared" si="922"/>
        <v>0</v>
      </c>
      <c r="DX168" s="19">
        <f t="shared" si="923"/>
        <v>0</v>
      </c>
      <c r="DY168" s="19">
        <f t="shared" si="924"/>
        <v>0</v>
      </c>
      <c r="DZ168" s="19">
        <f t="shared" si="925"/>
        <v>0</v>
      </c>
      <c r="EA168" s="19"/>
      <c r="ED168" s="1" t="str">
        <f t="shared" si="814"/>
        <v>Merchandising</v>
      </c>
      <c r="EE168" s="19">
        <f t="shared" si="988"/>
        <v>0</v>
      </c>
      <c r="EF168" s="19">
        <f t="shared" si="988"/>
        <v>0</v>
      </c>
      <c r="EG168" s="19">
        <f t="shared" si="988"/>
        <v>0</v>
      </c>
      <c r="EH168" s="19">
        <f t="shared" si="988"/>
        <v>0</v>
      </c>
      <c r="EI168" s="19">
        <f t="shared" si="988"/>
        <v>0</v>
      </c>
      <c r="EK168" s="19">
        <f t="shared" si="927"/>
        <v>0</v>
      </c>
      <c r="EL168">
        <f t="shared" si="928"/>
        <v>0</v>
      </c>
      <c r="EM168">
        <f t="shared" si="929"/>
        <v>0</v>
      </c>
      <c r="EN168">
        <f t="shared" si="930"/>
        <v>0</v>
      </c>
      <c r="EO168">
        <f t="shared" si="931"/>
        <v>0</v>
      </c>
      <c r="EP168" s="19"/>
      <c r="ER168" s="19">
        <f t="shared" si="932"/>
        <v>0</v>
      </c>
      <c r="ES168" s="19">
        <f t="shared" si="933"/>
        <v>0</v>
      </c>
      <c r="ET168" s="19">
        <f t="shared" si="934"/>
        <v>0</v>
      </c>
      <c r="EU168" s="19">
        <f t="shared" si="935"/>
        <v>0</v>
      </c>
      <c r="EV168" s="19">
        <f t="shared" si="936"/>
        <v>0</v>
      </c>
      <c r="EW168" s="19"/>
      <c r="EZ168" s="1" t="str">
        <f t="shared" si="821"/>
        <v>Merchandising</v>
      </c>
      <c r="FA168" s="19">
        <f t="shared" si="989"/>
        <v>0</v>
      </c>
      <c r="FB168" s="19">
        <f t="shared" si="989"/>
        <v>0</v>
      </c>
      <c r="FC168" s="19">
        <f t="shared" si="989"/>
        <v>0</v>
      </c>
      <c r="FD168" s="19">
        <f t="shared" si="989"/>
        <v>0</v>
      </c>
      <c r="FE168" s="19">
        <f t="shared" si="989"/>
        <v>0</v>
      </c>
      <c r="FG168" s="19">
        <f t="shared" si="938"/>
        <v>0</v>
      </c>
      <c r="FH168">
        <f t="shared" si="939"/>
        <v>0</v>
      </c>
      <c r="FI168">
        <f t="shared" si="940"/>
        <v>0</v>
      </c>
      <c r="FJ168">
        <f t="shared" si="941"/>
        <v>0</v>
      </c>
      <c r="FK168">
        <f t="shared" si="942"/>
        <v>0</v>
      </c>
      <c r="FL168" s="19"/>
      <c r="FN168" s="19">
        <f t="shared" si="943"/>
        <v>0</v>
      </c>
      <c r="FO168" s="19">
        <f t="shared" si="944"/>
        <v>0</v>
      </c>
      <c r="FP168" s="19">
        <f t="shared" si="945"/>
        <v>0</v>
      </c>
      <c r="FQ168" s="19">
        <f t="shared" si="946"/>
        <v>0</v>
      </c>
      <c r="FR168" s="19">
        <f t="shared" si="947"/>
        <v>0</v>
      </c>
      <c r="FS168" s="19"/>
      <c r="FV168" s="1" t="str">
        <f t="shared" si="828"/>
        <v>Merchandising</v>
      </c>
      <c r="FW168" s="19">
        <f t="shared" si="990"/>
        <v>0</v>
      </c>
      <c r="FX168" s="19">
        <f t="shared" si="990"/>
        <v>0</v>
      </c>
      <c r="FY168" s="19">
        <f t="shared" si="990"/>
        <v>0</v>
      </c>
      <c r="FZ168" s="19">
        <f t="shared" si="990"/>
        <v>0</v>
      </c>
      <c r="GA168" s="19">
        <f t="shared" si="990"/>
        <v>0</v>
      </c>
      <c r="GC168" s="19">
        <f t="shared" si="949"/>
        <v>0</v>
      </c>
      <c r="GD168">
        <f t="shared" si="950"/>
        <v>0</v>
      </c>
      <c r="GE168">
        <f t="shared" si="951"/>
        <v>0</v>
      </c>
      <c r="GF168">
        <f t="shared" si="952"/>
        <v>0</v>
      </c>
      <c r="GG168">
        <f t="shared" si="953"/>
        <v>0</v>
      </c>
      <c r="GH168" s="19"/>
      <c r="GJ168" s="19">
        <f t="shared" si="954"/>
        <v>0</v>
      </c>
      <c r="GK168" s="19">
        <f t="shared" si="955"/>
        <v>0</v>
      </c>
      <c r="GL168" s="19">
        <f t="shared" si="956"/>
        <v>0</v>
      </c>
      <c r="GM168" s="19">
        <f t="shared" si="957"/>
        <v>0</v>
      </c>
      <c r="GN168" s="19">
        <f t="shared" si="958"/>
        <v>0</v>
      </c>
      <c r="GO168" s="19"/>
      <c r="GR168" s="1" t="str">
        <f t="shared" si="835"/>
        <v>Merchandising</v>
      </c>
      <c r="GS168" s="19">
        <f t="shared" si="991"/>
        <v>0</v>
      </c>
      <c r="GT168" s="19">
        <f t="shared" si="991"/>
        <v>0</v>
      </c>
      <c r="GU168" s="19">
        <f t="shared" si="991"/>
        <v>0</v>
      </c>
      <c r="GV168" s="19">
        <f t="shared" si="991"/>
        <v>0</v>
      </c>
      <c r="GW168" s="19">
        <f t="shared" si="991"/>
        <v>0</v>
      </c>
      <c r="GY168" s="19">
        <f t="shared" si="960"/>
        <v>0</v>
      </c>
      <c r="GZ168">
        <f t="shared" si="961"/>
        <v>0</v>
      </c>
      <c r="HA168">
        <f t="shared" si="962"/>
        <v>0</v>
      </c>
      <c r="HB168">
        <f t="shared" si="963"/>
        <v>0</v>
      </c>
      <c r="HC168">
        <f t="shared" si="964"/>
        <v>0</v>
      </c>
      <c r="HD168" s="19"/>
      <c r="HF168" s="19">
        <f t="shared" si="965"/>
        <v>0</v>
      </c>
      <c r="HG168" s="19">
        <f t="shared" si="966"/>
        <v>0</v>
      </c>
      <c r="HH168" s="19">
        <f t="shared" si="967"/>
        <v>0</v>
      </c>
      <c r="HI168" s="19">
        <f t="shared" si="968"/>
        <v>0</v>
      </c>
      <c r="HJ168" s="19">
        <f t="shared" si="969"/>
        <v>0</v>
      </c>
      <c r="HK168" s="19"/>
      <c r="HN168" s="1" t="str">
        <f t="shared" si="842"/>
        <v>Merchandising</v>
      </c>
      <c r="HO168" s="19">
        <f t="shared" si="992"/>
        <v>0</v>
      </c>
      <c r="HP168" s="19">
        <f t="shared" si="992"/>
        <v>0</v>
      </c>
      <c r="HQ168" s="19">
        <f t="shared" si="992"/>
        <v>0</v>
      </c>
      <c r="HR168" s="19">
        <f t="shared" si="992"/>
        <v>0</v>
      </c>
      <c r="HS168" s="19">
        <f t="shared" si="992"/>
        <v>0</v>
      </c>
      <c r="HU168" s="19">
        <f t="shared" si="971"/>
        <v>0</v>
      </c>
      <c r="HV168">
        <f t="shared" si="972"/>
        <v>0</v>
      </c>
      <c r="HW168">
        <f t="shared" si="973"/>
        <v>0</v>
      </c>
      <c r="HX168">
        <f t="shared" si="974"/>
        <v>0</v>
      </c>
      <c r="HY168">
        <f t="shared" si="975"/>
        <v>0</v>
      </c>
      <c r="HZ168" s="19"/>
      <c r="IB168" s="19">
        <f t="shared" si="976"/>
        <v>0</v>
      </c>
      <c r="IC168" s="19">
        <f t="shared" si="977"/>
        <v>0</v>
      </c>
      <c r="ID168" s="19">
        <f t="shared" si="978"/>
        <v>0</v>
      </c>
      <c r="IE168" s="19">
        <f t="shared" si="979"/>
        <v>0</v>
      </c>
      <c r="IF168" s="19">
        <f t="shared" si="980"/>
        <v>0</v>
      </c>
      <c r="IG168" s="19"/>
    </row>
    <row r="169" spans="1:241">
      <c r="A169" s="38" t="s">
        <v>45</v>
      </c>
      <c r="B169" s="38"/>
      <c r="C169" s="46">
        <f>SUM(C154:C168)</f>
        <v>4976.0000000000009</v>
      </c>
      <c r="D169" s="46">
        <f>SUM(D154:D168)</f>
        <v>12439.999999999998</v>
      </c>
      <c r="E169" s="46">
        <f>SUM(E154:E168)</f>
        <v>12439.999999999998</v>
      </c>
      <c r="F169" s="46">
        <f>SUM(F154:F168)</f>
        <v>12439.999999999998</v>
      </c>
      <c r="G169" s="46">
        <f>SUM(G154:G168)</f>
        <v>9329.9999999999982</v>
      </c>
      <c r="I169" s="46">
        <f>SUM(I154:I168)</f>
        <v>133105.01440000001</v>
      </c>
      <c r="J169" s="46">
        <f>SUM(J154:J168)</f>
        <v>332762.53600000002</v>
      </c>
      <c r="K169" s="46">
        <f>SUM(K154:K168)</f>
        <v>332762.53600000002</v>
      </c>
      <c r="L169" s="46">
        <f>SUM(L154:L168)</f>
        <v>332762.53600000002</v>
      </c>
      <c r="M169" s="46">
        <f>SUM(M154:M168)</f>
        <v>249571.90200000003</v>
      </c>
      <c r="N169" s="19"/>
      <c r="P169" s="46">
        <f>SUM(P154:P161)</f>
        <v>14641.880000000001</v>
      </c>
      <c r="Q169" s="46">
        <f>SUM(Q154:Q161)</f>
        <v>36604.699999999997</v>
      </c>
      <c r="R169" s="46">
        <f>SUM(R154:R161)</f>
        <v>36604.699999999997</v>
      </c>
      <c r="S169" s="46">
        <f>SUM(S154:S161)</f>
        <v>36604.699999999997</v>
      </c>
      <c r="T169" s="46">
        <f>SUM(T154:T161)</f>
        <v>27453.524999999998</v>
      </c>
      <c r="U169" s="19"/>
      <c r="W169" s="38" t="s">
        <v>45</v>
      </c>
      <c r="X169" s="38"/>
      <c r="Y169" s="46">
        <f>SUM(Y154:Y168)</f>
        <v>0</v>
      </c>
      <c r="Z169" s="46">
        <f>SUM(Z154:Z168)</f>
        <v>311.00000000000006</v>
      </c>
      <c r="AA169" s="46">
        <f>SUM(AA154:AA168)</f>
        <v>311.00000000000006</v>
      </c>
      <c r="AB169" s="46">
        <f>SUM(AB154:AB168)</f>
        <v>311.00000000000006</v>
      </c>
      <c r="AC169" s="46">
        <f>SUM(AC154:AC168)</f>
        <v>311.00000000000006</v>
      </c>
      <c r="AE169" s="46">
        <f>SUM(AE154:AE168)</f>
        <v>0</v>
      </c>
      <c r="AF169" s="46">
        <f>SUM(AF154:AF168)</f>
        <v>9149.122400000002</v>
      </c>
      <c r="AG169" s="46">
        <f>SUM(AG154:AG168)</f>
        <v>9149.122400000002</v>
      </c>
      <c r="AH169" s="46">
        <f>SUM(AH154:AH168)</f>
        <v>9149.122400000002</v>
      </c>
      <c r="AI169" s="46">
        <f>SUM(AI154:AI168)</f>
        <v>9149.122400000002</v>
      </c>
      <c r="AJ169" s="19"/>
      <c r="AL169" s="46">
        <f>SUM(AL154:AL168)</f>
        <v>0</v>
      </c>
      <c r="AM169" s="46">
        <f>SUM(AM154:AM168)</f>
        <v>1593.4085</v>
      </c>
      <c r="AN169" s="46">
        <f>SUM(AN154:AN168)</f>
        <v>1593.4085</v>
      </c>
      <c r="AO169" s="46">
        <f>SUM(AO154:AO168)</f>
        <v>1593.4085</v>
      </c>
      <c r="AP169" s="46">
        <f>SUM(AP154:AP168)</f>
        <v>1593.4085</v>
      </c>
      <c r="AQ169" s="19"/>
      <c r="AS169" s="38" t="s">
        <v>45</v>
      </c>
      <c r="AT169" s="38"/>
      <c r="AU169" s="46">
        <f>SUM(AU154:AU168)</f>
        <v>0</v>
      </c>
      <c r="AV169" s="46">
        <f>SUM(AV154:AV168)</f>
        <v>311.00000000000006</v>
      </c>
      <c r="AW169" s="46">
        <f>SUM(AW154:AW168)</f>
        <v>311.00000000000006</v>
      </c>
      <c r="AX169" s="46">
        <f>SUM(AX154:AX168)</f>
        <v>311.00000000000006</v>
      </c>
      <c r="AY169" s="46">
        <f>SUM(AY154:AY168)</f>
        <v>311.00000000000006</v>
      </c>
      <c r="BA169" s="46">
        <f>SUM(BA154:BA168)</f>
        <v>0</v>
      </c>
      <c r="BB169" s="46">
        <f>SUM(BB154:BB168)</f>
        <v>8651.0870000000014</v>
      </c>
      <c r="BC169" s="46">
        <f>SUM(BC154:BC168)</f>
        <v>8651.0870000000014</v>
      </c>
      <c r="BD169" s="46">
        <f>SUM(BD154:BD168)</f>
        <v>8651.0870000000014</v>
      </c>
      <c r="BE169" s="46">
        <f>SUM(BE154:BE168)</f>
        <v>8651.0870000000014</v>
      </c>
      <c r="BF169" s="19"/>
      <c r="BH169" s="46">
        <f>SUM(BH154:BH168)</f>
        <v>0</v>
      </c>
      <c r="BI169" s="46">
        <f>SUM(BI154:BI168)</f>
        <v>1500.1085000000003</v>
      </c>
      <c r="BJ169" s="46">
        <f>SUM(BJ154:BJ168)</f>
        <v>1500.1085000000003</v>
      </c>
      <c r="BK169" s="46">
        <f>SUM(BK154:BK168)</f>
        <v>1500.1085000000003</v>
      </c>
      <c r="BL169" s="46">
        <f>SUM(BL154:BL168)</f>
        <v>1500.1085000000003</v>
      </c>
      <c r="BM169" s="19"/>
      <c r="BO169" s="38" t="s">
        <v>45</v>
      </c>
      <c r="BP169" s="38"/>
      <c r="BQ169" s="46">
        <f>SUM(BQ154:BQ168)</f>
        <v>0</v>
      </c>
      <c r="BR169" s="46">
        <f>SUM(BR154:BR168)</f>
        <v>0</v>
      </c>
      <c r="BS169" s="46">
        <f>SUM(BS154:BS168)</f>
        <v>622</v>
      </c>
      <c r="BT169" s="46">
        <f>SUM(BT154:BT168)</f>
        <v>622</v>
      </c>
      <c r="BU169" s="46">
        <f>SUM(BU154:BU168)</f>
        <v>622</v>
      </c>
      <c r="BW169" s="46">
        <f>SUM(BW154:BW168)</f>
        <v>0</v>
      </c>
      <c r="BX169" s="46">
        <f>SUM(BX154:BX168)</f>
        <v>0</v>
      </c>
      <c r="BY169" s="46">
        <f>SUM(BY154:BY168)</f>
        <v>18043.722400000002</v>
      </c>
      <c r="BZ169" s="46">
        <f>SUM(BZ154:BZ168)</f>
        <v>18043.722400000002</v>
      </c>
      <c r="CA169" s="46">
        <f>SUM(CA154:CA168)</f>
        <v>18043.722400000002</v>
      </c>
      <c r="CB169" s="19"/>
      <c r="CD169" s="46">
        <f>SUM(CD154:CD168)</f>
        <v>0</v>
      </c>
      <c r="CE169" s="46">
        <f>SUM(CE154:CE168)</f>
        <v>0</v>
      </c>
      <c r="CF169" s="46">
        <f>SUM(CF154:CF168)</f>
        <v>3210.6085000000003</v>
      </c>
      <c r="CG169" s="46">
        <f>SUM(CG154:CG168)</f>
        <v>3210.6085000000003</v>
      </c>
      <c r="CH169" s="46">
        <f>SUM(CH154:CH168)</f>
        <v>3210.6085000000003</v>
      </c>
      <c r="CI169" s="19"/>
      <c r="CK169" s="38" t="s">
        <v>45</v>
      </c>
      <c r="CL169" s="38"/>
      <c r="CM169" s="46">
        <f>SUM(CM154:CM168)</f>
        <v>0</v>
      </c>
      <c r="CN169" s="46">
        <f t="shared" ref="CN169:DD169" si="993">SUM(CN154:CN168)</f>
        <v>0</v>
      </c>
      <c r="CO169" s="46">
        <f t="shared" si="993"/>
        <v>311.00000000000006</v>
      </c>
      <c r="CP169" s="46">
        <f t="shared" si="993"/>
        <v>311.00000000000006</v>
      </c>
      <c r="CQ169" s="46">
        <f t="shared" si="993"/>
        <v>311.00000000000006</v>
      </c>
      <c r="CR169" s="46">
        <f t="shared" si="993"/>
        <v>0</v>
      </c>
      <c r="CS169" s="46">
        <f t="shared" si="993"/>
        <v>0</v>
      </c>
      <c r="CT169" s="46">
        <f t="shared" si="993"/>
        <v>0</v>
      </c>
      <c r="CU169" s="46">
        <f t="shared" si="993"/>
        <v>9149.122400000002</v>
      </c>
      <c r="CV169" s="46">
        <f t="shared" si="993"/>
        <v>9149.122400000002</v>
      </c>
      <c r="CW169" s="46">
        <f t="shared" si="993"/>
        <v>9149.122400000002</v>
      </c>
      <c r="CX169" s="46">
        <f t="shared" si="993"/>
        <v>0</v>
      </c>
      <c r="CY169" s="46">
        <f t="shared" si="993"/>
        <v>0</v>
      </c>
      <c r="CZ169" s="46">
        <f t="shared" si="993"/>
        <v>0</v>
      </c>
      <c r="DA169" s="46">
        <f t="shared" si="993"/>
        <v>0</v>
      </c>
      <c r="DB169" s="46">
        <f t="shared" si="993"/>
        <v>1593.4085</v>
      </c>
      <c r="DC169" s="46">
        <f t="shared" si="993"/>
        <v>1593.4085</v>
      </c>
      <c r="DD169" s="46">
        <f t="shared" si="993"/>
        <v>1593.4085</v>
      </c>
      <c r="DE169" s="19"/>
      <c r="DG169" s="38" t="s">
        <v>45</v>
      </c>
      <c r="DH169" s="38"/>
      <c r="DI169" s="46">
        <f>SUM(DI154:DI168)</f>
        <v>0</v>
      </c>
      <c r="DJ169" s="46">
        <f t="shared" ref="DJ169:DZ169" si="994">SUM(DJ154:DJ168)</f>
        <v>0</v>
      </c>
      <c r="DK169" s="46">
        <f t="shared" si="994"/>
        <v>311.00000000000006</v>
      </c>
      <c r="DL169" s="46">
        <f t="shared" si="994"/>
        <v>311.00000000000006</v>
      </c>
      <c r="DM169" s="46">
        <f t="shared" si="994"/>
        <v>311.00000000000006</v>
      </c>
      <c r="DN169" s="46">
        <f t="shared" si="994"/>
        <v>0</v>
      </c>
      <c r="DO169" s="46">
        <f t="shared" si="994"/>
        <v>0</v>
      </c>
      <c r="DP169" s="46">
        <f t="shared" si="994"/>
        <v>0</v>
      </c>
      <c r="DQ169" s="46">
        <f t="shared" si="994"/>
        <v>9315.1342000000004</v>
      </c>
      <c r="DR169" s="46">
        <f t="shared" si="994"/>
        <v>9315.1342000000004</v>
      </c>
      <c r="DS169" s="46">
        <f t="shared" si="994"/>
        <v>9315.1342000000004</v>
      </c>
      <c r="DT169" s="46">
        <f t="shared" si="994"/>
        <v>0</v>
      </c>
      <c r="DU169" s="46">
        <f t="shared" si="994"/>
        <v>0</v>
      </c>
      <c r="DV169" s="46">
        <f t="shared" si="994"/>
        <v>0</v>
      </c>
      <c r="DW169" s="46">
        <f t="shared" si="994"/>
        <v>0</v>
      </c>
      <c r="DX169" s="46">
        <f t="shared" si="994"/>
        <v>1624.5085000000001</v>
      </c>
      <c r="DY169" s="46">
        <f t="shared" si="994"/>
        <v>1624.5085000000001</v>
      </c>
      <c r="DZ169" s="46">
        <f t="shared" si="994"/>
        <v>1624.5085000000001</v>
      </c>
      <c r="EA169" s="19"/>
      <c r="EC169" s="38" t="s">
        <v>45</v>
      </c>
      <c r="ED169" s="38"/>
      <c r="EE169" s="46">
        <f t="shared" ref="EE169:EV169" si="995">SUM(EE154:EE168)</f>
        <v>0</v>
      </c>
      <c r="EF169" s="46">
        <f t="shared" si="995"/>
        <v>0</v>
      </c>
      <c r="EG169" s="46">
        <f t="shared" si="995"/>
        <v>311.00000000000006</v>
      </c>
      <c r="EH169" s="46">
        <f t="shared" si="995"/>
        <v>311.00000000000006</v>
      </c>
      <c r="EI169" s="46">
        <f t="shared" si="995"/>
        <v>311.00000000000006</v>
      </c>
      <c r="EJ169" s="46">
        <f t="shared" si="995"/>
        <v>0</v>
      </c>
      <c r="EK169" s="46">
        <f t="shared" si="995"/>
        <v>0</v>
      </c>
      <c r="EL169" s="46">
        <f t="shared" si="995"/>
        <v>0</v>
      </c>
      <c r="EM169" s="46">
        <f t="shared" si="995"/>
        <v>9647.1578000000009</v>
      </c>
      <c r="EN169" s="46">
        <f t="shared" si="995"/>
        <v>9647.1578000000009</v>
      </c>
      <c r="EO169" s="46">
        <f t="shared" si="995"/>
        <v>9647.1578000000009</v>
      </c>
      <c r="EP169" s="46">
        <f t="shared" si="995"/>
        <v>0</v>
      </c>
      <c r="EQ169" s="46">
        <f t="shared" si="995"/>
        <v>0</v>
      </c>
      <c r="ER169" s="46">
        <f t="shared" si="995"/>
        <v>0</v>
      </c>
      <c r="ES169" s="46">
        <f t="shared" si="995"/>
        <v>0</v>
      </c>
      <c r="ET169" s="46">
        <f t="shared" si="995"/>
        <v>1686.7085000000002</v>
      </c>
      <c r="EU169" s="46">
        <f t="shared" si="995"/>
        <v>1686.7085000000002</v>
      </c>
      <c r="EV169" s="46">
        <f t="shared" si="995"/>
        <v>1686.7085000000002</v>
      </c>
      <c r="EW169" s="19"/>
      <c r="EY169" s="38" t="s">
        <v>45</v>
      </c>
      <c r="EZ169" s="38"/>
      <c r="FA169" s="46">
        <f t="shared" ref="FA169:FR169" si="996">SUM(FA154:FA168)</f>
        <v>0</v>
      </c>
      <c r="FB169" s="46">
        <f t="shared" si="996"/>
        <v>0</v>
      </c>
      <c r="FC169" s="46">
        <f t="shared" si="996"/>
        <v>311.00000000000006</v>
      </c>
      <c r="FD169" s="46">
        <f t="shared" si="996"/>
        <v>311.00000000000006</v>
      </c>
      <c r="FE169" s="46">
        <f t="shared" si="996"/>
        <v>311.00000000000006</v>
      </c>
      <c r="FF169" s="46">
        <f t="shared" si="996"/>
        <v>0</v>
      </c>
      <c r="FG169" s="46">
        <f t="shared" si="996"/>
        <v>0</v>
      </c>
      <c r="FH169" s="46">
        <f t="shared" si="996"/>
        <v>0</v>
      </c>
      <c r="FI169" s="46">
        <f t="shared" si="996"/>
        <v>9315.1342000000004</v>
      </c>
      <c r="FJ169" s="46">
        <f t="shared" si="996"/>
        <v>9315.1342000000004</v>
      </c>
      <c r="FK169" s="46">
        <f t="shared" si="996"/>
        <v>9315.1342000000004</v>
      </c>
      <c r="FL169" s="46">
        <f t="shared" si="996"/>
        <v>0</v>
      </c>
      <c r="FM169" s="46">
        <f t="shared" si="996"/>
        <v>0</v>
      </c>
      <c r="FN169" s="46">
        <f t="shared" si="996"/>
        <v>0</v>
      </c>
      <c r="FO169" s="46">
        <f t="shared" si="996"/>
        <v>0</v>
      </c>
      <c r="FP169" s="46">
        <f t="shared" si="996"/>
        <v>1624.5085000000001</v>
      </c>
      <c r="FQ169" s="46">
        <f t="shared" si="996"/>
        <v>1624.5085000000001</v>
      </c>
      <c r="FR169" s="46">
        <f t="shared" si="996"/>
        <v>1624.5085000000001</v>
      </c>
      <c r="FS169" s="19"/>
      <c r="FU169" s="38" t="s">
        <v>45</v>
      </c>
      <c r="FV169" s="38"/>
      <c r="FW169" s="46">
        <f t="shared" ref="FW169:GN169" si="997">SUM(FW154:FW168)</f>
        <v>0</v>
      </c>
      <c r="FX169" s="46">
        <f t="shared" si="997"/>
        <v>0</v>
      </c>
      <c r="FY169" s="46">
        <f t="shared" si="997"/>
        <v>0</v>
      </c>
      <c r="FZ169" s="46">
        <f t="shared" si="997"/>
        <v>311.00000000000006</v>
      </c>
      <c r="GA169" s="46">
        <f t="shared" si="997"/>
        <v>311.00000000000006</v>
      </c>
      <c r="GB169" s="46">
        <f t="shared" si="997"/>
        <v>0</v>
      </c>
      <c r="GC169" s="46">
        <f t="shared" si="997"/>
        <v>0</v>
      </c>
      <c r="GD169" s="46">
        <f t="shared" si="997"/>
        <v>0</v>
      </c>
      <c r="GE169" s="46">
        <f t="shared" si="997"/>
        <v>0</v>
      </c>
      <c r="GF169" s="46">
        <f t="shared" si="997"/>
        <v>9315.1342000000004</v>
      </c>
      <c r="GG169" s="46">
        <f t="shared" si="997"/>
        <v>9315.1342000000004</v>
      </c>
      <c r="GH169" s="46">
        <f t="shared" si="997"/>
        <v>0</v>
      </c>
      <c r="GI169" s="46">
        <f t="shared" si="997"/>
        <v>0</v>
      </c>
      <c r="GJ169" s="46">
        <f t="shared" si="997"/>
        <v>0</v>
      </c>
      <c r="GK169" s="46">
        <f t="shared" si="997"/>
        <v>0</v>
      </c>
      <c r="GL169" s="46">
        <f t="shared" si="997"/>
        <v>0</v>
      </c>
      <c r="GM169" s="46">
        <f t="shared" si="997"/>
        <v>1624.5085000000001</v>
      </c>
      <c r="GN169" s="46">
        <f t="shared" si="997"/>
        <v>1624.5085000000001</v>
      </c>
      <c r="GO169" s="19"/>
      <c r="GQ169" s="38" t="s">
        <v>45</v>
      </c>
      <c r="GR169" s="38"/>
      <c r="GS169" s="46">
        <f t="shared" ref="GS169:HJ169" si="998">SUM(GS154:GS168)</f>
        <v>0</v>
      </c>
      <c r="GT169" s="46">
        <f t="shared" si="998"/>
        <v>0</v>
      </c>
      <c r="GU169" s="46">
        <f t="shared" si="998"/>
        <v>0</v>
      </c>
      <c r="GV169" s="46">
        <f t="shared" si="998"/>
        <v>311.00000000000006</v>
      </c>
      <c r="GW169" s="46">
        <f t="shared" si="998"/>
        <v>311.00000000000006</v>
      </c>
      <c r="GX169" s="46">
        <f t="shared" si="998"/>
        <v>0</v>
      </c>
      <c r="GY169" s="46">
        <f t="shared" si="998"/>
        <v>0</v>
      </c>
      <c r="GZ169" s="46">
        <f t="shared" si="998"/>
        <v>0</v>
      </c>
      <c r="HA169" s="46">
        <f t="shared" si="998"/>
        <v>0</v>
      </c>
      <c r="HB169" s="46">
        <f t="shared" si="998"/>
        <v>9315.1342000000004</v>
      </c>
      <c r="HC169" s="46">
        <f t="shared" si="998"/>
        <v>9315.1342000000004</v>
      </c>
      <c r="HD169" s="46">
        <f t="shared" si="998"/>
        <v>0</v>
      </c>
      <c r="HE169" s="46">
        <f t="shared" si="998"/>
        <v>0</v>
      </c>
      <c r="HF169" s="46">
        <f t="shared" si="998"/>
        <v>0</v>
      </c>
      <c r="HG169" s="46">
        <f t="shared" si="998"/>
        <v>0</v>
      </c>
      <c r="HH169" s="46">
        <f t="shared" si="998"/>
        <v>0</v>
      </c>
      <c r="HI169" s="46">
        <f t="shared" si="998"/>
        <v>1624.5085000000001</v>
      </c>
      <c r="HJ169" s="46">
        <f t="shared" si="998"/>
        <v>1624.5085000000001</v>
      </c>
      <c r="HK169" s="19"/>
      <c r="HM169" s="38" t="s">
        <v>45</v>
      </c>
      <c r="HN169" s="38"/>
      <c r="HO169" s="46">
        <f t="shared" ref="HO169:IF169" si="999">SUM(HO154:HO168)</f>
        <v>0</v>
      </c>
      <c r="HP169" s="46">
        <f t="shared" si="999"/>
        <v>0</v>
      </c>
      <c r="HQ169" s="46">
        <f t="shared" si="999"/>
        <v>0</v>
      </c>
      <c r="HR169" s="46">
        <f t="shared" si="999"/>
        <v>311.00000000000006</v>
      </c>
      <c r="HS169" s="46">
        <f t="shared" si="999"/>
        <v>311.00000000000006</v>
      </c>
      <c r="HT169" s="46">
        <f t="shared" si="999"/>
        <v>0</v>
      </c>
      <c r="HU169" s="46">
        <f t="shared" si="999"/>
        <v>0</v>
      </c>
      <c r="HV169" s="46">
        <f t="shared" si="999"/>
        <v>0</v>
      </c>
      <c r="HW169" s="46">
        <f t="shared" si="999"/>
        <v>0</v>
      </c>
      <c r="HX169" s="46">
        <f t="shared" si="999"/>
        <v>9315.1342000000004</v>
      </c>
      <c r="HY169" s="46">
        <f t="shared" si="999"/>
        <v>9315.1342000000004</v>
      </c>
      <c r="HZ169" s="46">
        <f t="shared" si="999"/>
        <v>0</v>
      </c>
      <c r="IA169" s="46">
        <f t="shared" si="999"/>
        <v>0</v>
      </c>
      <c r="IB169" s="46">
        <f t="shared" si="999"/>
        <v>0</v>
      </c>
      <c r="IC169" s="46">
        <f t="shared" si="999"/>
        <v>0</v>
      </c>
      <c r="ID169" s="46">
        <f t="shared" si="999"/>
        <v>0</v>
      </c>
      <c r="IE169" s="46">
        <f t="shared" si="999"/>
        <v>1624.5085000000001</v>
      </c>
      <c r="IF169" s="46">
        <f t="shared" si="999"/>
        <v>1624.5085000000001</v>
      </c>
      <c r="IG169" s="19"/>
    </row>
    <row r="170" spans="1:241">
      <c r="A170" s="38"/>
      <c r="B170" s="38"/>
      <c r="C170" s="19"/>
      <c r="D170" s="19"/>
      <c r="E170" s="19"/>
      <c r="F170" s="19"/>
      <c r="G170" s="19">
        <f>SUM(C169:G169)</f>
        <v>51626</v>
      </c>
      <c r="M170" s="19">
        <f>SUM(I169:M169)</f>
        <v>1380964.5244000002</v>
      </c>
      <c r="N170" s="19">
        <f>+M170/G170</f>
        <v>26.749400000000005</v>
      </c>
      <c r="T170" s="19">
        <f>SUM(P169:T169)</f>
        <v>151909.505</v>
      </c>
      <c r="U170" s="19">
        <f>+T170/G170</f>
        <v>2.9424999999999999</v>
      </c>
      <c r="W170" s="38"/>
      <c r="X170" s="38"/>
      <c r="Y170" s="19"/>
      <c r="Z170" s="19"/>
      <c r="AA170" s="19"/>
      <c r="AB170" s="19"/>
      <c r="AC170" s="19">
        <f>SUM(Y169:AC169)</f>
        <v>1244.0000000000002</v>
      </c>
      <c r="AI170" s="19">
        <f>SUM(AE169:AI169)</f>
        <v>36596.489600000008</v>
      </c>
      <c r="AJ170" s="19">
        <f>+AI170/AC170</f>
        <v>29.418400000000002</v>
      </c>
      <c r="AP170" s="19">
        <f>SUM(AL169:AP169)</f>
        <v>6373.634</v>
      </c>
      <c r="AQ170" s="19">
        <f>+AP170/AC170</f>
        <v>5.1234999999999991</v>
      </c>
      <c r="AS170" s="38"/>
      <c r="AT170" s="38"/>
      <c r="AU170" s="19"/>
      <c r="AV170" s="19"/>
      <c r="AW170" s="19"/>
      <c r="AX170" s="19"/>
      <c r="AY170" s="19">
        <f>SUM(AU169:AY169)</f>
        <v>1244.0000000000002</v>
      </c>
      <c r="BE170" s="19">
        <f>SUM(BA169:BE169)</f>
        <v>34604.348000000005</v>
      </c>
      <c r="BF170" s="19">
        <f>+BE170/AY170</f>
        <v>27.817</v>
      </c>
      <c r="BL170" s="19">
        <f>SUM(BH169:BL169)</f>
        <v>6000.4340000000011</v>
      </c>
      <c r="BM170" s="19">
        <f>+BL170/AY170</f>
        <v>4.8235000000000001</v>
      </c>
      <c r="BO170" s="38"/>
      <c r="BP170" s="38"/>
      <c r="BQ170" s="19"/>
      <c r="BR170" s="19"/>
      <c r="BS170" s="19"/>
      <c r="BT170" s="19"/>
      <c r="BU170" s="19">
        <f>SUM(BQ169:BU169)</f>
        <v>1866</v>
      </c>
      <c r="CA170" s="19">
        <f>SUM(BW169:CA169)</f>
        <v>54131.167200000011</v>
      </c>
      <c r="CB170" s="19">
        <f>+CA170/BU170</f>
        <v>29.009200000000007</v>
      </c>
      <c r="CH170" s="19">
        <f>SUM(CD169:CH169)</f>
        <v>9631.8255000000008</v>
      </c>
      <c r="CI170" s="19">
        <f>+CH170/BU170</f>
        <v>5.1617500000000005</v>
      </c>
      <c r="CK170" s="38"/>
      <c r="CL170" s="38"/>
      <c r="CM170" s="19"/>
      <c r="CN170" s="19"/>
      <c r="CO170" s="19"/>
      <c r="CP170" s="19"/>
      <c r="CQ170" s="19">
        <f>SUM(CM169:CQ169)</f>
        <v>933.00000000000023</v>
      </c>
      <c r="CW170" s="19">
        <f>SUM(CS169:CW169)</f>
        <v>27447.367200000008</v>
      </c>
      <c r="CX170" s="19">
        <f>+CW170/CQ170</f>
        <v>29.418400000000002</v>
      </c>
      <c r="DD170" s="19">
        <f>SUM(CZ169:DD169)</f>
        <v>4780.2255000000005</v>
      </c>
      <c r="DE170" s="19">
        <f>+DD170/CQ170</f>
        <v>5.1234999999999991</v>
      </c>
      <c r="DG170" s="38"/>
      <c r="DH170" s="38"/>
      <c r="DI170" s="19"/>
      <c r="DJ170" s="19"/>
      <c r="DK170" s="19"/>
      <c r="DL170" s="19"/>
      <c r="DM170" s="19">
        <f>SUM(DI169:DM169)</f>
        <v>933.00000000000023</v>
      </c>
      <c r="DS170" s="19">
        <f>SUM(DO169:DS169)</f>
        <v>27945.402600000001</v>
      </c>
      <c r="DT170" s="19">
        <f>+DS170/DM170</f>
        <v>29.952199999999994</v>
      </c>
      <c r="DZ170" s="19">
        <f>SUM(DV169:DZ169)</f>
        <v>4873.5255000000006</v>
      </c>
      <c r="EA170" s="19">
        <f>+DZ170/DM170</f>
        <v>5.2234999999999996</v>
      </c>
      <c r="EC170" s="38"/>
      <c r="ED170" s="38"/>
      <c r="EE170" s="19"/>
      <c r="EF170" s="19"/>
      <c r="EG170" s="19"/>
      <c r="EH170" s="19"/>
      <c r="EI170" s="19">
        <f>SUM(EE169:EI169)</f>
        <v>933.00000000000023</v>
      </c>
      <c r="EO170" s="19">
        <f>SUM(EK169:EO169)</f>
        <v>28941.473400000003</v>
      </c>
      <c r="EP170" s="19">
        <f>+EO170/EI170</f>
        <v>31.019799999999996</v>
      </c>
      <c r="EV170" s="19">
        <f>SUM(ER169:EV169)</f>
        <v>5060.1255000000001</v>
      </c>
      <c r="EW170" s="19">
        <f>+EV170/EI170</f>
        <v>5.4234999999999989</v>
      </c>
      <c r="EY170" s="38"/>
      <c r="EZ170" s="38"/>
      <c r="FA170" s="19"/>
      <c r="FB170" s="19"/>
      <c r="FC170" s="19"/>
      <c r="FD170" s="19"/>
      <c r="FE170" s="19">
        <f>SUM(FA169:FE169)</f>
        <v>933.00000000000023</v>
      </c>
      <c r="FK170" s="19">
        <f>SUM(FG169:FK169)</f>
        <v>27945.402600000001</v>
      </c>
      <c r="FL170" s="19">
        <f>+FK170/FE170</f>
        <v>29.952199999999994</v>
      </c>
      <c r="FR170" s="19">
        <f>SUM(FN169:FR169)</f>
        <v>4873.5255000000006</v>
      </c>
      <c r="FS170" s="19">
        <f>+FR170/FE170</f>
        <v>5.2234999999999996</v>
      </c>
      <c r="FU170" s="38"/>
      <c r="FV170" s="38"/>
      <c r="FW170" s="19"/>
      <c r="FX170" s="19"/>
      <c r="FY170" s="19"/>
      <c r="FZ170" s="19"/>
      <c r="GA170" s="19">
        <f>SUM(FW169:GA169)</f>
        <v>622.00000000000011</v>
      </c>
      <c r="GG170" s="19">
        <f>SUM(GC169:GG169)</f>
        <v>18630.268400000001</v>
      </c>
      <c r="GH170" s="19">
        <f>+GG170/GA170</f>
        <v>29.952199999999994</v>
      </c>
      <c r="GN170" s="19">
        <f>SUM(GJ169:GN169)</f>
        <v>3249.0170000000003</v>
      </c>
      <c r="GO170" s="19">
        <f>+GN170/GA170</f>
        <v>5.2234999999999996</v>
      </c>
      <c r="GQ170" s="38"/>
      <c r="GR170" s="38"/>
      <c r="GS170" s="19"/>
      <c r="GT170" s="19"/>
      <c r="GU170" s="19"/>
      <c r="GV170" s="19"/>
      <c r="GW170" s="19">
        <f>SUM(GS169:GW169)</f>
        <v>622.00000000000011</v>
      </c>
      <c r="HC170" s="19">
        <f>SUM(GY169:HC169)</f>
        <v>18630.268400000001</v>
      </c>
      <c r="HD170" s="19">
        <f>+HC170/GW170</f>
        <v>29.952199999999994</v>
      </c>
      <c r="HJ170" s="19">
        <f>SUM(HF169:HJ169)</f>
        <v>3249.0170000000003</v>
      </c>
      <c r="HK170" s="19">
        <f>+HJ170/GW170</f>
        <v>5.2234999999999996</v>
      </c>
      <c r="HM170" s="38"/>
      <c r="HN170" s="38"/>
      <c r="HO170" s="19"/>
      <c r="HP170" s="19"/>
      <c r="HQ170" s="19"/>
      <c r="HR170" s="19"/>
      <c r="HS170" s="19">
        <f>SUM(HO169:HS169)</f>
        <v>622.00000000000011</v>
      </c>
      <c r="HY170" s="19">
        <f>SUM(HU169:HY169)</f>
        <v>18630.268400000001</v>
      </c>
      <c r="HZ170" s="19">
        <f>+HY170/HS170</f>
        <v>29.952199999999994</v>
      </c>
      <c r="IF170" s="19">
        <f>SUM(IB169:IF169)</f>
        <v>3249.0170000000003</v>
      </c>
      <c r="IG170" s="19">
        <f>+IF170/HS170</f>
        <v>5.2234999999999996</v>
      </c>
    </row>
    <row r="171" spans="1:241">
      <c r="C171" s="19" t="str">
        <f>+A109</f>
        <v>Ptos de venta ajenos</v>
      </c>
      <c r="D171" s="19"/>
      <c r="E171" s="19"/>
      <c r="F171" s="19"/>
      <c r="G171" s="19"/>
      <c r="N171" s="19"/>
      <c r="U171" s="19"/>
      <c r="Y171" s="19" t="str">
        <f>+W109</f>
        <v>Ptos de venta ajenos</v>
      </c>
      <c r="Z171" s="19"/>
      <c r="AA171" s="19"/>
      <c r="AB171" s="19"/>
      <c r="AC171" s="19"/>
      <c r="AJ171" s="19"/>
      <c r="AQ171" s="19"/>
      <c r="AU171" s="19" t="str">
        <f>+AS109</f>
        <v>Ptos de venta ajenos</v>
      </c>
      <c r="AV171" s="19"/>
      <c r="AW171" s="19"/>
      <c r="AX171" s="19"/>
      <c r="AY171" s="19"/>
      <c r="BF171" s="19"/>
      <c r="BM171" s="19"/>
      <c r="BQ171" s="19" t="str">
        <f>+BO109</f>
        <v>Ptos de venta ajenos</v>
      </c>
      <c r="BR171" s="19"/>
      <c r="BS171" s="19"/>
      <c r="BT171" s="19"/>
      <c r="BU171" s="19"/>
      <c r="CB171" s="19"/>
      <c r="CI171" s="19"/>
      <c r="CM171" s="19" t="str">
        <f>+CK109</f>
        <v>Ptos de venta ajenos</v>
      </c>
      <c r="CN171" s="19"/>
      <c r="CO171" s="19"/>
      <c r="CP171" s="19"/>
      <c r="CQ171" s="19"/>
      <c r="CX171" s="19"/>
      <c r="DE171" s="19"/>
      <c r="DI171" s="19" t="str">
        <f>+DG109</f>
        <v>Ptos de venta ajenos</v>
      </c>
      <c r="DJ171" s="19"/>
      <c r="DK171" s="19"/>
      <c r="DL171" s="19"/>
      <c r="DM171" s="19"/>
      <c r="DT171" s="19"/>
      <c r="EA171" s="19"/>
      <c r="EE171" s="19" t="str">
        <f>+EC109</f>
        <v>Ptos de venta ajenos</v>
      </c>
      <c r="EF171" s="19"/>
      <c r="EG171" s="19"/>
      <c r="EH171" s="19"/>
      <c r="EI171" s="19"/>
      <c r="EP171" s="19"/>
      <c r="EW171" s="19"/>
      <c r="FA171" s="19" t="str">
        <f>+EY109</f>
        <v>Ptos de venta ajenos</v>
      </c>
      <c r="FB171" s="19"/>
      <c r="FC171" s="19"/>
      <c r="FD171" s="19"/>
      <c r="FE171" s="19"/>
      <c r="FL171" s="19"/>
      <c r="FS171" s="19"/>
      <c r="FW171" s="19" t="str">
        <f>+FU109</f>
        <v>Ptos de venta ajenos</v>
      </c>
      <c r="FX171" s="19"/>
      <c r="FY171" s="19"/>
      <c r="FZ171" s="19"/>
      <c r="GA171" s="19"/>
      <c r="GH171" s="19"/>
      <c r="GO171" s="19"/>
      <c r="GS171" s="19" t="str">
        <f>+GQ109</f>
        <v>Ptos de venta ajenos</v>
      </c>
      <c r="GT171" s="19"/>
      <c r="GU171" s="19"/>
      <c r="GV171" s="19"/>
      <c r="GW171" s="19"/>
      <c r="HD171" s="19"/>
      <c r="HK171" s="19"/>
      <c r="HO171" s="19" t="str">
        <f>+HM109</f>
        <v>Ptos de venta ajenos</v>
      </c>
      <c r="HP171" s="19"/>
      <c r="HQ171" s="19"/>
      <c r="HR171" s="19"/>
      <c r="HS171" s="19"/>
      <c r="HZ171" s="19"/>
      <c r="IG171" s="19"/>
    </row>
    <row r="172" spans="1:241">
      <c r="A172" t="s">
        <v>44</v>
      </c>
      <c r="B172" s="1" t="str">
        <f t="shared" ref="B172:B186" si="1000">+B154</f>
        <v>Black market solo pts vta ajenos</v>
      </c>
      <c r="C172" s="19">
        <f>+B109*C84</f>
        <v>4198.5</v>
      </c>
      <c r="D172" s="19">
        <f>+C109*D84</f>
        <v>5598</v>
      </c>
      <c r="E172" s="19">
        <f>+D109*E84</f>
        <v>7464</v>
      </c>
      <c r="F172" s="19">
        <f>+E109*F84</f>
        <v>6157.8</v>
      </c>
      <c r="G172" s="19">
        <f>+F109*G84</f>
        <v>6717.5999999999995</v>
      </c>
      <c r="I172" s="19">
        <f t="shared" ref="I172:I181" si="1001">+C172*K58</f>
        <v>16689.037500000002</v>
      </c>
      <c r="J172">
        <f t="shared" ref="J172:J181" si="1002">+D172*K58</f>
        <v>22252.050000000003</v>
      </c>
      <c r="K172">
        <f t="shared" ref="K172:K181" si="1003">+E172*K58</f>
        <v>29669.400000000005</v>
      </c>
      <c r="L172">
        <f t="shared" ref="L172:L181" si="1004">+F172*K58</f>
        <v>24477.255000000005</v>
      </c>
      <c r="M172">
        <f t="shared" ref="M172:M181" si="1005">+G172*K58</f>
        <v>26702.460000000003</v>
      </c>
      <c r="N172" s="19"/>
      <c r="P172" s="19">
        <f t="shared" ref="P172:P181" si="1006">+C172*$C58</f>
        <v>11126.025000000001</v>
      </c>
      <c r="Q172" s="19">
        <f t="shared" ref="Q172:Q181" si="1007">+D172*$C58</f>
        <v>14834.700000000003</v>
      </c>
      <c r="R172" s="19">
        <f t="shared" ref="R172:R181" si="1008">+E172*$C58</f>
        <v>19779.600000000002</v>
      </c>
      <c r="S172" s="19">
        <f t="shared" ref="S172:S181" si="1009">+F172*$C58</f>
        <v>16318.170000000002</v>
      </c>
      <c r="T172" s="19">
        <f t="shared" ref="T172:T181" si="1010">+G172*$C58</f>
        <v>17801.64</v>
      </c>
      <c r="U172" s="19"/>
      <c r="W172" t="s">
        <v>44</v>
      </c>
      <c r="X172" s="1" t="str">
        <f t="shared" ref="X172:X186" si="1011">+X154</f>
        <v>Black market solo pts vta ajenos</v>
      </c>
      <c r="Y172" s="19">
        <f>+X109*Y86</f>
        <v>0</v>
      </c>
      <c r="Z172" s="19">
        <f>+Y109*Z86</f>
        <v>0</v>
      </c>
      <c r="AA172" s="19">
        <f>+Z109*AA86</f>
        <v>0</v>
      </c>
      <c r="AB172" s="19">
        <f>+AA109*AB86</f>
        <v>0</v>
      </c>
      <c r="AC172" s="19">
        <f>+AB109*AC86</f>
        <v>0</v>
      </c>
      <c r="AE172" s="19">
        <f t="shared" ref="AE172:AE179" si="1012">+Y172*AG58</f>
        <v>0</v>
      </c>
      <c r="AF172">
        <f t="shared" ref="AF172:AF179" si="1013">+Z172*AG58</f>
        <v>0</v>
      </c>
      <c r="AG172">
        <f t="shared" ref="AG172:AG179" si="1014">+AA172*AG58</f>
        <v>0</v>
      </c>
      <c r="AH172">
        <f t="shared" ref="AH172:AH179" si="1015">+AB172*AG58</f>
        <v>0</v>
      </c>
      <c r="AI172">
        <f t="shared" ref="AI172:AI179" si="1016">+AC172*AG58</f>
        <v>0</v>
      </c>
      <c r="AJ172" s="19"/>
      <c r="AL172" s="19">
        <f t="shared" ref="AL172:AP179" si="1017">+Y172*$Y58</f>
        <v>0</v>
      </c>
      <c r="AM172" s="19">
        <f t="shared" si="1017"/>
        <v>0</v>
      </c>
      <c r="AN172" s="19">
        <f t="shared" si="1017"/>
        <v>0</v>
      </c>
      <c r="AO172" s="19">
        <f t="shared" si="1017"/>
        <v>0</v>
      </c>
      <c r="AP172" s="19">
        <f t="shared" si="1017"/>
        <v>0</v>
      </c>
      <c r="AQ172" s="19"/>
      <c r="AS172" t="s">
        <v>44</v>
      </c>
      <c r="AT172" s="1" t="str">
        <f t="shared" ref="AT172:AT186" si="1018">+AT154</f>
        <v>Black market</v>
      </c>
      <c r="AU172" s="19">
        <f>+AT109*AU86</f>
        <v>0</v>
      </c>
      <c r="AV172" s="19">
        <f>+AU109*AV86</f>
        <v>0</v>
      </c>
      <c r="AW172" s="19">
        <f>+AV109*AW86</f>
        <v>0</v>
      </c>
      <c r="AX172" s="19">
        <f>+AW109*AX86</f>
        <v>0</v>
      </c>
      <c r="AY172" s="19">
        <f>+AX109*AY86</f>
        <v>0</v>
      </c>
      <c r="BA172" s="19">
        <f t="shared" ref="BA172:BA179" si="1019">+AU172*BC58</f>
        <v>0</v>
      </c>
      <c r="BB172">
        <f t="shared" ref="BB172:BB179" si="1020">+AV172*BC58</f>
        <v>0</v>
      </c>
      <c r="BC172">
        <f t="shared" ref="BC172:BC179" si="1021">+AW172*BC58</f>
        <v>0</v>
      </c>
      <c r="BD172">
        <f t="shared" ref="BD172:BD179" si="1022">+AX172*BC58</f>
        <v>0</v>
      </c>
      <c r="BE172">
        <f t="shared" ref="BE172:BE179" si="1023">+AY172*BC58</f>
        <v>0</v>
      </c>
      <c r="BF172" s="19"/>
      <c r="BH172" s="19">
        <f t="shared" ref="BH172:BL179" si="1024">+AU172*$AU58</f>
        <v>0</v>
      </c>
      <c r="BI172" s="19">
        <f t="shared" si="1024"/>
        <v>0</v>
      </c>
      <c r="BJ172" s="19">
        <f t="shared" si="1024"/>
        <v>0</v>
      </c>
      <c r="BK172" s="19">
        <f t="shared" si="1024"/>
        <v>0</v>
      </c>
      <c r="BL172" s="19">
        <f t="shared" si="1024"/>
        <v>0</v>
      </c>
      <c r="BM172" s="19"/>
      <c r="BO172" t="s">
        <v>44</v>
      </c>
      <c r="BP172" s="1" t="str">
        <f t="shared" ref="BP172:BP186" si="1025">+BP154</f>
        <v>Black market</v>
      </c>
      <c r="BQ172" s="19">
        <f>+BP109*BQ86</f>
        <v>0</v>
      </c>
      <c r="BR172" s="19">
        <f>+BQ109*BR86</f>
        <v>0</v>
      </c>
      <c r="BS172" s="19">
        <f>+BR109*BS86</f>
        <v>0</v>
      </c>
      <c r="BT172" s="19">
        <f>+BS109*BT86</f>
        <v>0</v>
      </c>
      <c r="BU172" s="19">
        <f>+BT109*BU86</f>
        <v>0</v>
      </c>
      <c r="BW172" s="19">
        <f t="shared" ref="BW172:BW179" si="1026">+BQ172*BY58</f>
        <v>0</v>
      </c>
      <c r="BX172">
        <f t="shared" ref="BX172:BX179" si="1027">+BR172*BY58</f>
        <v>0</v>
      </c>
      <c r="BY172">
        <f t="shared" ref="BY172:BY179" si="1028">+BS172*BY58</f>
        <v>0</v>
      </c>
      <c r="BZ172">
        <f t="shared" ref="BZ172:BZ179" si="1029">+BT172*BY58</f>
        <v>0</v>
      </c>
      <c r="CA172">
        <f t="shared" ref="CA172:CA179" si="1030">+BU172*BY58</f>
        <v>0</v>
      </c>
      <c r="CB172" s="19"/>
      <c r="CD172" s="19">
        <f t="shared" ref="CD172:CH179" si="1031">+BQ172*$BQ58</f>
        <v>0</v>
      </c>
      <c r="CE172" s="19">
        <f t="shared" si="1031"/>
        <v>0</v>
      </c>
      <c r="CF172" s="19">
        <f t="shared" si="1031"/>
        <v>0</v>
      </c>
      <c r="CG172" s="19">
        <f t="shared" si="1031"/>
        <v>0</v>
      </c>
      <c r="CH172" s="19">
        <f t="shared" si="1031"/>
        <v>0</v>
      </c>
      <c r="CI172" s="19"/>
      <c r="CK172" t="s">
        <v>44</v>
      </c>
      <c r="CL172" s="1" t="str">
        <f t="shared" ref="CL172:CL186" si="1032">+CL154</f>
        <v>Black market</v>
      </c>
      <c r="CM172" s="19">
        <f>+CL109*CM86</f>
        <v>0</v>
      </c>
      <c r="CN172" s="19">
        <f>+CM109*CN86</f>
        <v>0</v>
      </c>
      <c r="CO172" s="19">
        <f>+CN109*CO86</f>
        <v>0</v>
      </c>
      <c r="CP172" s="19">
        <f>+CO109*CP86</f>
        <v>0</v>
      </c>
      <c r="CQ172" s="19">
        <f>+CP109*CQ86</f>
        <v>0</v>
      </c>
      <c r="CS172" s="19">
        <f t="shared" ref="CS172:CS179" si="1033">+CM172*CU58</f>
        <v>0</v>
      </c>
      <c r="CT172">
        <f t="shared" ref="CT172:CT179" si="1034">+CN172*CU58</f>
        <v>0</v>
      </c>
      <c r="CU172">
        <f t="shared" ref="CU172:CU179" si="1035">+CO172*CU58</f>
        <v>0</v>
      </c>
      <c r="CV172">
        <f t="shared" ref="CV172:CV179" si="1036">+CP172*CU58</f>
        <v>0</v>
      </c>
      <c r="CW172">
        <f t="shared" ref="CW172:CW179" si="1037">+CQ172*CU58</f>
        <v>0</v>
      </c>
      <c r="CX172" s="19"/>
      <c r="CZ172" s="19">
        <f t="shared" ref="CZ172:DD179" si="1038">+CM172*$CM58</f>
        <v>0</v>
      </c>
      <c r="DA172" s="19">
        <f t="shared" si="1038"/>
        <v>0</v>
      </c>
      <c r="DB172" s="19">
        <f t="shared" si="1038"/>
        <v>0</v>
      </c>
      <c r="DC172" s="19">
        <f t="shared" si="1038"/>
        <v>0</v>
      </c>
      <c r="DD172" s="19">
        <f t="shared" si="1038"/>
        <v>0</v>
      </c>
      <c r="DE172" s="19"/>
      <c r="DG172" t="s">
        <v>44</v>
      </c>
      <c r="DH172" s="1" t="str">
        <f t="shared" ref="DH172:DH186" si="1039">+DH154</f>
        <v>Black market</v>
      </c>
      <c r="DI172" s="19">
        <f>+DH109*DI86</f>
        <v>0</v>
      </c>
      <c r="DJ172" s="19">
        <f>+DI109*DJ86</f>
        <v>0</v>
      </c>
      <c r="DK172" s="19">
        <f>+DJ109*DK86</f>
        <v>0</v>
      </c>
      <c r="DL172" s="19">
        <f>+DK109*DL86</f>
        <v>0</v>
      </c>
      <c r="DM172" s="19">
        <f>+DL109*DM86</f>
        <v>0</v>
      </c>
      <c r="DO172" s="19">
        <f t="shared" ref="DO172:DO179" si="1040">+DI172*DQ58</f>
        <v>0</v>
      </c>
      <c r="DP172">
        <f t="shared" ref="DP172:DP179" si="1041">+DJ172*DQ58</f>
        <v>0</v>
      </c>
      <c r="DQ172">
        <f t="shared" ref="DQ172:DQ179" si="1042">+DK172*DQ58</f>
        <v>0</v>
      </c>
      <c r="DR172">
        <f t="shared" ref="DR172:DR179" si="1043">+DL172*DQ58</f>
        <v>0</v>
      </c>
      <c r="DS172">
        <f t="shared" ref="DS172:DS179" si="1044">+DM172*DQ58</f>
        <v>0</v>
      </c>
      <c r="DT172" s="19"/>
      <c r="DV172" s="19">
        <f t="shared" ref="DV172:DZ179" si="1045">+DI172*$DI58</f>
        <v>0</v>
      </c>
      <c r="DW172" s="19">
        <f t="shared" si="1045"/>
        <v>0</v>
      </c>
      <c r="DX172" s="19">
        <f t="shared" si="1045"/>
        <v>0</v>
      </c>
      <c r="DY172" s="19">
        <f t="shared" si="1045"/>
        <v>0</v>
      </c>
      <c r="DZ172" s="19">
        <f t="shared" si="1045"/>
        <v>0</v>
      </c>
      <c r="EA172" s="19"/>
      <c r="EC172" t="s">
        <v>44</v>
      </c>
      <c r="ED172" s="1" t="str">
        <f t="shared" ref="ED172:ED186" si="1046">+ED154</f>
        <v>Black market</v>
      </c>
      <c r="EE172" s="19">
        <f>+ED109*EE86</f>
        <v>0</v>
      </c>
      <c r="EF172" s="19">
        <f>+EE109*EF86</f>
        <v>0</v>
      </c>
      <c r="EG172" s="19">
        <f>+EF109*EG86</f>
        <v>0</v>
      </c>
      <c r="EH172" s="19">
        <f>+EG109*EH86</f>
        <v>0</v>
      </c>
      <c r="EI172" s="19">
        <f>+EH109*EI86</f>
        <v>0</v>
      </c>
      <c r="EK172" s="19">
        <f t="shared" ref="EK172:EK179" si="1047">+EE172*EM58</f>
        <v>0</v>
      </c>
      <c r="EL172">
        <f t="shared" ref="EL172:EL179" si="1048">+EF172*EM58</f>
        <v>0</v>
      </c>
      <c r="EM172">
        <f t="shared" ref="EM172:EM179" si="1049">+EG172*EM58</f>
        <v>0</v>
      </c>
      <c r="EN172">
        <f t="shared" ref="EN172:EN179" si="1050">+EH172*EM58</f>
        <v>0</v>
      </c>
      <c r="EO172">
        <f t="shared" ref="EO172:EO179" si="1051">+EI172*EM58</f>
        <v>0</v>
      </c>
      <c r="EP172" s="19"/>
      <c r="ER172" s="19">
        <f t="shared" ref="ER172:EV179" si="1052">+EE172*$EE58</f>
        <v>0</v>
      </c>
      <c r="ES172" s="19">
        <f t="shared" si="1052"/>
        <v>0</v>
      </c>
      <c r="ET172" s="19">
        <f t="shared" si="1052"/>
        <v>0</v>
      </c>
      <c r="EU172" s="19">
        <f t="shared" si="1052"/>
        <v>0</v>
      </c>
      <c r="EV172" s="19">
        <f t="shared" si="1052"/>
        <v>0</v>
      </c>
      <c r="EW172" s="19"/>
      <c r="EY172" t="s">
        <v>44</v>
      </c>
      <c r="EZ172" s="1" t="str">
        <f t="shared" ref="EZ172:EZ186" si="1053">+EZ154</f>
        <v>Black market</v>
      </c>
      <c r="FA172" s="19">
        <f>+EZ109*FA86</f>
        <v>0</v>
      </c>
      <c r="FB172" s="19">
        <f>+FA109*FB86</f>
        <v>0</v>
      </c>
      <c r="FC172" s="19">
        <f>+FB109*FC86</f>
        <v>0</v>
      </c>
      <c r="FD172" s="19">
        <f>+FC109*FD86</f>
        <v>0</v>
      </c>
      <c r="FE172" s="19">
        <f>+FD109*FE86</f>
        <v>0</v>
      </c>
      <c r="FG172" s="19">
        <f t="shared" ref="FG172:FG179" si="1054">+FA172*FI58</f>
        <v>0</v>
      </c>
      <c r="FH172">
        <f t="shared" ref="FH172:FH179" si="1055">+FB172*FI58</f>
        <v>0</v>
      </c>
      <c r="FI172">
        <f t="shared" ref="FI172:FI179" si="1056">+FC172*FI58</f>
        <v>0</v>
      </c>
      <c r="FJ172">
        <f t="shared" ref="FJ172:FJ179" si="1057">+FD172*FI58</f>
        <v>0</v>
      </c>
      <c r="FK172">
        <f t="shared" ref="FK172:FK179" si="1058">+FE172*FI58</f>
        <v>0</v>
      </c>
      <c r="FL172" s="19"/>
      <c r="FN172" s="19">
        <f t="shared" ref="FN172:FR179" si="1059">+FA172*$FA58</f>
        <v>0</v>
      </c>
      <c r="FO172" s="19">
        <f t="shared" si="1059"/>
        <v>0</v>
      </c>
      <c r="FP172" s="19">
        <f t="shared" si="1059"/>
        <v>0</v>
      </c>
      <c r="FQ172" s="19">
        <f t="shared" si="1059"/>
        <v>0</v>
      </c>
      <c r="FR172" s="19">
        <f t="shared" si="1059"/>
        <v>0</v>
      </c>
      <c r="FS172" s="19"/>
      <c r="FU172" t="s">
        <v>44</v>
      </c>
      <c r="FV172" s="1" t="str">
        <f t="shared" ref="FV172:FV186" si="1060">+FV154</f>
        <v>Black market</v>
      </c>
      <c r="FW172" s="19">
        <f>+FV109*FW86</f>
        <v>0</v>
      </c>
      <c r="FX172" s="19">
        <f>+FW109*FX86</f>
        <v>0</v>
      </c>
      <c r="FY172" s="19">
        <f>+FX109*FY86</f>
        <v>0</v>
      </c>
      <c r="FZ172" s="19">
        <f>+FY109*FZ86</f>
        <v>0</v>
      </c>
      <c r="GA172" s="19">
        <f>+FZ109*GA86</f>
        <v>0</v>
      </c>
      <c r="GC172" s="19">
        <f t="shared" ref="GC172:GC179" si="1061">+FW172*GE58</f>
        <v>0</v>
      </c>
      <c r="GD172">
        <f t="shared" ref="GD172:GD179" si="1062">+FX172*GE58</f>
        <v>0</v>
      </c>
      <c r="GE172">
        <f t="shared" ref="GE172:GE179" si="1063">+FY172*GE58</f>
        <v>0</v>
      </c>
      <c r="GF172">
        <f t="shared" ref="GF172:GF179" si="1064">+FZ172*GE58</f>
        <v>0</v>
      </c>
      <c r="GG172">
        <f t="shared" ref="GG172:GG179" si="1065">+GA172*GE58</f>
        <v>0</v>
      </c>
      <c r="GH172" s="19"/>
      <c r="GJ172" s="19">
        <f t="shared" ref="GJ172:GN179" si="1066">+FW172*$FA58</f>
        <v>0</v>
      </c>
      <c r="GK172" s="19">
        <f t="shared" si="1066"/>
        <v>0</v>
      </c>
      <c r="GL172" s="19">
        <f t="shared" si="1066"/>
        <v>0</v>
      </c>
      <c r="GM172" s="19">
        <f t="shared" si="1066"/>
        <v>0</v>
      </c>
      <c r="GN172" s="19">
        <f t="shared" si="1066"/>
        <v>0</v>
      </c>
      <c r="GO172" s="19"/>
      <c r="GQ172" t="s">
        <v>44</v>
      </c>
      <c r="GR172" s="1" t="str">
        <f t="shared" ref="GR172:GR186" si="1067">+GR154</f>
        <v>Black market</v>
      </c>
      <c r="GS172" s="19">
        <f>+GR109*GS86</f>
        <v>0</v>
      </c>
      <c r="GT172" s="19">
        <f>+GS109*GT86</f>
        <v>0</v>
      </c>
      <c r="GU172" s="19">
        <f>+GT109*GU86</f>
        <v>0</v>
      </c>
      <c r="GV172" s="19">
        <f>+GU109*GV86</f>
        <v>0</v>
      </c>
      <c r="GW172" s="19">
        <f>+GV109*GW86</f>
        <v>0</v>
      </c>
      <c r="GY172" s="19">
        <f t="shared" ref="GY172:GY179" si="1068">+GS172*HA58</f>
        <v>0</v>
      </c>
      <c r="GZ172">
        <f t="shared" ref="GZ172:GZ179" si="1069">+GT172*HA58</f>
        <v>0</v>
      </c>
      <c r="HA172">
        <f t="shared" ref="HA172:HA179" si="1070">+GU172*HA58</f>
        <v>0</v>
      </c>
      <c r="HB172">
        <f t="shared" ref="HB172:HB179" si="1071">+GV172*HA58</f>
        <v>0</v>
      </c>
      <c r="HC172">
        <f t="shared" ref="HC172:HC179" si="1072">+GW172*HA58</f>
        <v>0</v>
      </c>
      <c r="HD172" s="19"/>
      <c r="HF172" s="19">
        <f t="shared" ref="HF172:HJ179" si="1073">+GS172*$FA58</f>
        <v>0</v>
      </c>
      <c r="HG172" s="19">
        <f t="shared" si="1073"/>
        <v>0</v>
      </c>
      <c r="HH172" s="19">
        <f t="shared" si="1073"/>
        <v>0</v>
      </c>
      <c r="HI172" s="19">
        <f t="shared" si="1073"/>
        <v>0</v>
      </c>
      <c r="HJ172" s="19">
        <f t="shared" si="1073"/>
        <v>0</v>
      </c>
      <c r="HK172" s="19"/>
      <c r="HM172" t="s">
        <v>44</v>
      </c>
      <c r="HN172" s="1" t="str">
        <f t="shared" ref="HN172:HN186" si="1074">+HN154</f>
        <v>Black market</v>
      </c>
      <c r="HO172" s="19">
        <f>+HN109*HO86</f>
        <v>0</v>
      </c>
      <c r="HP172" s="19">
        <f>+HO109*HP86</f>
        <v>0</v>
      </c>
      <c r="HQ172" s="19">
        <f>+HP109*HQ86</f>
        <v>0</v>
      </c>
      <c r="HR172" s="19">
        <f>+HQ109*HR86</f>
        <v>0</v>
      </c>
      <c r="HS172" s="19">
        <f>+HR109*HS86</f>
        <v>0</v>
      </c>
      <c r="HU172" s="19">
        <f t="shared" ref="HU172:HU179" si="1075">+HO172*HW58</f>
        <v>0</v>
      </c>
      <c r="HV172">
        <f t="shared" ref="HV172:HV179" si="1076">+HP172*HW58</f>
        <v>0</v>
      </c>
      <c r="HW172">
        <f t="shared" ref="HW172:HW179" si="1077">+HQ172*HW58</f>
        <v>0</v>
      </c>
      <c r="HX172">
        <f t="shared" ref="HX172:HX179" si="1078">+HR172*HW58</f>
        <v>0</v>
      </c>
      <c r="HY172">
        <f t="shared" ref="HY172:HY179" si="1079">+HS172*HW58</f>
        <v>0</v>
      </c>
      <c r="HZ172" s="19"/>
      <c r="IB172" s="19">
        <f t="shared" ref="IB172:IF179" si="1080">+HO172*$FA58</f>
        <v>0</v>
      </c>
      <c r="IC172" s="19">
        <f t="shared" si="1080"/>
        <v>0</v>
      </c>
      <c r="ID172" s="19">
        <f t="shared" si="1080"/>
        <v>0</v>
      </c>
      <c r="IE172" s="19">
        <f t="shared" si="1080"/>
        <v>0</v>
      </c>
      <c r="IF172" s="19">
        <f t="shared" si="1080"/>
        <v>0</v>
      </c>
      <c r="IG172" s="19"/>
    </row>
    <row r="173" spans="1:241">
      <c r="B173" s="1" t="str">
        <f t="shared" si="1000"/>
        <v>Street</v>
      </c>
      <c r="C173" s="19">
        <f>+B109*(C87-C84)</f>
        <v>6297.75</v>
      </c>
      <c r="D173" s="19">
        <f>+C109*(D87-D84)</f>
        <v>8397</v>
      </c>
      <c r="E173" s="19">
        <f>+D109*(E87-E84)</f>
        <v>11196</v>
      </c>
      <c r="F173" s="19">
        <f>+E109*(F87-F84)</f>
        <v>9236.6999999999989</v>
      </c>
      <c r="G173" s="19">
        <f>+F109*(G87-G84)</f>
        <v>10076.4</v>
      </c>
      <c r="I173" s="19">
        <f t="shared" si="1001"/>
        <v>44871.46875</v>
      </c>
      <c r="J173">
        <f t="shared" si="1002"/>
        <v>59828.625</v>
      </c>
      <c r="K173">
        <f t="shared" si="1003"/>
        <v>79771.5</v>
      </c>
      <c r="L173">
        <f t="shared" si="1004"/>
        <v>65811.487499999988</v>
      </c>
      <c r="M173">
        <f t="shared" si="1005"/>
        <v>71794.349999999991</v>
      </c>
      <c r="N173" s="19"/>
      <c r="P173" s="19">
        <f t="shared" si="1006"/>
        <v>17948.587500000001</v>
      </c>
      <c r="Q173" s="19">
        <f t="shared" si="1007"/>
        <v>23931.45</v>
      </c>
      <c r="R173" s="19">
        <f t="shared" si="1008"/>
        <v>31908.600000000002</v>
      </c>
      <c r="S173" s="19">
        <f t="shared" si="1009"/>
        <v>26324.594999999998</v>
      </c>
      <c r="T173" s="19">
        <f t="shared" si="1010"/>
        <v>28717.74</v>
      </c>
      <c r="U173" s="19"/>
      <c r="X173" s="1" t="str">
        <f t="shared" si="1011"/>
        <v>Street</v>
      </c>
      <c r="Y173" s="19">
        <f>+X109*Y87</f>
        <v>0</v>
      </c>
      <c r="Z173" s="19">
        <f>+Y109*Z87</f>
        <v>12595.5</v>
      </c>
      <c r="AA173" s="19">
        <f>+Z109*AA87</f>
        <v>22392</v>
      </c>
      <c r="AB173" s="19">
        <f>+AA109*AB87</f>
        <v>22392</v>
      </c>
      <c r="AC173" s="19">
        <f>+AB109*AC87</f>
        <v>30789</v>
      </c>
      <c r="AE173" s="19">
        <f t="shared" si="1012"/>
        <v>0</v>
      </c>
      <c r="AF173">
        <f t="shared" si="1013"/>
        <v>105487.3125</v>
      </c>
      <c r="AG173">
        <f t="shared" si="1014"/>
        <v>187533</v>
      </c>
      <c r="AH173">
        <f t="shared" si="1015"/>
        <v>187533</v>
      </c>
      <c r="AI173">
        <f t="shared" si="1016"/>
        <v>257857.875</v>
      </c>
      <c r="AJ173" s="19"/>
      <c r="AL173" s="19">
        <f t="shared" si="1017"/>
        <v>0</v>
      </c>
      <c r="AM173" s="19">
        <f t="shared" si="1017"/>
        <v>42194.925000000003</v>
      </c>
      <c r="AN173" s="19">
        <f t="shared" si="1017"/>
        <v>75013.2</v>
      </c>
      <c r="AO173" s="19">
        <f t="shared" si="1017"/>
        <v>75013.2</v>
      </c>
      <c r="AP173" s="19">
        <f t="shared" si="1017"/>
        <v>103143.15000000001</v>
      </c>
      <c r="AQ173" s="19"/>
      <c r="AT173" s="1" t="str">
        <f t="shared" si="1018"/>
        <v>Street</v>
      </c>
      <c r="AU173" s="19">
        <f>+AT109*AU87</f>
        <v>0</v>
      </c>
      <c r="AV173" s="19">
        <f>+AU109*AV87</f>
        <v>10496.25</v>
      </c>
      <c r="AW173" s="19">
        <f>+AV109*AW87</f>
        <v>10496.25</v>
      </c>
      <c r="AX173" s="19">
        <f>+AW109*AX87</f>
        <v>8397</v>
      </c>
      <c r="AY173" s="19">
        <f>+AX109*AY87</f>
        <v>11196</v>
      </c>
      <c r="BA173" s="19">
        <f t="shared" si="1019"/>
        <v>0</v>
      </c>
      <c r="BB173">
        <f t="shared" si="1020"/>
        <v>80033.90625</v>
      </c>
      <c r="BC173">
        <f t="shared" si="1021"/>
        <v>80033.90625</v>
      </c>
      <c r="BD173">
        <f t="shared" si="1022"/>
        <v>64027.125</v>
      </c>
      <c r="BE173">
        <f t="shared" si="1023"/>
        <v>85369.5</v>
      </c>
      <c r="BF173" s="19"/>
      <c r="BH173" s="19">
        <f t="shared" si="1024"/>
        <v>0</v>
      </c>
      <c r="BI173" s="19">
        <f t="shared" si="1024"/>
        <v>32013.562500000004</v>
      </c>
      <c r="BJ173" s="19">
        <f t="shared" si="1024"/>
        <v>32013.562500000004</v>
      </c>
      <c r="BK173" s="19">
        <f t="shared" si="1024"/>
        <v>25610.850000000002</v>
      </c>
      <c r="BL173" s="19">
        <f t="shared" si="1024"/>
        <v>34147.800000000003</v>
      </c>
      <c r="BM173" s="19"/>
      <c r="BP173" s="1" t="str">
        <f t="shared" si="1025"/>
        <v>Street</v>
      </c>
      <c r="BQ173" s="19">
        <f>+BP109*BQ87</f>
        <v>0</v>
      </c>
      <c r="BR173" s="19">
        <f>+BQ109*BR87</f>
        <v>0</v>
      </c>
      <c r="BS173" s="19">
        <f>+BR109*BS87</f>
        <v>10496.25</v>
      </c>
      <c r="BT173" s="19">
        <f>+BS109*BT87</f>
        <v>8397</v>
      </c>
      <c r="BU173" s="19">
        <f>+BT109*BU87</f>
        <v>8397</v>
      </c>
      <c r="BW173" s="19">
        <f t="shared" si="1026"/>
        <v>0</v>
      </c>
      <c r="BX173">
        <f t="shared" si="1027"/>
        <v>0</v>
      </c>
      <c r="BY173">
        <f t="shared" si="1028"/>
        <v>87906.09375</v>
      </c>
      <c r="BZ173">
        <f t="shared" si="1029"/>
        <v>70324.875</v>
      </c>
      <c r="CA173">
        <f t="shared" si="1030"/>
        <v>70324.875</v>
      </c>
      <c r="CB173" s="19"/>
      <c r="CD173" s="19">
        <f t="shared" si="1031"/>
        <v>0</v>
      </c>
      <c r="CE173" s="19">
        <f t="shared" si="1031"/>
        <v>0</v>
      </c>
      <c r="CF173" s="19">
        <f t="shared" si="1031"/>
        <v>35162.4375</v>
      </c>
      <c r="CG173" s="19">
        <f t="shared" si="1031"/>
        <v>28129.95</v>
      </c>
      <c r="CH173" s="19">
        <f t="shared" si="1031"/>
        <v>28129.95</v>
      </c>
      <c r="CI173" s="19"/>
      <c r="CL173" s="1" t="str">
        <f t="shared" si="1032"/>
        <v>Street</v>
      </c>
      <c r="CM173" s="19">
        <f>+CL109*CM87</f>
        <v>0</v>
      </c>
      <c r="CN173" s="19">
        <f>+CM109*CN87</f>
        <v>0</v>
      </c>
      <c r="CO173" s="19">
        <f>+CN109*CO87</f>
        <v>10496.25</v>
      </c>
      <c r="CP173" s="19">
        <f>+CO109*CP87</f>
        <v>8397</v>
      </c>
      <c r="CQ173" s="19">
        <f>+CP109*CQ87</f>
        <v>8397</v>
      </c>
      <c r="CS173" s="19">
        <f t="shared" si="1033"/>
        <v>0</v>
      </c>
      <c r="CT173">
        <f t="shared" si="1034"/>
        <v>0</v>
      </c>
      <c r="CU173">
        <f t="shared" si="1035"/>
        <v>87906.09375</v>
      </c>
      <c r="CV173">
        <f t="shared" si="1036"/>
        <v>70324.875</v>
      </c>
      <c r="CW173">
        <f t="shared" si="1037"/>
        <v>70324.875</v>
      </c>
      <c r="CX173" s="19"/>
      <c r="CZ173" s="19">
        <f t="shared" si="1038"/>
        <v>0</v>
      </c>
      <c r="DA173" s="19">
        <f t="shared" si="1038"/>
        <v>0</v>
      </c>
      <c r="DB173" s="19">
        <f t="shared" si="1038"/>
        <v>35162.4375</v>
      </c>
      <c r="DC173" s="19">
        <f t="shared" si="1038"/>
        <v>28129.95</v>
      </c>
      <c r="DD173" s="19">
        <f t="shared" si="1038"/>
        <v>28129.95</v>
      </c>
      <c r="DE173" s="19"/>
      <c r="DH173" s="1" t="str">
        <f t="shared" si="1039"/>
        <v>Street</v>
      </c>
      <c r="DI173" s="19">
        <f>+DH109*DI87</f>
        <v>0</v>
      </c>
      <c r="DJ173" s="19">
        <f>+DI109*DJ87</f>
        <v>0</v>
      </c>
      <c r="DK173" s="19">
        <f>+DJ109*DK87</f>
        <v>10496.25</v>
      </c>
      <c r="DL173" s="19">
        <f>+DK109*DL87</f>
        <v>8397</v>
      </c>
      <c r="DM173" s="19">
        <f>+DL109*DM87</f>
        <v>8397</v>
      </c>
      <c r="DO173" s="19">
        <f t="shared" si="1040"/>
        <v>0</v>
      </c>
      <c r="DP173">
        <f t="shared" si="1041"/>
        <v>0</v>
      </c>
      <c r="DQ173">
        <f t="shared" si="1042"/>
        <v>90530.15625</v>
      </c>
      <c r="DR173">
        <f t="shared" si="1043"/>
        <v>72424.125</v>
      </c>
      <c r="DS173">
        <f t="shared" si="1044"/>
        <v>72424.125</v>
      </c>
      <c r="DT173" s="19"/>
      <c r="DV173" s="19">
        <f t="shared" si="1045"/>
        <v>0</v>
      </c>
      <c r="DW173" s="19">
        <f t="shared" si="1045"/>
        <v>0</v>
      </c>
      <c r="DX173" s="19">
        <f t="shared" si="1045"/>
        <v>36212.0625</v>
      </c>
      <c r="DY173" s="19">
        <f t="shared" si="1045"/>
        <v>28969.65</v>
      </c>
      <c r="DZ173" s="19">
        <f t="shared" si="1045"/>
        <v>28969.65</v>
      </c>
      <c r="EA173" s="19"/>
      <c r="ED173" s="1" t="str">
        <f t="shared" si="1046"/>
        <v>Street</v>
      </c>
      <c r="EE173" s="19">
        <f>+ED109*EE87</f>
        <v>0</v>
      </c>
      <c r="EF173" s="19">
        <f>+EE109*EF87</f>
        <v>0</v>
      </c>
      <c r="EG173" s="19">
        <f>+EF109*EG87</f>
        <v>10496.25</v>
      </c>
      <c r="EH173" s="19">
        <f>+EG109*EH87</f>
        <v>8397</v>
      </c>
      <c r="EI173" s="19">
        <f>+EH109*EI87</f>
        <v>8397</v>
      </c>
      <c r="EK173" s="19">
        <f t="shared" si="1047"/>
        <v>0</v>
      </c>
      <c r="EL173">
        <f t="shared" si="1048"/>
        <v>0</v>
      </c>
      <c r="EM173">
        <f t="shared" si="1049"/>
        <v>95778.28125</v>
      </c>
      <c r="EN173">
        <f t="shared" si="1050"/>
        <v>76622.625</v>
      </c>
      <c r="EO173">
        <f t="shared" si="1051"/>
        <v>76622.625</v>
      </c>
      <c r="EP173" s="19"/>
      <c r="ER173" s="19">
        <f t="shared" si="1052"/>
        <v>0</v>
      </c>
      <c r="ES173" s="19">
        <f t="shared" si="1052"/>
        <v>0</v>
      </c>
      <c r="ET173" s="19">
        <f t="shared" si="1052"/>
        <v>38311.312500000007</v>
      </c>
      <c r="EU173" s="19">
        <f t="shared" si="1052"/>
        <v>30649.050000000003</v>
      </c>
      <c r="EV173" s="19">
        <f t="shared" si="1052"/>
        <v>30649.050000000003</v>
      </c>
      <c r="EW173" s="19"/>
      <c r="EZ173" s="1" t="str">
        <f t="shared" si="1053"/>
        <v>Street</v>
      </c>
      <c r="FA173" s="19">
        <f>+EZ109*FA87</f>
        <v>0</v>
      </c>
      <c r="FB173" s="19">
        <f>+FA109*FB87</f>
        <v>0</v>
      </c>
      <c r="FC173" s="19">
        <f>+FB109*FC87</f>
        <v>10496.25</v>
      </c>
      <c r="FD173" s="19">
        <f>+FC109*FD87</f>
        <v>8397</v>
      </c>
      <c r="FE173" s="19">
        <f>+FD109*FE87</f>
        <v>8397</v>
      </c>
      <c r="FG173" s="19">
        <f t="shared" si="1054"/>
        <v>0</v>
      </c>
      <c r="FH173">
        <f t="shared" si="1055"/>
        <v>0</v>
      </c>
      <c r="FI173">
        <f t="shared" si="1056"/>
        <v>90530.15625</v>
      </c>
      <c r="FJ173">
        <f t="shared" si="1057"/>
        <v>72424.125</v>
      </c>
      <c r="FK173">
        <f t="shared" si="1058"/>
        <v>72424.125</v>
      </c>
      <c r="FL173" s="19"/>
      <c r="FN173" s="19">
        <f t="shared" si="1059"/>
        <v>0</v>
      </c>
      <c r="FO173" s="19">
        <f t="shared" si="1059"/>
        <v>0</v>
      </c>
      <c r="FP173" s="19">
        <f t="shared" si="1059"/>
        <v>36212.0625</v>
      </c>
      <c r="FQ173" s="19">
        <f t="shared" si="1059"/>
        <v>28969.65</v>
      </c>
      <c r="FR173" s="19">
        <f t="shared" si="1059"/>
        <v>28969.65</v>
      </c>
      <c r="FS173" s="19"/>
      <c r="FV173" s="1" t="str">
        <f t="shared" si="1060"/>
        <v>Street</v>
      </c>
      <c r="FW173" s="19">
        <f>+FV109*FW87</f>
        <v>0</v>
      </c>
      <c r="FX173" s="19">
        <f>+FW109*FX87</f>
        <v>0</v>
      </c>
      <c r="FY173" s="19">
        <f>+FX109*FY87</f>
        <v>0</v>
      </c>
      <c r="FZ173" s="19">
        <f>+FY109*FZ87</f>
        <v>6297.75</v>
      </c>
      <c r="GA173" s="19">
        <f>+FZ109*GA87</f>
        <v>8397</v>
      </c>
      <c r="GC173" s="19">
        <f t="shared" si="1061"/>
        <v>0</v>
      </c>
      <c r="GD173">
        <f t="shared" si="1062"/>
        <v>0</v>
      </c>
      <c r="GE173">
        <f t="shared" si="1063"/>
        <v>0</v>
      </c>
      <c r="GF173">
        <f t="shared" si="1064"/>
        <v>54318.09375</v>
      </c>
      <c r="GG173">
        <f t="shared" si="1065"/>
        <v>72424.125</v>
      </c>
      <c r="GH173" s="19"/>
      <c r="GJ173" s="19">
        <f t="shared" si="1066"/>
        <v>0</v>
      </c>
      <c r="GK173" s="19">
        <f t="shared" si="1066"/>
        <v>0</v>
      </c>
      <c r="GL173" s="19">
        <f t="shared" si="1066"/>
        <v>0</v>
      </c>
      <c r="GM173" s="19">
        <f t="shared" si="1066"/>
        <v>21727.237500000003</v>
      </c>
      <c r="GN173" s="19">
        <f t="shared" si="1066"/>
        <v>28969.65</v>
      </c>
      <c r="GO173" s="19"/>
      <c r="GR173" s="1" t="str">
        <f t="shared" si="1067"/>
        <v>Street</v>
      </c>
      <c r="GS173" s="19">
        <f>+GR109*GS87</f>
        <v>0</v>
      </c>
      <c r="GT173" s="19">
        <f>+GS109*GT87</f>
        <v>0</v>
      </c>
      <c r="GU173" s="19">
        <f>+GT109*GU87</f>
        <v>0</v>
      </c>
      <c r="GV173" s="19">
        <f>+GU109*GV87</f>
        <v>6297.75</v>
      </c>
      <c r="GW173" s="19">
        <f>+GV109*GW87</f>
        <v>8397</v>
      </c>
      <c r="GY173" s="19">
        <f t="shared" si="1068"/>
        <v>0</v>
      </c>
      <c r="GZ173">
        <f t="shared" si="1069"/>
        <v>0</v>
      </c>
      <c r="HA173">
        <f t="shared" si="1070"/>
        <v>0</v>
      </c>
      <c r="HB173">
        <f t="shared" si="1071"/>
        <v>54318.09375</v>
      </c>
      <c r="HC173">
        <f t="shared" si="1072"/>
        <v>72424.125</v>
      </c>
      <c r="HD173" s="19"/>
      <c r="HF173" s="19">
        <f t="shared" si="1073"/>
        <v>0</v>
      </c>
      <c r="HG173" s="19">
        <f t="shared" si="1073"/>
        <v>0</v>
      </c>
      <c r="HH173" s="19">
        <f t="shared" si="1073"/>
        <v>0</v>
      </c>
      <c r="HI173" s="19">
        <f t="shared" si="1073"/>
        <v>21727.237500000003</v>
      </c>
      <c r="HJ173" s="19">
        <f t="shared" si="1073"/>
        <v>28969.65</v>
      </c>
      <c r="HK173" s="19"/>
      <c r="HN173" s="1" t="str">
        <f t="shared" si="1074"/>
        <v>Street</v>
      </c>
      <c r="HO173" s="19">
        <f>+HN109*HO87</f>
        <v>0</v>
      </c>
      <c r="HP173" s="19">
        <f>+HO109*HP87</f>
        <v>0</v>
      </c>
      <c r="HQ173" s="19">
        <f>+HP109*HQ87</f>
        <v>0</v>
      </c>
      <c r="HR173" s="19">
        <f>+HQ109*HR87</f>
        <v>6297.75</v>
      </c>
      <c r="HS173" s="19">
        <f>+HR109*HS87</f>
        <v>8397</v>
      </c>
      <c r="HU173" s="19">
        <f t="shared" si="1075"/>
        <v>0</v>
      </c>
      <c r="HV173">
        <f t="shared" si="1076"/>
        <v>0</v>
      </c>
      <c r="HW173">
        <f t="shared" si="1077"/>
        <v>0</v>
      </c>
      <c r="HX173">
        <f t="shared" si="1078"/>
        <v>54318.09375</v>
      </c>
      <c r="HY173">
        <f t="shared" si="1079"/>
        <v>72424.125</v>
      </c>
      <c r="HZ173" s="19"/>
      <c r="IB173" s="19">
        <f t="shared" si="1080"/>
        <v>0</v>
      </c>
      <c r="IC173" s="19">
        <f t="shared" si="1080"/>
        <v>0</v>
      </c>
      <c r="ID173" s="19">
        <f t="shared" si="1080"/>
        <v>0</v>
      </c>
      <c r="IE173" s="19">
        <f t="shared" si="1080"/>
        <v>21727.237500000003</v>
      </c>
      <c r="IF173" s="19">
        <f t="shared" si="1080"/>
        <v>28969.65</v>
      </c>
      <c r="IG173" s="19"/>
    </row>
    <row r="174" spans="1:241">
      <c r="B174" s="1" t="str">
        <f t="shared" si="1000"/>
        <v>Extreme Bike</v>
      </c>
      <c r="C174" s="19">
        <f>+B109*C88</f>
        <v>3498.75</v>
      </c>
      <c r="D174" s="19">
        <f>+C109*D88</f>
        <v>4665</v>
      </c>
      <c r="E174" s="19">
        <f>+D109*E88</f>
        <v>6220</v>
      </c>
      <c r="F174" s="19">
        <f>+E109*F88</f>
        <v>5131.5</v>
      </c>
      <c r="G174" s="19">
        <f>+F109*G88</f>
        <v>5598</v>
      </c>
      <c r="I174" s="19">
        <f t="shared" si="1001"/>
        <v>31488.75</v>
      </c>
      <c r="J174">
        <f t="shared" si="1002"/>
        <v>41985</v>
      </c>
      <c r="K174">
        <f t="shared" si="1003"/>
        <v>55980</v>
      </c>
      <c r="L174">
        <f t="shared" si="1004"/>
        <v>46183.5</v>
      </c>
      <c r="M174">
        <f t="shared" si="1005"/>
        <v>50382</v>
      </c>
      <c r="N174" s="19"/>
      <c r="P174" s="19">
        <f t="shared" si="1006"/>
        <v>12595.5</v>
      </c>
      <c r="Q174" s="19">
        <f t="shared" si="1007"/>
        <v>16794</v>
      </c>
      <c r="R174" s="19">
        <f t="shared" si="1008"/>
        <v>22392</v>
      </c>
      <c r="S174" s="19">
        <f t="shared" si="1009"/>
        <v>18473.400000000001</v>
      </c>
      <c r="T174" s="19">
        <f t="shared" si="1010"/>
        <v>20152.8</v>
      </c>
      <c r="U174" s="19"/>
      <c r="X174" s="1" t="str">
        <f t="shared" si="1011"/>
        <v>Extreme Bike</v>
      </c>
      <c r="Y174" s="19">
        <f>+X109*Y88</f>
        <v>0</v>
      </c>
      <c r="Z174" s="19">
        <f>+Y109*Z88</f>
        <v>4198.5</v>
      </c>
      <c r="AA174" s="19">
        <f>+Z109*AA88</f>
        <v>7464</v>
      </c>
      <c r="AB174" s="19">
        <f>+AA109*AB88</f>
        <v>7464</v>
      </c>
      <c r="AC174" s="19">
        <f>+AB109*AC88</f>
        <v>10263</v>
      </c>
      <c r="AE174" s="19">
        <f t="shared" si="1012"/>
        <v>0</v>
      </c>
      <c r="AF174">
        <f t="shared" si="1013"/>
        <v>43034.625</v>
      </c>
      <c r="AG174">
        <f t="shared" si="1014"/>
        <v>76506</v>
      </c>
      <c r="AH174">
        <f t="shared" si="1015"/>
        <v>76506</v>
      </c>
      <c r="AI174">
        <f t="shared" si="1016"/>
        <v>105195.75</v>
      </c>
      <c r="AJ174" s="19"/>
      <c r="AL174" s="19">
        <f t="shared" si="1017"/>
        <v>0</v>
      </c>
      <c r="AM174" s="19">
        <f t="shared" si="1017"/>
        <v>17213.849999999999</v>
      </c>
      <c r="AN174" s="19">
        <f t="shared" si="1017"/>
        <v>30602.399999999998</v>
      </c>
      <c r="AO174" s="19">
        <f t="shared" si="1017"/>
        <v>30602.399999999998</v>
      </c>
      <c r="AP174" s="19">
        <f t="shared" si="1017"/>
        <v>42078.299999999996</v>
      </c>
      <c r="AQ174" s="19"/>
      <c r="AT174" s="1" t="str">
        <f t="shared" si="1018"/>
        <v>Extreme Bike</v>
      </c>
      <c r="AU174" s="19">
        <f>+AT109*AU88</f>
        <v>0</v>
      </c>
      <c r="AV174" s="19">
        <f>+AU109*AV88</f>
        <v>3498.75</v>
      </c>
      <c r="AW174" s="19">
        <f>+AV109*AW88</f>
        <v>3498.75</v>
      </c>
      <c r="AX174" s="19">
        <f>+AW109*AX88</f>
        <v>2799</v>
      </c>
      <c r="AY174" s="19">
        <f>+AX109*AY88</f>
        <v>3732</v>
      </c>
      <c r="BA174" s="19">
        <f t="shared" si="1019"/>
        <v>0</v>
      </c>
      <c r="BB174">
        <f t="shared" si="1020"/>
        <v>33238.125</v>
      </c>
      <c r="BC174">
        <f t="shared" si="1021"/>
        <v>33238.125</v>
      </c>
      <c r="BD174">
        <f t="shared" si="1022"/>
        <v>26590.5</v>
      </c>
      <c r="BE174">
        <f t="shared" si="1023"/>
        <v>35454</v>
      </c>
      <c r="BF174" s="19"/>
      <c r="BH174" s="19">
        <f t="shared" si="1024"/>
        <v>0</v>
      </c>
      <c r="BI174" s="19">
        <f t="shared" si="1024"/>
        <v>13295.250000000002</v>
      </c>
      <c r="BJ174" s="19">
        <f t="shared" si="1024"/>
        <v>13295.250000000002</v>
      </c>
      <c r="BK174" s="19">
        <f t="shared" si="1024"/>
        <v>10636.2</v>
      </c>
      <c r="BL174" s="19">
        <f t="shared" si="1024"/>
        <v>14181.6</v>
      </c>
      <c r="BM174" s="19"/>
      <c r="BP174" s="1" t="str">
        <f t="shared" si="1025"/>
        <v>Extreme Bike</v>
      </c>
      <c r="BQ174" s="19">
        <f>+BP109*BQ88</f>
        <v>0</v>
      </c>
      <c r="BR174" s="19">
        <f>+BQ109*BR88</f>
        <v>0</v>
      </c>
      <c r="BS174" s="19">
        <f>+BR109*BS88</f>
        <v>3498.75</v>
      </c>
      <c r="BT174" s="19">
        <f>+BS109*BT88</f>
        <v>2799</v>
      </c>
      <c r="BU174" s="19">
        <f>+BT109*BU88</f>
        <v>2799</v>
      </c>
      <c r="BW174" s="19">
        <f t="shared" si="1026"/>
        <v>0</v>
      </c>
      <c r="BX174">
        <f t="shared" si="1027"/>
        <v>0</v>
      </c>
      <c r="BY174">
        <f t="shared" si="1028"/>
        <v>35862.1875</v>
      </c>
      <c r="BZ174">
        <f t="shared" si="1029"/>
        <v>28689.75</v>
      </c>
      <c r="CA174">
        <f t="shared" si="1030"/>
        <v>28689.75</v>
      </c>
      <c r="CB174" s="19"/>
      <c r="CD174" s="19">
        <f t="shared" si="1031"/>
        <v>0</v>
      </c>
      <c r="CE174" s="19">
        <f t="shared" si="1031"/>
        <v>0</v>
      </c>
      <c r="CF174" s="19">
        <f t="shared" si="1031"/>
        <v>14344.874999999998</v>
      </c>
      <c r="CG174" s="19">
        <f t="shared" si="1031"/>
        <v>11475.9</v>
      </c>
      <c r="CH174" s="19">
        <f t="shared" si="1031"/>
        <v>11475.9</v>
      </c>
      <c r="CI174" s="19"/>
      <c r="CL174" s="1" t="str">
        <f t="shared" si="1032"/>
        <v>Extreme Bike</v>
      </c>
      <c r="CM174" s="19">
        <f>+CL109*CM88</f>
        <v>0</v>
      </c>
      <c r="CN174" s="19">
        <f>+CM109*CN88</f>
        <v>0</v>
      </c>
      <c r="CO174" s="19">
        <f>+CN109*CO88</f>
        <v>3498.75</v>
      </c>
      <c r="CP174" s="19">
        <f>+CO109*CP88</f>
        <v>2799</v>
      </c>
      <c r="CQ174" s="19">
        <f>+CP109*CQ88</f>
        <v>2799</v>
      </c>
      <c r="CS174" s="19">
        <f t="shared" si="1033"/>
        <v>0</v>
      </c>
      <c r="CT174">
        <f t="shared" si="1034"/>
        <v>0</v>
      </c>
      <c r="CU174">
        <f t="shared" si="1035"/>
        <v>35862.1875</v>
      </c>
      <c r="CV174">
        <f t="shared" si="1036"/>
        <v>28689.75</v>
      </c>
      <c r="CW174">
        <f t="shared" si="1037"/>
        <v>28689.75</v>
      </c>
      <c r="CX174" s="19"/>
      <c r="CZ174" s="19">
        <f t="shared" si="1038"/>
        <v>0</v>
      </c>
      <c r="DA174" s="19">
        <f t="shared" si="1038"/>
        <v>0</v>
      </c>
      <c r="DB174" s="19">
        <f t="shared" si="1038"/>
        <v>14344.874999999998</v>
      </c>
      <c r="DC174" s="19">
        <f t="shared" si="1038"/>
        <v>11475.9</v>
      </c>
      <c r="DD174" s="19">
        <f t="shared" si="1038"/>
        <v>11475.9</v>
      </c>
      <c r="DE174" s="19"/>
      <c r="DH174" s="1" t="str">
        <f t="shared" si="1039"/>
        <v>Extreme Bike</v>
      </c>
      <c r="DI174" s="19">
        <f>+DH109*DI88</f>
        <v>0</v>
      </c>
      <c r="DJ174" s="19">
        <f>+DI109*DJ88</f>
        <v>0</v>
      </c>
      <c r="DK174" s="19">
        <f>+DJ109*DK88</f>
        <v>3498.75</v>
      </c>
      <c r="DL174" s="19">
        <f>+DK109*DL88</f>
        <v>2799</v>
      </c>
      <c r="DM174" s="19">
        <f>+DL109*DM88</f>
        <v>2799</v>
      </c>
      <c r="DO174" s="19">
        <f t="shared" si="1040"/>
        <v>0</v>
      </c>
      <c r="DP174">
        <f t="shared" si="1041"/>
        <v>0</v>
      </c>
      <c r="DQ174">
        <f t="shared" si="1042"/>
        <v>36736.875</v>
      </c>
      <c r="DR174">
        <f t="shared" si="1043"/>
        <v>29389.5</v>
      </c>
      <c r="DS174">
        <f t="shared" si="1044"/>
        <v>29389.5</v>
      </c>
      <c r="DT174" s="19"/>
      <c r="DV174" s="19">
        <f t="shared" si="1045"/>
        <v>0</v>
      </c>
      <c r="DW174" s="19">
        <f t="shared" si="1045"/>
        <v>0</v>
      </c>
      <c r="DX174" s="19">
        <f t="shared" si="1045"/>
        <v>14694.75</v>
      </c>
      <c r="DY174" s="19">
        <f t="shared" si="1045"/>
        <v>11755.800000000001</v>
      </c>
      <c r="DZ174" s="19">
        <f t="shared" si="1045"/>
        <v>11755.800000000001</v>
      </c>
      <c r="EA174" s="19"/>
      <c r="ED174" s="1" t="str">
        <f t="shared" si="1046"/>
        <v>Extreme Bike</v>
      </c>
      <c r="EE174" s="19">
        <f>+ED109*EE88</f>
        <v>0</v>
      </c>
      <c r="EF174" s="19">
        <f>+EE109*EF88</f>
        <v>0</v>
      </c>
      <c r="EG174" s="19">
        <f>+EF109*EG88</f>
        <v>3498.75</v>
      </c>
      <c r="EH174" s="19">
        <f>+EG109*EH88</f>
        <v>2799</v>
      </c>
      <c r="EI174" s="19">
        <f>+EH109*EI88</f>
        <v>2799</v>
      </c>
      <c r="EK174" s="19">
        <f t="shared" si="1047"/>
        <v>0</v>
      </c>
      <c r="EL174">
        <f t="shared" si="1048"/>
        <v>0</v>
      </c>
      <c r="EM174">
        <f t="shared" si="1049"/>
        <v>38486.25</v>
      </c>
      <c r="EN174">
        <f t="shared" si="1050"/>
        <v>30789</v>
      </c>
      <c r="EO174">
        <f t="shared" si="1051"/>
        <v>30789</v>
      </c>
      <c r="EP174" s="19"/>
      <c r="ER174" s="19">
        <f t="shared" si="1052"/>
        <v>0</v>
      </c>
      <c r="ES174" s="19">
        <f t="shared" si="1052"/>
        <v>0</v>
      </c>
      <c r="ET174" s="19">
        <f t="shared" si="1052"/>
        <v>15394.500000000002</v>
      </c>
      <c r="EU174" s="19">
        <f t="shared" si="1052"/>
        <v>12315.6</v>
      </c>
      <c r="EV174" s="19">
        <f t="shared" si="1052"/>
        <v>12315.6</v>
      </c>
      <c r="EW174" s="19"/>
      <c r="EZ174" s="1" t="str">
        <f t="shared" si="1053"/>
        <v>Extreme Bike</v>
      </c>
      <c r="FA174" s="19">
        <f>+EZ109*FA88</f>
        <v>0</v>
      </c>
      <c r="FB174" s="19">
        <f>+FA109*FB88</f>
        <v>0</v>
      </c>
      <c r="FC174" s="19">
        <f>+FB109*FC88</f>
        <v>3498.75</v>
      </c>
      <c r="FD174" s="19">
        <f>+FC109*FD88</f>
        <v>2799</v>
      </c>
      <c r="FE174" s="19">
        <f>+FD109*FE88</f>
        <v>2799</v>
      </c>
      <c r="FG174" s="19">
        <f t="shared" si="1054"/>
        <v>0</v>
      </c>
      <c r="FH174">
        <f t="shared" si="1055"/>
        <v>0</v>
      </c>
      <c r="FI174">
        <f t="shared" si="1056"/>
        <v>36736.875</v>
      </c>
      <c r="FJ174">
        <f t="shared" si="1057"/>
        <v>29389.5</v>
      </c>
      <c r="FK174">
        <f t="shared" si="1058"/>
        <v>29389.5</v>
      </c>
      <c r="FL174" s="19"/>
      <c r="FN174" s="19">
        <f t="shared" si="1059"/>
        <v>0</v>
      </c>
      <c r="FO174" s="19">
        <f t="shared" si="1059"/>
        <v>0</v>
      </c>
      <c r="FP174" s="19">
        <f t="shared" si="1059"/>
        <v>14694.75</v>
      </c>
      <c r="FQ174" s="19">
        <f t="shared" si="1059"/>
        <v>11755.800000000001</v>
      </c>
      <c r="FR174" s="19">
        <f t="shared" si="1059"/>
        <v>11755.800000000001</v>
      </c>
      <c r="FS174" s="19"/>
      <c r="FV174" s="1" t="str">
        <f t="shared" si="1060"/>
        <v>Extreme Bike</v>
      </c>
      <c r="FW174" s="19">
        <f>+FV109*FW88</f>
        <v>0</v>
      </c>
      <c r="FX174" s="19">
        <f>+FW109*FX88</f>
        <v>0</v>
      </c>
      <c r="FY174" s="19">
        <f>+FX109*FY88</f>
        <v>0</v>
      </c>
      <c r="FZ174" s="19">
        <f>+FY109*FZ88</f>
        <v>2099.25</v>
      </c>
      <c r="GA174" s="19">
        <f>+FZ109*GA88</f>
        <v>2799</v>
      </c>
      <c r="GC174" s="19">
        <f t="shared" si="1061"/>
        <v>0</v>
      </c>
      <c r="GD174">
        <f t="shared" si="1062"/>
        <v>0</v>
      </c>
      <c r="GE174">
        <f t="shared" si="1063"/>
        <v>0</v>
      </c>
      <c r="GF174">
        <f t="shared" si="1064"/>
        <v>22042.125</v>
      </c>
      <c r="GG174">
        <f t="shared" si="1065"/>
        <v>29389.5</v>
      </c>
      <c r="GH174" s="19"/>
      <c r="GJ174" s="19">
        <f t="shared" si="1066"/>
        <v>0</v>
      </c>
      <c r="GK174" s="19">
        <f t="shared" si="1066"/>
        <v>0</v>
      </c>
      <c r="GL174" s="19">
        <f t="shared" si="1066"/>
        <v>0</v>
      </c>
      <c r="GM174" s="19">
        <f t="shared" si="1066"/>
        <v>8816.85</v>
      </c>
      <c r="GN174" s="19">
        <f t="shared" si="1066"/>
        <v>11755.800000000001</v>
      </c>
      <c r="GO174" s="19"/>
      <c r="GR174" s="1" t="str">
        <f t="shared" si="1067"/>
        <v>Extreme Bike</v>
      </c>
      <c r="GS174" s="19">
        <f>+GR109*GS88</f>
        <v>0</v>
      </c>
      <c r="GT174" s="19">
        <f>+GS109*GT88</f>
        <v>0</v>
      </c>
      <c r="GU174" s="19">
        <f>+GT109*GU88</f>
        <v>0</v>
      </c>
      <c r="GV174" s="19">
        <f>+GU109*GV88</f>
        <v>2099.25</v>
      </c>
      <c r="GW174" s="19">
        <f>+GV109*GW88</f>
        <v>2799</v>
      </c>
      <c r="GY174" s="19">
        <f t="shared" si="1068"/>
        <v>0</v>
      </c>
      <c r="GZ174">
        <f t="shared" si="1069"/>
        <v>0</v>
      </c>
      <c r="HA174">
        <f t="shared" si="1070"/>
        <v>0</v>
      </c>
      <c r="HB174">
        <f t="shared" si="1071"/>
        <v>22042.125</v>
      </c>
      <c r="HC174">
        <f t="shared" si="1072"/>
        <v>29389.5</v>
      </c>
      <c r="HD174" s="19"/>
      <c r="HF174" s="19">
        <f t="shared" si="1073"/>
        <v>0</v>
      </c>
      <c r="HG174" s="19">
        <f t="shared" si="1073"/>
        <v>0</v>
      </c>
      <c r="HH174" s="19">
        <f t="shared" si="1073"/>
        <v>0</v>
      </c>
      <c r="HI174" s="19">
        <f t="shared" si="1073"/>
        <v>8816.85</v>
      </c>
      <c r="HJ174" s="19">
        <f t="shared" si="1073"/>
        <v>11755.800000000001</v>
      </c>
      <c r="HK174" s="19"/>
      <c r="HN174" s="1" t="str">
        <f t="shared" si="1074"/>
        <v>Extreme Bike</v>
      </c>
      <c r="HO174" s="19">
        <f>+HN109*HO88</f>
        <v>0</v>
      </c>
      <c r="HP174" s="19">
        <f>+HO109*HP88</f>
        <v>0</v>
      </c>
      <c r="HQ174" s="19">
        <f>+HP109*HQ88</f>
        <v>0</v>
      </c>
      <c r="HR174" s="19">
        <f>+HQ109*HR88</f>
        <v>2099.25</v>
      </c>
      <c r="HS174" s="19">
        <f>+HR109*HS88</f>
        <v>2799</v>
      </c>
      <c r="HU174" s="19">
        <f t="shared" si="1075"/>
        <v>0</v>
      </c>
      <c r="HV174">
        <f t="shared" si="1076"/>
        <v>0</v>
      </c>
      <c r="HW174">
        <f t="shared" si="1077"/>
        <v>0</v>
      </c>
      <c r="HX174">
        <f t="shared" si="1078"/>
        <v>22042.125</v>
      </c>
      <c r="HY174">
        <f t="shared" si="1079"/>
        <v>29389.5</v>
      </c>
      <c r="HZ174" s="19"/>
      <c r="IB174" s="19">
        <f t="shared" si="1080"/>
        <v>0</v>
      </c>
      <c r="IC174" s="19">
        <f t="shared" si="1080"/>
        <v>0</v>
      </c>
      <c r="ID174" s="19">
        <f t="shared" si="1080"/>
        <v>0</v>
      </c>
      <c r="IE174" s="19">
        <f t="shared" si="1080"/>
        <v>8816.85</v>
      </c>
      <c r="IF174" s="19">
        <f t="shared" si="1080"/>
        <v>11755.800000000001</v>
      </c>
      <c r="IG174" s="19"/>
    </row>
    <row r="175" spans="1:241">
      <c r="B175" s="1" t="str">
        <f t="shared" si="1000"/>
        <v>Basic</v>
      </c>
      <c r="C175" s="19">
        <f t="shared" ref="C175:C181" si="1081">+B$109*C89</f>
        <v>7697.25</v>
      </c>
      <c r="D175" s="19">
        <f>+C109*D89</f>
        <v>10263</v>
      </c>
      <c r="E175" s="19">
        <f>+D109*E89</f>
        <v>13684</v>
      </c>
      <c r="F175" s="19">
        <f>+E109*F89</f>
        <v>11289.3</v>
      </c>
      <c r="G175" s="19">
        <f>+F109*G89</f>
        <v>12315.6</v>
      </c>
      <c r="I175" s="19">
        <f t="shared" si="1001"/>
        <v>71199.5625</v>
      </c>
      <c r="J175">
        <f t="shared" si="1002"/>
        <v>94932.75</v>
      </c>
      <c r="K175">
        <f t="shared" si="1003"/>
        <v>126577</v>
      </c>
      <c r="L175">
        <f t="shared" si="1004"/>
        <v>104426.02499999999</v>
      </c>
      <c r="M175">
        <f t="shared" si="1005"/>
        <v>113919.3</v>
      </c>
      <c r="N175" s="19"/>
      <c r="P175" s="19">
        <f t="shared" si="1006"/>
        <v>28479.825000000001</v>
      </c>
      <c r="Q175" s="19">
        <f t="shared" si="1007"/>
        <v>37973.1</v>
      </c>
      <c r="R175" s="19">
        <f t="shared" si="1008"/>
        <v>50630.8</v>
      </c>
      <c r="S175" s="19">
        <f t="shared" si="1009"/>
        <v>41770.409999999996</v>
      </c>
      <c r="T175" s="19">
        <f t="shared" si="1010"/>
        <v>45567.72</v>
      </c>
      <c r="U175" s="19"/>
      <c r="X175" s="1" t="str">
        <f t="shared" si="1011"/>
        <v>Basic</v>
      </c>
      <c r="Y175" s="19">
        <f t="shared" ref="Y175:Y184" si="1082">+X$109*Y89</f>
        <v>0</v>
      </c>
      <c r="Z175" s="19">
        <f>+Y109*Z89</f>
        <v>9236.7000000000007</v>
      </c>
      <c r="AA175" s="19">
        <f>+Z109*AA89</f>
        <v>16420.8</v>
      </c>
      <c r="AB175" s="19">
        <f>+AA109*AB89</f>
        <v>16420.8</v>
      </c>
      <c r="AC175" s="19">
        <f>+AB109*AC89</f>
        <v>22578.6</v>
      </c>
      <c r="AE175" s="19">
        <f t="shared" si="1012"/>
        <v>0</v>
      </c>
      <c r="AF175">
        <f t="shared" si="1013"/>
        <v>96985.35</v>
      </c>
      <c r="AG175">
        <f t="shared" si="1014"/>
        <v>172418.4</v>
      </c>
      <c r="AH175">
        <f t="shared" si="1015"/>
        <v>172418.4</v>
      </c>
      <c r="AI175">
        <f t="shared" si="1016"/>
        <v>237075.3</v>
      </c>
      <c r="AJ175" s="19"/>
      <c r="AL175" s="19">
        <f t="shared" si="1017"/>
        <v>0</v>
      </c>
      <c r="AM175" s="19">
        <f t="shared" si="1017"/>
        <v>38794.140000000007</v>
      </c>
      <c r="AN175" s="19">
        <f t="shared" si="1017"/>
        <v>68967.360000000001</v>
      </c>
      <c r="AO175" s="19">
        <f t="shared" si="1017"/>
        <v>68967.360000000001</v>
      </c>
      <c r="AP175" s="19">
        <f t="shared" si="1017"/>
        <v>94830.12</v>
      </c>
      <c r="AQ175" s="19"/>
      <c r="AT175" s="1" t="str">
        <f t="shared" si="1018"/>
        <v>Basic, Sport</v>
      </c>
      <c r="AU175" s="19">
        <f t="shared" ref="AU175:AU184" si="1083">+AT$109*AU89</f>
        <v>0</v>
      </c>
      <c r="AV175" s="19">
        <f>+AU109*AV89</f>
        <v>7697.25</v>
      </c>
      <c r="AW175" s="19">
        <f>+AV109*AW89</f>
        <v>7697.25</v>
      </c>
      <c r="AX175" s="19">
        <f>+AW109*AX89</f>
        <v>6157.8</v>
      </c>
      <c r="AY175" s="19">
        <f>+AX109*AY89</f>
        <v>8210.4</v>
      </c>
      <c r="BA175" s="19">
        <f t="shared" si="1019"/>
        <v>0</v>
      </c>
      <c r="BB175">
        <f t="shared" si="1020"/>
        <v>75048.1875</v>
      </c>
      <c r="BC175">
        <f t="shared" si="1021"/>
        <v>75048.1875</v>
      </c>
      <c r="BD175">
        <f t="shared" si="1022"/>
        <v>60038.55</v>
      </c>
      <c r="BE175">
        <f t="shared" si="1023"/>
        <v>80051.399999999994</v>
      </c>
      <c r="BF175" s="19"/>
      <c r="BH175" s="19">
        <f t="shared" si="1024"/>
        <v>0</v>
      </c>
      <c r="BI175" s="19">
        <f t="shared" si="1024"/>
        <v>30019.275000000001</v>
      </c>
      <c r="BJ175" s="19">
        <f t="shared" si="1024"/>
        <v>30019.275000000001</v>
      </c>
      <c r="BK175" s="19">
        <f t="shared" si="1024"/>
        <v>24015.420000000002</v>
      </c>
      <c r="BL175" s="19">
        <f t="shared" si="1024"/>
        <v>32020.560000000001</v>
      </c>
      <c r="BM175" s="19"/>
      <c r="BP175" s="1" t="str">
        <f t="shared" si="1025"/>
        <v>Basic, Sport</v>
      </c>
      <c r="BQ175" s="19">
        <f t="shared" ref="BQ175:BQ184" si="1084">+BP$109*BQ89</f>
        <v>0</v>
      </c>
      <c r="BR175" s="19">
        <f>+BQ109*BR89</f>
        <v>0</v>
      </c>
      <c r="BS175" s="19">
        <f>+BR109*BS89</f>
        <v>7697.25</v>
      </c>
      <c r="BT175" s="19">
        <f>+BS109*BT89</f>
        <v>6157.8</v>
      </c>
      <c r="BU175" s="19">
        <f>+BT109*BU89</f>
        <v>6157.8</v>
      </c>
      <c r="BW175" s="19">
        <f t="shared" si="1026"/>
        <v>0</v>
      </c>
      <c r="BX175">
        <f t="shared" si="1027"/>
        <v>0</v>
      </c>
      <c r="BY175">
        <f t="shared" si="1028"/>
        <v>80821.125</v>
      </c>
      <c r="BZ175">
        <f t="shared" si="1029"/>
        <v>64656.9</v>
      </c>
      <c r="CA175">
        <f t="shared" si="1030"/>
        <v>64656.9</v>
      </c>
      <c r="CB175" s="19"/>
      <c r="CD175" s="19">
        <f t="shared" si="1031"/>
        <v>0</v>
      </c>
      <c r="CE175" s="19">
        <f t="shared" si="1031"/>
        <v>0</v>
      </c>
      <c r="CF175" s="19">
        <f t="shared" si="1031"/>
        <v>32328.45</v>
      </c>
      <c r="CG175" s="19">
        <f t="shared" si="1031"/>
        <v>25862.760000000002</v>
      </c>
      <c r="CH175" s="19">
        <f t="shared" si="1031"/>
        <v>25862.760000000002</v>
      </c>
      <c r="CI175" s="19"/>
      <c r="CL175" s="1" t="str">
        <f t="shared" si="1032"/>
        <v>Basic, Sport</v>
      </c>
      <c r="CM175" s="19">
        <f t="shared" ref="CM175:CM184" si="1085">+CL$109*CM89</f>
        <v>0</v>
      </c>
      <c r="CN175" s="19">
        <f>+CM109*CN89</f>
        <v>0</v>
      </c>
      <c r="CO175" s="19">
        <f>+CN109*CO89</f>
        <v>7697.25</v>
      </c>
      <c r="CP175" s="19">
        <f>+CO109*CP89</f>
        <v>6157.8</v>
      </c>
      <c r="CQ175" s="19">
        <f>+CP109*CQ89</f>
        <v>6157.8</v>
      </c>
      <c r="CS175" s="19">
        <f t="shared" si="1033"/>
        <v>0</v>
      </c>
      <c r="CT175">
        <f t="shared" si="1034"/>
        <v>0</v>
      </c>
      <c r="CU175">
        <f t="shared" si="1035"/>
        <v>80821.125</v>
      </c>
      <c r="CV175">
        <f t="shared" si="1036"/>
        <v>64656.9</v>
      </c>
      <c r="CW175">
        <f t="shared" si="1037"/>
        <v>64656.9</v>
      </c>
      <c r="CX175" s="19"/>
      <c r="CZ175" s="19">
        <f t="shared" si="1038"/>
        <v>0</v>
      </c>
      <c r="DA175" s="19">
        <f t="shared" si="1038"/>
        <v>0</v>
      </c>
      <c r="DB175" s="19">
        <f t="shared" si="1038"/>
        <v>32328.45</v>
      </c>
      <c r="DC175" s="19">
        <f t="shared" si="1038"/>
        <v>25862.760000000002</v>
      </c>
      <c r="DD175" s="19">
        <f t="shared" si="1038"/>
        <v>25862.760000000002</v>
      </c>
      <c r="DE175" s="19"/>
      <c r="DH175" s="1" t="str">
        <f t="shared" si="1039"/>
        <v>Basic, Sport</v>
      </c>
      <c r="DI175" s="19">
        <f t="shared" ref="DI175:DI184" si="1086">+DH$109*DI89</f>
        <v>0</v>
      </c>
      <c r="DJ175" s="19">
        <f>+DI109*DJ89</f>
        <v>0</v>
      </c>
      <c r="DK175" s="19">
        <f>+DJ109*DK89</f>
        <v>7697.25</v>
      </c>
      <c r="DL175" s="19">
        <f>+DK109*DL89</f>
        <v>6157.8</v>
      </c>
      <c r="DM175" s="19">
        <f>+DL109*DM89</f>
        <v>6157.8</v>
      </c>
      <c r="DO175" s="19">
        <f t="shared" si="1040"/>
        <v>0</v>
      </c>
      <c r="DP175">
        <f t="shared" si="1041"/>
        <v>0</v>
      </c>
      <c r="DQ175">
        <f t="shared" si="1042"/>
        <v>82745.4375</v>
      </c>
      <c r="DR175">
        <f t="shared" si="1043"/>
        <v>66196.350000000006</v>
      </c>
      <c r="DS175">
        <f t="shared" si="1044"/>
        <v>66196.350000000006</v>
      </c>
      <c r="DT175" s="19"/>
      <c r="DV175" s="19">
        <f t="shared" si="1045"/>
        <v>0</v>
      </c>
      <c r="DW175" s="19">
        <f t="shared" si="1045"/>
        <v>0</v>
      </c>
      <c r="DX175" s="19">
        <f t="shared" si="1045"/>
        <v>33098.174999999996</v>
      </c>
      <c r="DY175" s="19">
        <f t="shared" si="1045"/>
        <v>26478.54</v>
      </c>
      <c r="DZ175" s="19">
        <f t="shared" si="1045"/>
        <v>26478.54</v>
      </c>
      <c r="EA175" s="19"/>
      <c r="ED175" s="1" t="str">
        <f t="shared" si="1046"/>
        <v>Basic, Sport</v>
      </c>
      <c r="EE175" s="19">
        <f t="shared" ref="EE175:EE184" si="1087">+ED$109*EE89</f>
        <v>0</v>
      </c>
      <c r="EF175" s="19">
        <f>+EE109*EF89</f>
        <v>0</v>
      </c>
      <c r="EG175" s="19">
        <f>+EF109*EG89</f>
        <v>7697.25</v>
      </c>
      <c r="EH175" s="19">
        <f>+EG109*EH89</f>
        <v>6157.8</v>
      </c>
      <c r="EI175" s="19">
        <f>+EH109*EI89</f>
        <v>6157.8</v>
      </c>
      <c r="EK175" s="19">
        <f t="shared" si="1047"/>
        <v>0</v>
      </c>
      <c r="EL175">
        <f t="shared" si="1048"/>
        <v>0</v>
      </c>
      <c r="EM175">
        <f t="shared" si="1049"/>
        <v>86594.0625</v>
      </c>
      <c r="EN175">
        <f t="shared" si="1050"/>
        <v>69275.25</v>
      </c>
      <c r="EO175">
        <f t="shared" si="1051"/>
        <v>69275.25</v>
      </c>
      <c r="EP175" s="19"/>
      <c r="ER175" s="19">
        <f t="shared" si="1052"/>
        <v>0</v>
      </c>
      <c r="ES175" s="19">
        <f t="shared" si="1052"/>
        <v>0</v>
      </c>
      <c r="ET175" s="19">
        <f t="shared" si="1052"/>
        <v>34637.625</v>
      </c>
      <c r="EU175" s="19">
        <f t="shared" si="1052"/>
        <v>27710.100000000002</v>
      </c>
      <c r="EV175" s="19">
        <f t="shared" si="1052"/>
        <v>27710.100000000002</v>
      </c>
      <c r="EW175" s="19"/>
      <c r="EZ175" s="1" t="str">
        <f t="shared" si="1053"/>
        <v>Basic, Sport</v>
      </c>
      <c r="FA175" s="19">
        <f t="shared" ref="FA175:FA184" si="1088">+EZ$109*FA89</f>
        <v>0</v>
      </c>
      <c r="FB175" s="19">
        <f>+FA109*FB89</f>
        <v>0</v>
      </c>
      <c r="FC175" s="19">
        <f>+FB109*FC89</f>
        <v>7697.25</v>
      </c>
      <c r="FD175" s="19">
        <f>+FC109*FD89</f>
        <v>6157.8</v>
      </c>
      <c r="FE175" s="19">
        <f>+FD109*FE89</f>
        <v>6157.8</v>
      </c>
      <c r="FG175" s="19">
        <f t="shared" si="1054"/>
        <v>0</v>
      </c>
      <c r="FH175">
        <f t="shared" si="1055"/>
        <v>0</v>
      </c>
      <c r="FI175">
        <f t="shared" si="1056"/>
        <v>82745.4375</v>
      </c>
      <c r="FJ175">
        <f t="shared" si="1057"/>
        <v>66196.350000000006</v>
      </c>
      <c r="FK175">
        <f t="shared" si="1058"/>
        <v>66196.350000000006</v>
      </c>
      <c r="FL175" s="19"/>
      <c r="FN175" s="19">
        <f t="shared" si="1059"/>
        <v>0</v>
      </c>
      <c r="FO175" s="19">
        <f t="shared" si="1059"/>
        <v>0</v>
      </c>
      <c r="FP175" s="19">
        <f t="shared" si="1059"/>
        <v>33098.174999999996</v>
      </c>
      <c r="FQ175" s="19">
        <f t="shared" si="1059"/>
        <v>26478.54</v>
      </c>
      <c r="FR175" s="19">
        <f t="shared" si="1059"/>
        <v>26478.54</v>
      </c>
      <c r="FS175" s="19"/>
      <c r="FV175" s="1" t="str">
        <f t="shared" si="1060"/>
        <v>Basic, Sport</v>
      </c>
      <c r="FW175" s="19">
        <f t="shared" ref="FW175:FW184" si="1089">+FV$109*FW89</f>
        <v>0</v>
      </c>
      <c r="FX175" s="19">
        <f>+FW109*FX89</f>
        <v>0</v>
      </c>
      <c r="FY175" s="19">
        <f>+FX109*FY89</f>
        <v>0</v>
      </c>
      <c r="FZ175" s="19">
        <f>+FY109*FZ89</f>
        <v>4618.3500000000004</v>
      </c>
      <c r="GA175" s="19">
        <f>+FZ109*GA89</f>
        <v>6157.8</v>
      </c>
      <c r="GC175" s="19">
        <f t="shared" si="1061"/>
        <v>0</v>
      </c>
      <c r="GD175">
        <f t="shared" si="1062"/>
        <v>0</v>
      </c>
      <c r="GE175">
        <f t="shared" si="1063"/>
        <v>0</v>
      </c>
      <c r="GF175">
        <f t="shared" si="1064"/>
        <v>49647.262500000004</v>
      </c>
      <c r="GG175">
        <f t="shared" si="1065"/>
        <v>66196.350000000006</v>
      </c>
      <c r="GH175" s="19"/>
      <c r="GJ175" s="19">
        <f t="shared" si="1066"/>
        <v>0</v>
      </c>
      <c r="GK175" s="19">
        <f t="shared" si="1066"/>
        <v>0</v>
      </c>
      <c r="GL175" s="19">
        <f t="shared" si="1066"/>
        <v>0</v>
      </c>
      <c r="GM175" s="19">
        <f t="shared" si="1066"/>
        <v>19858.905000000002</v>
      </c>
      <c r="GN175" s="19">
        <f t="shared" si="1066"/>
        <v>26478.54</v>
      </c>
      <c r="GO175" s="19"/>
      <c r="GR175" s="1" t="str">
        <f t="shared" si="1067"/>
        <v>Basic, Sport</v>
      </c>
      <c r="GS175" s="19">
        <f t="shared" ref="GS175:GS184" si="1090">+GR$109*GS89</f>
        <v>0</v>
      </c>
      <c r="GT175" s="19">
        <f>+GS109*GT89</f>
        <v>0</v>
      </c>
      <c r="GU175" s="19">
        <f>+GT109*GU89</f>
        <v>0</v>
      </c>
      <c r="GV175" s="19">
        <f>+GU109*GV89</f>
        <v>4618.3500000000004</v>
      </c>
      <c r="GW175" s="19">
        <f>+GV109*GW89</f>
        <v>6157.8</v>
      </c>
      <c r="GY175" s="19">
        <f t="shared" si="1068"/>
        <v>0</v>
      </c>
      <c r="GZ175">
        <f t="shared" si="1069"/>
        <v>0</v>
      </c>
      <c r="HA175">
        <f t="shared" si="1070"/>
        <v>0</v>
      </c>
      <c r="HB175">
        <f t="shared" si="1071"/>
        <v>49647.262500000004</v>
      </c>
      <c r="HC175">
        <f t="shared" si="1072"/>
        <v>66196.350000000006</v>
      </c>
      <c r="HD175" s="19"/>
      <c r="HF175" s="19">
        <f t="shared" si="1073"/>
        <v>0</v>
      </c>
      <c r="HG175" s="19">
        <f t="shared" si="1073"/>
        <v>0</v>
      </c>
      <c r="HH175" s="19">
        <f t="shared" si="1073"/>
        <v>0</v>
      </c>
      <c r="HI175" s="19">
        <f t="shared" si="1073"/>
        <v>19858.905000000002</v>
      </c>
      <c r="HJ175" s="19">
        <f t="shared" si="1073"/>
        <v>26478.54</v>
      </c>
      <c r="HK175" s="19"/>
      <c r="HN175" s="1" t="str">
        <f t="shared" si="1074"/>
        <v>Basic, Sport</v>
      </c>
      <c r="HO175" s="19">
        <f t="shared" ref="HO175:HO184" si="1091">+HN$109*HO89</f>
        <v>0</v>
      </c>
      <c r="HP175" s="19">
        <f>+HO109*HP89</f>
        <v>0</v>
      </c>
      <c r="HQ175" s="19">
        <f>+HP109*HQ89</f>
        <v>0</v>
      </c>
      <c r="HR175" s="19">
        <f>+HQ109*HR89</f>
        <v>4618.3500000000004</v>
      </c>
      <c r="HS175" s="19">
        <f>+HR109*HS89</f>
        <v>6157.8</v>
      </c>
      <c r="HU175" s="19">
        <f t="shared" si="1075"/>
        <v>0</v>
      </c>
      <c r="HV175">
        <f t="shared" si="1076"/>
        <v>0</v>
      </c>
      <c r="HW175">
        <f t="shared" si="1077"/>
        <v>0</v>
      </c>
      <c r="HX175">
        <f t="shared" si="1078"/>
        <v>49647.262500000004</v>
      </c>
      <c r="HY175">
        <f t="shared" si="1079"/>
        <v>66196.350000000006</v>
      </c>
      <c r="HZ175" s="19"/>
      <c r="IB175" s="19">
        <f t="shared" si="1080"/>
        <v>0</v>
      </c>
      <c r="IC175" s="19">
        <f t="shared" si="1080"/>
        <v>0</v>
      </c>
      <c r="ID175" s="19">
        <f t="shared" si="1080"/>
        <v>0</v>
      </c>
      <c r="IE175" s="19">
        <f t="shared" si="1080"/>
        <v>19858.905000000002</v>
      </c>
      <c r="IF175" s="19">
        <f t="shared" si="1080"/>
        <v>26478.54</v>
      </c>
      <c r="IG175" s="19"/>
    </row>
    <row r="176" spans="1:241">
      <c r="B176" s="1" t="str">
        <f t="shared" si="1000"/>
        <v>Sport</v>
      </c>
      <c r="C176" s="19">
        <f t="shared" si="1081"/>
        <v>6997.5</v>
      </c>
      <c r="D176" s="19">
        <f t="shared" ref="D176:G181" si="1092">+C$109*D90</f>
        <v>9330</v>
      </c>
      <c r="E176" s="19">
        <f t="shared" si="1092"/>
        <v>12440</v>
      </c>
      <c r="F176" s="19">
        <f t="shared" si="1092"/>
        <v>10263</v>
      </c>
      <c r="G176" s="19">
        <f t="shared" si="1092"/>
        <v>11196</v>
      </c>
      <c r="I176" s="19">
        <f t="shared" si="1001"/>
        <v>64726.875</v>
      </c>
      <c r="J176">
        <f t="shared" si="1002"/>
        <v>86302.5</v>
      </c>
      <c r="K176">
        <f t="shared" si="1003"/>
        <v>115070</v>
      </c>
      <c r="L176">
        <f t="shared" si="1004"/>
        <v>94932.75</v>
      </c>
      <c r="M176">
        <f t="shared" si="1005"/>
        <v>103563</v>
      </c>
      <c r="N176" s="19"/>
      <c r="P176" s="19">
        <f t="shared" si="1006"/>
        <v>25890.75</v>
      </c>
      <c r="Q176" s="19">
        <f t="shared" si="1007"/>
        <v>34521</v>
      </c>
      <c r="R176" s="19">
        <f t="shared" si="1008"/>
        <v>46028</v>
      </c>
      <c r="S176" s="19">
        <f t="shared" si="1009"/>
        <v>37973.1</v>
      </c>
      <c r="T176" s="19">
        <f t="shared" si="1010"/>
        <v>41425.200000000004</v>
      </c>
      <c r="U176" s="19"/>
      <c r="X176" s="1" t="str">
        <f t="shared" si="1011"/>
        <v>Sport</v>
      </c>
      <c r="Y176" s="19">
        <f t="shared" si="1082"/>
        <v>0</v>
      </c>
      <c r="Z176" s="19">
        <f t="shared" ref="Z176:AC179" si="1093">+Y$109*Z90</f>
        <v>8397</v>
      </c>
      <c r="AA176" s="19">
        <f t="shared" si="1093"/>
        <v>14928</v>
      </c>
      <c r="AB176" s="19">
        <f t="shared" si="1093"/>
        <v>14928</v>
      </c>
      <c r="AC176" s="19">
        <f t="shared" si="1093"/>
        <v>20526</v>
      </c>
      <c r="AE176" s="19">
        <f t="shared" si="1012"/>
        <v>0</v>
      </c>
      <c r="AF176">
        <f t="shared" si="1013"/>
        <v>88168.5</v>
      </c>
      <c r="AG176">
        <f t="shared" si="1014"/>
        <v>156744</v>
      </c>
      <c r="AH176">
        <f t="shared" si="1015"/>
        <v>156744</v>
      </c>
      <c r="AI176">
        <f t="shared" si="1016"/>
        <v>215523</v>
      </c>
      <c r="AJ176" s="19"/>
      <c r="AL176" s="19">
        <f t="shared" si="1017"/>
        <v>0</v>
      </c>
      <c r="AM176" s="19">
        <f t="shared" si="1017"/>
        <v>35267.4</v>
      </c>
      <c r="AN176" s="19">
        <f t="shared" si="1017"/>
        <v>62697.600000000006</v>
      </c>
      <c r="AO176" s="19">
        <f t="shared" si="1017"/>
        <v>62697.600000000006</v>
      </c>
      <c r="AP176" s="19">
        <f t="shared" si="1017"/>
        <v>86209.2</v>
      </c>
      <c r="AQ176" s="19"/>
      <c r="AT176" s="1" t="str">
        <f t="shared" si="1018"/>
        <v>Underground</v>
      </c>
      <c r="AU176" s="19">
        <f t="shared" si="1083"/>
        <v>0</v>
      </c>
      <c r="AV176" s="19">
        <f t="shared" ref="AV176:AY179" si="1094">+AU$109*AV90</f>
        <v>6997.5</v>
      </c>
      <c r="AW176" s="19">
        <f t="shared" si="1094"/>
        <v>6997.5</v>
      </c>
      <c r="AX176" s="19">
        <f t="shared" si="1094"/>
        <v>5598</v>
      </c>
      <c r="AY176" s="19">
        <f t="shared" si="1094"/>
        <v>7464</v>
      </c>
      <c r="BA176" s="19">
        <f t="shared" si="1019"/>
        <v>0</v>
      </c>
      <c r="BB176">
        <f t="shared" si="1020"/>
        <v>68225.625</v>
      </c>
      <c r="BC176">
        <f t="shared" si="1021"/>
        <v>68225.625</v>
      </c>
      <c r="BD176">
        <f t="shared" si="1022"/>
        <v>54580.5</v>
      </c>
      <c r="BE176">
        <f t="shared" si="1023"/>
        <v>72774</v>
      </c>
      <c r="BF176" s="19"/>
      <c r="BH176" s="19">
        <f t="shared" si="1024"/>
        <v>0</v>
      </c>
      <c r="BI176" s="19">
        <f t="shared" si="1024"/>
        <v>27290.250000000004</v>
      </c>
      <c r="BJ176" s="19">
        <f t="shared" si="1024"/>
        <v>27290.250000000004</v>
      </c>
      <c r="BK176" s="19">
        <f t="shared" si="1024"/>
        <v>21832.2</v>
      </c>
      <c r="BL176" s="19">
        <f t="shared" si="1024"/>
        <v>29109.600000000002</v>
      </c>
      <c r="BM176" s="19"/>
      <c r="BP176" s="1" t="str">
        <f t="shared" si="1025"/>
        <v>Underground</v>
      </c>
      <c r="BQ176" s="19">
        <f t="shared" si="1084"/>
        <v>0</v>
      </c>
      <c r="BR176" s="19">
        <f t="shared" ref="BR176:BU179" si="1095">+BQ$109*BR90</f>
        <v>0</v>
      </c>
      <c r="BS176" s="19">
        <f t="shared" si="1095"/>
        <v>6997.5</v>
      </c>
      <c r="BT176" s="19">
        <f t="shared" si="1095"/>
        <v>5598</v>
      </c>
      <c r="BU176" s="19">
        <f t="shared" si="1095"/>
        <v>5598</v>
      </c>
      <c r="BW176" s="19">
        <f t="shared" si="1026"/>
        <v>0</v>
      </c>
      <c r="BX176">
        <f t="shared" si="1027"/>
        <v>0</v>
      </c>
      <c r="BY176">
        <f t="shared" si="1028"/>
        <v>73473.75</v>
      </c>
      <c r="BZ176">
        <f t="shared" si="1029"/>
        <v>58779</v>
      </c>
      <c r="CA176">
        <f t="shared" si="1030"/>
        <v>58779</v>
      </c>
      <c r="CB176" s="19"/>
      <c r="CD176" s="19">
        <f t="shared" si="1031"/>
        <v>0</v>
      </c>
      <c r="CE176" s="19">
        <f t="shared" si="1031"/>
        <v>0</v>
      </c>
      <c r="CF176" s="19">
        <f t="shared" si="1031"/>
        <v>29389.5</v>
      </c>
      <c r="CG176" s="19">
        <f t="shared" si="1031"/>
        <v>23511.600000000002</v>
      </c>
      <c r="CH176" s="19">
        <f t="shared" si="1031"/>
        <v>23511.600000000002</v>
      </c>
      <c r="CI176" s="19"/>
      <c r="CL176" s="1" t="str">
        <f t="shared" si="1032"/>
        <v>Underground</v>
      </c>
      <c r="CM176" s="19">
        <f t="shared" si="1085"/>
        <v>0</v>
      </c>
      <c r="CN176" s="19">
        <f t="shared" ref="CN176:CQ179" si="1096">+CM$109*CN90</f>
        <v>0</v>
      </c>
      <c r="CO176" s="19">
        <f t="shared" si="1096"/>
        <v>6997.5</v>
      </c>
      <c r="CP176" s="19">
        <f t="shared" si="1096"/>
        <v>5598</v>
      </c>
      <c r="CQ176" s="19">
        <f t="shared" si="1096"/>
        <v>5598</v>
      </c>
      <c r="CS176" s="19">
        <f t="shared" si="1033"/>
        <v>0</v>
      </c>
      <c r="CT176">
        <f t="shared" si="1034"/>
        <v>0</v>
      </c>
      <c r="CU176">
        <f t="shared" si="1035"/>
        <v>73473.75</v>
      </c>
      <c r="CV176">
        <f t="shared" si="1036"/>
        <v>58779</v>
      </c>
      <c r="CW176">
        <f t="shared" si="1037"/>
        <v>58779</v>
      </c>
      <c r="CX176" s="19"/>
      <c r="CZ176" s="19">
        <f t="shared" si="1038"/>
        <v>0</v>
      </c>
      <c r="DA176" s="19">
        <f t="shared" si="1038"/>
        <v>0</v>
      </c>
      <c r="DB176" s="19">
        <f t="shared" si="1038"/>
        <v>29389.5</v>
      </c>
      <c r="DC176" s="19">
        <f t="shared" si="1038"/>
        <v>23511.600000000002</v>
      </c>
      <c r="DD176" s="19">
        <f t="shared" si="1038"/>
        <v>23511.600000000002</v>
      </c>
      <c r="DE176" s="19"/>
      <c r="DH176" s="1" t="str">
        <f t="shared" si="1039"/>
        <v>Underground</v>
      </c>
      <c r="DI176" s="19">
        <f t="shared" si="1086"/>
        <v>0</v>
      </c>
      <c r="DJ176" s="19">
        <f t="shared" ref="DJ176:DM179" si="1097">+DI$109*DJ90</f>
        <v>0</v>
      </c>
      <c r="DK176" s="19">
        <f t="shared" si="1097"/>
        <v>6997.5</v>
      </c>
      <c r="DL176" s="19">
        <f t="shared" si="1097"/>
        <v>5598</v>
      </c>
      <c r="DM176" s="19">
        <f t="shared" si="1097"/>
        <v>5598</v>
      </c>
      <c r="DO176" s="19">
        <f t="shared" si="1040"/>
        <v>0</v>
      </c>
      <c r="DP176">
        <f t="shared" si="1041"/>
        <v>0</v>
      </c>
      <c r="DQ176">
        <f t="shared" si="1042"/>
        <v>75223.125</v>
      </c>
      <c r="DR176">
        <f t="shared" si="1043"/>
        <v>60178.5</v>
      </c>
      <c r="DS176">
        <f t="shared" si="1044"/>
        <v>60178.5</v>
      </c>
      <c r="DT176" s="19"/>
      <c r="DV176" s="19">
        <f t="shared" si="1045"/>
        <v>0</v>
      </c>
      <c r="DW176" s="19">
        <f t="shared" si="1045"/>
        <v>0</v>
      </c>
      <c r="DX176" s="19">
        <f t="shared" si="1045"/>
        <v>30089.25</v>
      </c>
      <c r="DY176" s="19">
        <f t="shared" si="1045"/>
        <v>24071.399999999998</v>
      </c>
      <c r="DZ176" s="19">
        <f t="shared" si="1045"/>
        <v>24071.399999999998</v>
      </c>
      <c r="EA176" s="19"/>
      <c r="ED176" s="1" t="str">
        <f t="shared" si="1046"/>
        <v>Underground</v>
      </c>
      <c r="EE176" s="19">
        <f t="shared" si="1087"/>
        <v>0</v>
      </c>
      <c r="EF176" s="19">
        <f t="shared" ref="EF176:EI179" si="1098">+EE$109*EF90</f>
        <v>0</v>
      </c>
      <c r="EG176" s="19">
        <f t="shared" si="1098"/>
        <v>6997.5</v>
      </c>
      <c r="EH176" s="19">
        <f t="shared" si="1098"/>
        <v>5598</v>
      </c>
      <c r="EI176" s="19">
        <f t="shared" si="1098"/>
        <v>5598</v>
      </c>
      <c r="EK176" s="19">
        <f t="shared" si="1047"/>
        <v>0</v>
      </c>
      <c r="EL176">
        <f t="shared" si="1048"/>
        <v>0</v>
      </c>
      <c r="EM176">
        <f t="shared" si="1049"/>
        <v>78721.875</v>
      </c>
      <c r="EN176">
        <f t="shared" si="1050"/>
        <v>62977.5</v>
      </c>
      <c r="EO176">
        <f t="shared" si="1051"/>
        <v>62977.5</v>
      </c>
      <c r="EP176" s="19"/>
      <c r="ER176" s="19">
        <f t="shared" si="1052"/>
        <v>0</v>
      </c>
      <c r="ES176" s="19">
        <f t="shared" si="1052"/>
        <v>0</v>
      </c>
      <c r="ET176" s="19">
        <f t="shared" si="1052"/>
        <v>31488.75</v>
      </c>
      <c r="EU176" s="19">
        <f t="shared" si="1052"/>
        <v>25191</v>
      </c>
      <c r="EV176" s="19">
        <f t="shared" si="1052"/>
        <v>25191</v>
      </c>
      <c r="EW176" s="19"/>
      <c r="EZ176" s="1" t="str">
        <f t="shared" si="1053"/>
        <v>Underground</v>
      </c>
      <c r="FA176" s="19">
        <f t="shared" si="1088"/>
        <v>0</v>
      </c>
      <c r="FB176" s="19">
        <f t="shared" ref="FB176:FE179" si="1099">+FA$109*FB90</f>
        <v>0</v>
      </c>
      <c r="FC176" s="19">
        <f t="shared" si="1099"/>
        <v>6997.5</v>
      </c>
      <c r="FD176" s="19">
        <f t="shared" si="1099"/>
        <v>5598</v>
      </c>
      <c r="FE176" s="19">
        <f t="shared" si="1099"/>
        <v>5598</v>
      </c>
      <c r="FG176" s="19">
        <f t="shared" si="1054"/>
        <v>0</v>
      </c>
      <c r="FH176">
        <f t="shared" si="1055"/>
        <v>0</v>
      </c>
      <c r="FI176">
        <f t="shared" si="1056"/>
        <v>75223.125</v>
      </c>
      <c r="FJ176">
        <f t="shared" si="1057"/>
        <v>60178.5</v>
      </c>
      <c r="FK176">
        <f t="shared" si="1058"/>
        <v>60178.5</v>
      </c>
      <c r="FL176" s="19"/>
      <c r="FN176" s="19">
        <f t="shared" si="1059"/>
        <v>0</v>
      </c>
      <c r="FO176" s="19">
        <f t="shared" si="1059"/>
        <v>0</v>
      </c>
      <c r="FP176" s="19">
        <f t="shared" si="1059"/>
        <v>30089.25</v>
      </c>
      <c r="FQ176" s="19">
        <f t="shared" si="1059"/>
        <v>24071.399999999998</v>
      </c>
      <c r="FR176" s="19">
        <f t="shared" si="1059"/>
        <v>24071.399999999998</v>
      </c>
      <c r="FS176" s="19"/>
      <c r="FV176" s="1" t="str">
        <f t="shared" si="1060"/>
        <v>Underground</v>
      </c>
      <c r="FW176" s="19">
        <f t="shared" si="1089"/>
        <v>0</v>
      </c>
      <c r="FX176" s="19">
        <f t="shared" ref="FX176:GA179" si="1100">+FW$109*FX90</f>
        <v>0</v>
      </c>
      <c r="FY176" s="19">
        <f t="shared" si="1100"/>
        <v>0</v>
      </c>
      <c r="FZ176" s="19">
        <f t="shared" si="1100"/>
        <v>4198.5</v>
      </c>
      <c r="GA176" s="19">
        <f t="shared" si="1100"/>
        <v>5598</v>
      </c>
      <c r="GC176" s="19">
        <f t="shared" si="1061"/>
        <v>0</v>
      </c>
      <c r="GD176">
        <f t="shared" si="1062"/>
        <v>0</v>
      </c>
      <c r="GE176">
        <f t="shared" si="1063"/>
        <v>0</v>
      </c>
      <c r="GF176">
        <f t="shared" si="1064"/>
        <v>45133.875</v>
      </c>
      <c r="GG176">
        <f t="shared" si="1065"/>
        <v>60178.5</v>
      </c>
      <c r="GH176" s="19"/>
      <c r="GJ176" s="19">
        <f t="shared" si="1066"/>
        <v>0</v>
      </c>
      <c r="GK176" s="19">
        <f t="shared" si="1066"/>
        <v>0</v>
      </c>
      <c r="GL176" s="19">
        <f t="shared" si="1066"/>
        <v>0</v>
      </c>
      <c r="GM176" s="19">
        <f t="shared" si="1066"/>
        <v>18053.55</v>
      </c>
      <c r="GN176" s="19">
        <f t="shared" si="1066"/>
        <v>24071.399999999998</v>
      </c>
      <c r="GO176" s="19"/>
      <c r="GR176" s="1" t="str">
        <f t="shared" si="1067"/>
        <v>Underground</v>
      </c>
      <c r="GS176" s="19">
        <f t="shared" si="1090"/>
        <v>0</v>
      </c>
      <c r="GT176" s="19">
        <f t="shared" ref="GT176:GW179" si="1101">+GS$109*GT90</f>
        <v>0</v>
      </c>
      <c r="GU176" s="19">
        <f t="shared" si="1101"/>
        <v>0</v>
      </c>
      <c r="GV176" s="19">
        <f t="shared" si="1101"/>
        <v>4198.5</v>
      </c>
      <c r="GW176" s="19">
        <f t="shared" si="1101"/>
        <v>5598</v>
      </c>
      <c r="GY176" s="19">
        <f t="shared" si="1068"/>
        <v>0</v>
      </c>
      <c r="GZ176">
        <f t="shared" si="1069"/>
        <v>0</v>
      </c>
      <c r="HA176">
        <f t="shared" si="1070"/>
        <v>0</v>
      </c>
      <c r="HB176">
        <f t="shared" si="1071"/>
        <v>45133.875</v>
      </c>
      <c r="HC176">
        <f t="shared" si="1072"/>
        <v>60178.5</v>
      </c>
      <c r="HD176" s="19"/>
      <c r="HF176" s="19">
        <f t="shared" si="1073"/>
        <v>0</v>
      </c>
      <c r="HG176" s="19">
        <f t="shared" si="1073"/>
        <v>0</v>
      </c>
      <c r="HH176" s="19">
        <f t="shared" si="1073"/>
        <v>0</v>
      </c>
      <c r="HI176" s="19">
        <f t="shared" si="1073"/>
        <v>18053.55</v>
      </c>
      <c r="HJ176" s="19">
        <f t="shared" si="1073"/>
        <v>24071.399999999998</v>
      </c>
      <c r="HK176" s="19"/>
      <c r="HN176" s="1" t="str">
        <f t="shared" si="1074"/>
        <v>Underground</v>
      </c>
      <c r="HO176" s="19">
        <f t="shared" si="1091"/>
        <v>0</v>
      </c>
      <c r="HP176" s="19">
        <f t="shared" ref="HP176:HS179" si="1102">+HO$109*HP90</f>
        <v>0</v>
      </c>
      <c r="HQ176" s="19">
        <f t="shared" si="1102"/>
        <v>0</v>
      </c>
      <c r="HR176" s="19">
        <f t="shared" si="1102"/>
        <v>4198.5</v>
      </c>
      <c r="HS176" s="19">
        <f t="shared" si="1102"/>
        <v>5598</v>
      </c>
      <c r="HU176" s="19">
        <f t="shared" si="1075"/>
        <v>0</v>
      </c>
      <c r="HV176">
        <f t="shared" si="1076"/>
        <v>0</v>
      </c>
      <c r="HW176">
        <f t="shared" si="1077"/>
        <v>0</v>
      </c>
      <c r="HX176">
        <f t="shared" si="1078"/>
        <v>45133.875</v>
      </c>
      <c r="HY176">
        <f t="shared" si="1079"/>
        <v>60178.5</v>
      </c>
      <c r="HZ176" s="19"/>
      <c r="IB176" s="19">
        <f t="shared" si="1080"/>
        <v>0</v>
      </c>
      <c r="IC176" s="19">
        <f t="shared" si="1080"/>
        <v>0</v>
      </c>
      <c r="ID176" s="19">
        <f t="shared" si="1080"/>
        <v>0</v>
      </c>
      <c r="IE176" s="19">
        <f t="shared" si="1080"/>
        <v>18053.55</v>
      </c>
      <c r="IF176" s="19">
        <f t="shared" si="1080"/>
        <v>24071.399999999998</v>
      </c>
      <c r="IG176" s="19"/>
    </row>
    <row r="177" spans="1:241">
      <c r="B177" s="1" t="str">
        <f t="shared" si="1000"/>
        <v>Underground</v>
      </c>
      <c r="C177" s="19">
        <f t="shared" si="1081"/>
        <v>8397</v>
      </c>
      <c r="D177" s="19">
        <f t="shared" si="1092"/>
        <v>11196</v>
      </c>
      <c r="E177" s="19">
        <f t="shared" si="1092"/>
        <v>14928</v>
      </c>
      <c r="F177" s="19">
        <f t="shared" si="1092"/>
        <v>12315.6</v>
      </c>
      <c r="G177" s="19">
        <f t="shared" si="1092"/>
        <v>13435.199999999999</v>
      </c>
      <c r="I177" s="19">
        <f t="shared" si="1001"/>
        <v>98664.75</v>
      </c>
      <c r="J177">
        <f t="shared" si="1002"/>
        <v>131553</v>
      </c>
      <c r="K177">
        <f t="shared" si="1003"/>
        <v>175404</v>
      </c>
      <c r="L177">
        <f t="shared" si="1004"/>
        <v>144708.30000000002</v>
      </c>
      <c r="M177">
        <f t="shared" si="1005"/>
        <v>157863.59999999998</v>
      </c>
      <c r="N177" s="19"/>
      <c r="P177" s="19">
        <f t="shared" si="1006"/>
        <v>39465.9</v>
      </c>
      <c r="Q177" s="19">
        <f t="shared" si="1007"/>
        <v>52621.200000000004</v>
      </c>
      <c r="R177" s="19">
        <f t="shared" si="1008"/>
        <v>70161.600000000006</v>
      </c>
      <c r="S177" s="19">
        <f t="shared" si="1009"/>
        <v>57883.320000000007</v>
      </c>
      <c r="T177" s="19">
        <f t="shared" si="1010"/>
        <v>63145.439999999995</v>
      </c>
      <c r="U177" s="19"/>
      <c r="X177" s="1" t="str">
        <f t="shared" si="1011"/>
        <v>Underground</v>
      </c>
      <c r="Y177" s="19">
        <f t="shared" si="1082"/>
        <v>0</v>
      </c>
      <c r="Z177" s="19">
        <f t="shared" si="1093"/>
        <v>10076.4</v>
      </c>
      <c r="AA177" s="19">
        <f t="shared" si="1093"/>
        <v>17913.599999999999</v>
      </c>
      <c r="AB177" s="19">
        <f t="shared" si="1093"/>
        <v>17913.599999999999</v>
      </c>
      <c r="AC177" s="19">
        <f t="shared" si="1093"/>
        <v>24631.200000000001</v>
      </c>
      <c r="AE177" s="19">
        <f t="shared" si="1012"/>
        <v>0</v>
      </c>
      <c r="AF177">
        <f t="shared" si="1013"/>
        <v>130993.2</v>
      </c>
      <c r="AG177">
        <f t="shared" si="1014"/>
        <v>232876.79999999999</v>
      </c>
      <c r="AH177">
        <f t="shared" si="1015"/>
        <v>232876.79999999999</v>
      </c>
      <c r="AI177">
        <f t="shared" si="1016"/>
        <v>320205.60000000003</v>
      </c>
      <c r="AJ177" s="19"/>
      <c r="AL177" s="19">
        <f t="shared" si="1017"/>
        <v>0</v>
      </c>
      <c r="AM177" s="19">
        <f t="shared" si="1017"/>
        <v>52397.279999999999</v>
      </c>
      <c r="AN177" s="19">
        <f t="shared" si="1017"/>
        <v>93150.720000000001</v>
      </c>
      <c r="AO177" s="19">
        <f t="shared" si="1017"/>
        <v>93150.720000000001</v>
      </c>
      <c r="AP177" s="19">
        <f t="shared" si="1017"/>
        <v>128082.24000000001</v>
      </c>
      <c r="AQ177" s="19"/>
      <c r="AT177" s="1" t="str">
        <f t="shared" si="1018"/>
        <v>Fantasy</v>
      </c>
      <c r="AU177" s="19">
        <f t="shared" si="1083"/>
        <v>0</v>
      </c>
      <c r="AV177" s="19">
        <f t="shared" si="1094"/>
        <v>8397</v>
      </c>
      <c r="AW177" s="19">
        <f t="shared" si="1094"/>
        <v>8397</v>
      </c>
      <c r="AX177" s="19">
        <f t="shared" si="1094"/>
        <v>6717.5999999999995</v>
      </c>
      <c r="AY177" s="19">
        <f t="shared" si="1094"/>
        <v>8956.7999999999993</v>
      </c>
      <c r="BA177" s="19">
        <f t="shared" si="1019"/>
        <v>0</v>
      </c>
      <c r="BB177">
        <f t="shared" si="1020"/>
        <v>102863.25</v>
      </c>
      <c r="BC177">
        <f t="shared" si="1021"/>
        <v>102863.25</v>
      </c>
      <c r="BD177">
        <f t="shared" si="1022"/>
        <v>82290.599999999991</v>
      </c>
      <c r="BE177">
        <f t="shared" si="1023"/>
        <v>109720.79999999999</v>
      </c>
      <c r="BF177" s="19"/>
      <c r="BH177" s="19">
        <f t="shared" si="1024"/>
        <v>0</v>
      </c>
      <c r="BI177" s="19">
        <f t="shared" si="1024"/>
        <v>41145.300000000003</v>
      </c>
      <c r="BJ177" s="19">
        <f t="shared" si="1024"/>
        <v>41145.300000000003</v>
      </c>
      <c r="BK177" s="19">
        <f t="shared" si="1024"/>
        <v>32916.239999999998</v>
      </c>
      <c r="BL177" s="19">
        <f t="shared" si="1024"/>
        <v>43888.32</v>
      </c>
      <c r="BM177" s="19"/>
      <c r="BP177" s="1" t="str">
        <f t="shared" si="1025"/>
        <v>Fantasy</v>
      </c>
      <c r="BQ177" s="19">
        <f t="shared" si="1084"/>
        <v>0</v>
      </c>
      <c r="BR177" s="19">
        <f t="shared" si="1095"/>
        <v>0</v>
      </c>
      <c r="BS177" s="19">
        <f t="shared" si="1095"/>
        <v>8397</v>
      </c>
      <c r="BT177" s="19">
        <f t="shared" si="1095"/>
        <v>6717.5999999999995</v>
      </c>
      <c r="BU177" s="19">
        <f t="shared" si="1095"/>
        <v>6717.5999999999995</v>
      </c>
      <c r="BW177" s="19">
        <f t="shared" si="1026"/>
        <v>0</v>
      </c>
      <c r="BX177">
        <f t="shared" si="1027"/>
        <v>0</v>
      </c>
      <c r="BY177">
        <f t="shared" si="1028"/>
        <v>109161</v>
      </c>
      <c r="BZ177">
        <f t="shared" si="1029"/>
        <v>87328.799999999988</v>
      </c>
      <c r="CA177">
        <f t="shared" si="1030"/>
        <v>87328.799999999988</v>
      </c>
      <c r="CB177" s="19"/>
      <c r="CD177" s="19">
        <f t="shared" si="1031"/>
        <v>0</v>
      </c>
      <c r="CE177" s="19">
        <f t="shared" si="1031"/>
        <v>0</v>
      </c>
      <c r="CF177" s="19">
        <f t="shared" si="1031"/>
        <v>43664.4</v>
      </c>
      <c r="CG177" s="19">
        <f t="shared" si="1031"/>
        <v>34931.519999999997</v>
      </c>
      <c r="CH177" s="19">
        <f t="shared" si="1031"/>
        <v>34931.519999999997</v>
      </c>
      <c r="CI177" s="19"/>
      <c r="CL177" s="1" t="str">
        <f t="shared" si="1032"/>
        <v>Fantasy</v>
      </c>
      <c r="CM177" s="19">
        <f t="shared" si="1085"/>
        <v>0</v>
      </c>
      <c r="CN177" s="19">
        <f t="shared" si="1096"/>
        <v>0</v>
      </c>
      <c r="CO177" s="19">
        <f t="shared" si="1096"/>
        <v>8397</v>
      </c>
      <c r="CP177" s="19">
        <f t="shared" si="1096"/>
        <v>6717.5999999999995</v>
      </c>
      <c r="CQ177" s="19">
        <f t="shared" si="1096"/>
        <v>6717.5999999999995</v>
      </c>
      <c r="CS177" s="19">
        <f t="shared" si="1033"/>
        <v>0</v>
      </c>
      <c r="CT177">
        <f t="shared" si="1034"/>
        <v>0</v>
      </c>
      <c r="CU177">
        <f t="shared" si="1035"/>
        <v>109161</v>
      </c>
      <c r="CV177">
        <f t="shared" si="1036"/>
        <v>87328.799999999988</v>
      </c>
      <c r="CW177">
        <f t="shared" si="1037"/>
        <v>87328.799999999988</v>
      </c>
      <c r="CX177" s="19"/>
      <c r="CZ177" s="19">
        <f t="shared" si="1038"/>
        <v>0</v>
      </c>
      <c r="DA177" s="19">
        <f t="shared" si="1038"/>
        <v>0</v>
      </c>
      <c r="DB177" s="19">
        <f t="shared" si="1038"/>
        <v>43664.4</v>
      </c>
      <c r="DC177" s="19">
        <f t="shared" si="1038"/>
        <v>34931.519999999997</v>
      </c>
      <c r="DD177" s="19">
        <f t="shared" si="1038"/>
        <v>34931.519999999997</v>
      </c>
      <c r="DE177" s="19"/>
      <c r="DH177" s="1" t="str">
        <f t="shared" si="1039"/>
        <v>Fantasy</v>
      </c>
      <c r="DI177" s="19">
        <f t="shared" si="1086"/>
        <v>0</v>
      </c>
      <c r="DJ177" s="19">
        <f t="shared" si="1097"/>
        <v>0</v>
      </c>
      <c r="DK177" s="19">
        <f t="shared" si="1097"/>
        <v>8397</v>
      </c>
      <c r="DL177" s="19">
        <f t="shared" si="1097"/>
        <v>6717.5999999999995</v>
      </c>
      <c r="DM177" s="19">
        <f t="shared" si="1097"/>
        <v>6717.5999999999995</v>
      </c>
      <c r="DO177" s="19">
        <f t="shared" si="1040"/>
        <v>0</v>
      </c>
      <c r="DP177">
        <f t="shared" si="1041"/>
        <v>0</v>
      </c>
      <c r="DQ177">
        <f t="shared" si="1042"/>
        <v>111260.25</v>
      </c>
      <c r="DR177">
        <f t="shared" si="1043"/>
        <v>89008.2</v>
      </c>
      <c r="DS177">
        <f t="shared" si="1044"/>
        <v>89008.2</v>
      </c>
      <c r="DT177" s="19"/>
      <c r="DV177" s="19">
        <f t="shared" si="1045"/>
        <v>0</v>
      </c>
      <c r="DW177" s="19">
        <f t="shared" si="1045"/>
        <v>0</v>
      </c>
      <c r="DX177" s="19">
        <f t="shared" si="1045"/>
        <v>44504.1</v>
      </c>
      <c r="DY177" s="19">
        <f t="shared" si="1045"/>
        <v>35603.279999999999</v>
      </c>
      <c r="DZ177" s="19">
        <f t="shared" si="1045"/>
        <v>35603.279999999999</v>
      </c>
      <c r="EA177" s="19"/>
      <c r="ED177" s="1" t="str">
        <f t="shared" si="1046"/>
        <v>Fantasy</v>
      </c>
      <c r="EE177" s="19">
        <f t="shared" si="1087"/>
        <v>0</v>
      </c>
      <c r="EF177" s="19">
        <f t="shared" si="1098"/>
        <v>0</v>
      </c>
      <c r="EG177" s="19">
        <f t="shared" si="1098"/>
        <v>8397</v>
      </c>
      <c r="EH177" s="19">
        <f t="shared" si="1098"/>
        <v>6717.5999999999995</v>
      </c>
      <c r="EI177" s="19">
        <f t="shared" si="1098"/>
        <v>6717.5999999999995</v>
      </c>
      <c r="EK177" s="19">
        <f t="shared" si="1047"/>
        <v>0</v>
      </c>
      <c r="EL177">
        <f t="shared" si="1048"/>
        <v>0</v>
      </c>
      <c r="EM177">
        <f t="shared" si="1049"/>
        <v>115458.75</v>
      </c>
      <c r="EN177">
        <f t="shared" si="1050"/>
        <v>92366.999999999985</v>
      </c>
      <c r="EO177">
        <f t="shared" si="1051"/>
        <v>92366.999999999985</v>
      </c>
      <c r="EP177" s="19"/>
      <c r="ER177" s="19">
        <f t="shared" si="1052"/>
        <v>0</v>
      </c>
      <c r="ES177" s="19">
        <f t="shared" si="1052"/>
        <v>0</v>
      </c>
      <c r="ET177" s="19">
        <f t="shared" si="1052"/>
        <v>46183.5</v>
      </c>
      <c r="EU177" s="19">
        <f t="shared" si="1052"/>
        <v>36946.799999999996</v>
      </c>
      <c r="EV177" s="19">
        <f t="shared" si="1052"/>
        <v>36946.799999999996</v>
      </c>
      <c r="EW177" s="19"/>
      <c r="EZ177" s="1" t="str">
        <f t="shared" si="1053"/>
        <v>Fantasy</v>
      </c>
      <c r="FA177" s="19">
        <f t="shared" si="1088"/>
        <v>0</v>
      </c>
      <c r="FB177" s="19">
        <f t="shared" si="1099"/>
        <v>0</v>
      </c>
      <c r="FC177" s="19">
        <f t="shared" si="1099"/>
        <v>8397</v>
      </c>
      <c r="FD177" s="19">
        <f t="shared" si="1099"/>
        <v>6717.5999999999995</v>
      </c>
      <c r="FE177" s="19">
        <f t="shared" si="1099"/>
        <v>6717.5999999999995</v>
      </c>
      <c r="FG177" s="19">
        <f t="shared" si="1054"/>
        <v>0</v>
      </c>
      <c r="FH177">
        <f t="shared" si="1055"/>
        <v>0</v>
      </c>
      <c r="FI177">
        <f t="shared" si="1056"/>
        <v>111260.25</v>
      </c>
      <c r="FJ177">
        <f t="shared" si="1057"/>
        <v>89008.2</v>
      </c>
      <c r="FK177">
        <f t="shared" si="1058"/>
        <v>89008.2</v>
      </c>
      <c r="FL177" s="19"/>
      <c r="FN177" s="19">
        <f t="shared" si="1059"/>
        <v>0</v>
      </c>
      <c r="FO177" s="19">
        <f t="shared" si="1059"/>
        <v>0</v>
      </c>
      <c r="FP177" s="19">
        <f t="shared" si="1059"/>
        <v>44504.1</v>
      </c>
      <c r="FQ177" s="19">
        <f t="shared" si="1059"/>
        <v>35603.279999999999</v>
      </c>
      <c r="FR177" s="19">
        <f t="shared" si="1059"/>
        <v>35603.279999999999</v>
      </c>
      <c r="FS177" s="19"/>
      <c r="FV177" s="1" t="str">
        <f t="shared" si="1060"/>
        <v>Fantasy</v>
      </c>
      <c r="FW177" s="19">
        <f t="shared" si="1089"/>
        <v>0</v>
      </c>
      <c r="FX177" s="19">
        <f t="shared" si="1100"/>
        <v>0</v>
      </c>
      <c r="FY177" s="19">
        <f t="shared" si="1100"/>
        <v>0</v>
      </c>
      <c r="FZ177" s="19">
        <f t="shared" si="1100"/>
        <v>5038.2</v>
      </c>
      <c r="GA177" s="19">
        <f t="shared" si="1100"/>
        <v>6717.5999999999995</v>
      </c>
      <c r="GC177" s="19">
        <f t="shared" si="1061"/>
        <v>0</v>
      </c>
      <c r="GD177">
        <f t="shared" si="1062"/>
        <v>0</v>
      </c>
      <c r="GE177">
        <f t="shared" si="1063"/>
        <v>0</v>
      </c>
      <c r="GF177">
        <f t="shared" si="1064"/>
        <v>66756.149999999994</v>
      </c>
      <c r="GG177">
        <f t="shared" si="1065"/>
        <v>89008.2</v>
      </c>
      <c r="GH177" s="19"/>
      <c r="GJ177" s="19">
        <f t="shared" si="1066"/>
        <v>0</v>
      </c>
      <c r="GK177" s="19">
        <f t="shared" si="1066"/>
        <v>0</v>
      </c>
      <c r="GL177" s="19">
        <f t="shared" si="1066"/>
        <v>0</v>
      </c>
      <c r="GM177" s="19">
        <f t="shared" si="1066"/>
        <v>26702.46</v>
      </c>
      <c r="GN177" s="19">
        <f t="shared" si="1066"/>
        <v>35603.279999999999</v>
      </c>
      <c r="GO177" s="19"/>
      <c r="GR177" s="1" t="str">
        <f t="shared" si="1067"/>
        <v>Fantasy</v>
      </c>
      <c r="GS177" s="19">
        <f t="shared" si="1090"/>
        <v>0</v>
      </c>
      <c r="GT177" s="19">
        <f t="shared" si="1101"/>
        <v>0</v>
      </c>
      <c r="GU177" s="19">
        <f t="shared" si="1101"/>
        <v>0</v>
      </c>
      <c r="GV177" s="19">
        <f t="shared" si="1101"/>
        <v>5038.2</v>
      </c>
      <c r="GW177" s="19">
        <f t="shared" si="1101"/>
        <v>6717.5999999999995</v>
      </c>
      <c r="GY177" s="19">
        <f t="shared" si="1068"/>
        <v>0</v>
      </c>
      <c r="GZ177">
        <f t="shared" si="1069"/>
        <v>0</v>
      </c>
      <c r="HA177">
        <f t="shared" si="1070"/>
        <v>0</v>
      </c>
      <c r="HB177">
        <f t="shared" si="1071"/>
        <v>66756.149999999994</v>
      </c>
      <c r="HC177">
        <f t="shared" si="1072"/>
        <v>89008.2</v>
      </c>
      <c r="HD177" s="19"/>
      <c r="HF177" s="19">
        <f t="shared" si="1073"/>
        <v>0</v>
      </c>
      <c r="HG177" s="19">
        <f t="shared" si="1073"/>
        <v>0</v>
      </c>
      <c r="HH177" s="19">
        <f t="shared" si="1073"/>
        <v>0</v>
      </c>
      <c r="HI177" s="19">
        <f t="shared" si="1073"/>
        <v>26702.46</v>
      </c>
      <c r="HJ177" s="19">
        <f t="shared" si="1073"/>
        <v>35603.279999999999</v>
      </c>
      <c r="HK177" s="19"/>
      <c r="HN177" s="1" t="str">
        <f t="shared" si="1074"/>
        <v>Fantasy</v>
      </c>
      <c r="HO177" s="19">
        <f t="shared" si="1091"/>
        <v>0</v>
      </c>
      <c r="HP177" s="19">
        <f t="shared" si="1102"/>
        <v>0</v>
      </c>
      <c r="HQ177" s="19">
        <f t="shared" si="1102"/>
        <v>0</v>
      </c>
      <c r="HR177" s="19">
        <f t="shared" si="1102"/>
        <v>5038.2</v>
      </c>
      <c r="HS177" s="19">
        <f t="shared" si="1102"/>
        <v>6717.5999999999995</v>
      </c>
      <c r="HU177" s="19">
        <f t="shared" si="1075"/>
        <v>0</v>
      </c>
      <c r="HV177">
        <f t="shared" si="1076"/>
        <v>0</v>
      </c>
      <c r="HW177">
        <f t="shared" si="1077"/>
        <v>0</v>
      </c>
      <c r="HX177">
        <f t="shared" si="1078"/>
        <v>66756.149999999994</v>
      </c>
      <c r="HY177">
        <f t="shared" si="1079"/>
        <v>89008.2</v>
      </c>
      <c r="HZ177" s="19"/>
      <c r="IB177" s="19">
        <f t="shared" si="1080"/>
        <v>0</v>
      </c>
      <c r="IC177" s="19">
        <f t="shared" si="1080"/>
        <v>0</v>
      </c>
      <c r="ID177" s="19">
        <f t="shared" si="1080"/>
        <v>0</v>
      </c>
      <c r="IE177" s="19">
        <f t="shared" si="1080"/>
        <v>26702.46</v>
      </c>
      <c r="IF177" s="19">
        <f t="shared" si="1080"/>
        <v>35603.279999999999</v>
      </c>
      <c r="IG177" s="19"/>
    </row>
    <row r="178" spans="1:241">
      <c r="B178" s="1" t="str">
        <f t="shared" si="1000"/>
        <v>Fantasy</v>
      </c>
      <c r="C178" s="19">
        <f t="shared" si="1081"/>
        <v>5598</v>
      </c>
      <c r="D178" s="19">
        <f t="shared" si="1092"/>
        <v>7464</v>
      </c>
      <c r="E178" s="19">
        <f t="shared" si="1092"/>
        <v>9952</v>
      </c>
      <c r="F178" s="19">
        <f t="shared" si="1092"/>
        <v>8210.4</v>
      </c>
      <c r="G178" s="19">
        <f t="shared" si="1092"/>
        <v>8956.8000000000011</v>
      </c>
      <c r="I178" s="19">
        <f t="shared" si="1001"/>
        <v>65776.5</v>
      </c>
      <c r="J178">
        <f t="shared" si="1002"/>
        <v>87702</v>
      </c>
      <c r="K178">
        <f t="shared" si="1003"/>
        <v>116936</v>
      </c>
      <c r="L178">
        <f t="shared" si="1004"/>
        <v>96472.2</v>
      </c>
      <c r="M178">
        <f t="shared" si="1005"/>
        <v>105242.40000000001</v>
      </c>
      <c r="N178" s="19"/>
      <c r="P178" s="19">
        <f t="shared" si="1006"/>
        <v>26310.600000000002</v>
      </c>
      <c r="Q178" s="19">
        <f t="shared" si="1007"/>
        <v>35080.800000000003</v>
      </c>
      <c r="R178" s="19">
        <f t="shared" si="1008"/>
        <v>46774.400000000001</v>
      </c>
      <c r="S178" s="19">
        <f t="shared" si="1009"/>
        <v>38588.879999999997</v>
      </c>
      <c r="T178" s="19">
        <f t="shared" si="1010"/>
        <v>42096.960000000006</v>
      </c>
      <c r="U178" s="19"/>
      <c r="X178" s="1" t="str">
        <f t="shared" si="1011"/>
        <v>Fantasy</v>
      </c>
      <c r="Y178" s="19">
        <f t="shared" si="1082"/>
        <v>0</v>
      </c>
      <c r="Z178" s="19">
        <f t="shared" si="1093"/>
        <v>6717.6</v>
      </c>
      <c r="AA178" s="19">
        <f t="shared" si="1093"/>
        <v>11942.4</v>
      </c>
      <c r="AB178" s="19">
        <f t="shared" si="1093"/>
        <v>11942.4</v>
      </c>
      <c r="AC178" s="19">
        <f t="shared" si="1093"/>
        <v>16420.8</v>
      </c>
      <c r="AE178" s="19">
        <f t="shared" si="1012"/>
        <v>0</v>
      </c>
      <c r="AF178">
        <f t="shared" si="1013"/>
        <v>87328.8</v>
      </c>
      <c r="AG178">
        <f t="shared" si="1014"/>
        <v>155251.19999999998</v>
      </c>
      <c r="AH178">
        <f t="shared" si="1015"/>
        <v>155251.19999999998</v>
      </c>
      <c r="AI178">
        <f t="shared" si="1016"/>
        <v>213470.4</v>
      </c>
      <c r="AJ178" s="19"/>
      <c r="AL178" s="19">
        <f t="shared" si="1017"/>
        <v>0</v>
      </c>
      <c r="AM178" s="19">
        <f t="shared" si="1017"/>
        <v>34931.520000000004</v>
      </c>
      <c r="AN178" s="19">
        <f t="shared" si="1017"/>
        <v>62100.480000000003</v>
      </c>
      <c r="AO178" s="19">
        <f t="shared" si="1017"/>
        <v>62100.480000000003</v>
      </c>
      <c r="AP178" s="19">
        <f t="shared" si="1017"/>
        <v>85388.160000000003</v>
      </c>
      <c r="AQ178" s="19"/>
      <c r="AT178" s="1" t="str">
        <f t="shared" si="1018"/>
        <v>Style, Designers</v>
      </c>
      <c r="AU178" s="19">
        <f t="shared" si="1083"/>
        <v>0</v>
      </c>
      <c r="AV178" s="19">
        <f t="shared" si="1094"/>
        <v>5598</v>
      </c>
      <c r="AW178" s="19">
        <f t="shared" si="1094"/>
        <v>5598</v>
      </c>
      <c r="AX178" s="19">
        <f t="shared" si="1094"/>
        <v>4478.4000000000005</v>
      </c>
      <c r="AY178" s="19">
        <f t="shared" si="1094"/>
        <v>5971.2</v>
      </c>
      <c r="BA178" s="19">
        <f t="shared" si="1019"/>
        <v>0</v>
      </c>
      <c r="BB178">
        <f t="shared" si="1020"/>
        <v>68575.5</v>
      </c>
      <c r="BC178">
        <f t="shared" si="1021"/>
        <v>68575.5</v>
      </c>
      <c r="BD178">
        <f t="shared" si="1022"/>
        <v>54860.400000000009</v>
      </c>
      <c r="BE178">
        <f t="shared" si="1023"/>
        <v>73147.199999999997</v>
      </c>
      <c r="BF178" s="19"/>
      <c r="BH178" s="19">
        <f t="shared" si="1024"/>
        <v>0</v>
      </c>
      <c r="BI178" s="19">
        <f t="shared" si="1024"/>
        <v>27430.2</v>
      </c>
      <c r="BJ178" s="19">
        <f t="shared" si="1024"/>
        <v>27430.2</v>
      </c>
      <c r="BK178" s="19">
        <f t="shared" si="1024"/>
        <v>21944.160000000003</v>
      </c>
      <c r="BL178" s="19">
        <f t="shared" si="1024"/>
        <v>29258.880000000001</v>
      </c>
      <c r="BM178" s="19"/>
      <c r="BP178" s="1" t="str">
        <f t="shared" si="1025"/>
        <v>Style, Designers</v>
      </c>
      <c r="BQ178" s="19">
        <f t="shared" si="1084"/>
        <v>0</v>
      </c>
      <c r="BR178" s="19">
        <f t="shared" si="1095"/>
        <v>0</v>
      </c>
      <c r="BS178" s="19">
        <f t="shared" si="1095"/>
        <v>5598</v>
      </c>
      <c r="BT178" s="19">
        <f t="shared" si="1095"/>
        <v>4478.4000000000005</v>
      </c>
      <c r="BU178" s="19">
        <f t="shared" si="1095"/>
        <v>4478.4000000000005</v>
      </c>
      <c r="BW178" s="19">
        <f t="shared" si="1026"/>
        <v>0</v>
      </c>
      <c r="BX178">
        <f t="shared" si="1027"/>
        <v>0</v>
      </c>
      <c r="BY178">
        <f t="shared" si="1028"/>
        <v>72774</v>
      </c>
      <c r="BZ178">
        <f t="shared" si="1029"/>
        <v>58219.200000000004</v>
      </c>
      <c r="CA178">
        <f t="shared" si="1030"/>
        <v>58219.200000000004</v>
      </c>
      <c r="CB178" s="19"/>
      <c r="CD178" s="19">
        <f t="shared" si="1031"/>
        <v>0</v>
      </c>
      <c r="CE178" s="19">
        <f t="shared" si="1031"/>
        <v>0</v>
      </c>
      <c r="CF178" s="19">
        <f t="shared" si="1031"/>
        <v>29109.600000000002</v>
      </c>
      <c r="CG178" s="19">
        <f t="shared" si="1031"/>
        <v>23287.680000000004</v>
      </c>
      <c r="CH178" s="19">
        <f t="shared" si="1031"/>
        <v>23287.680000000004</v>
      </c>
      <c r="CI178" s="19"/>
      <c r="CL178" s="1" t="str">
        <f t="shared" si="1032"/>
        <v>Style, Designers</v>
      </c>
      <c r="CM178" s="19">
        <f t="shared" si="1085"/>
        <v>0</v>
      </c>
      <c r="CN178" s="19">
        <f t="shared" si="1096"/>
        <v>0</v>
      </c>
      <c r="CO178" s="19">
        <f t="shared" si="1096"/>
        <v>5598</v>
      </c>
      <c r="CP178" s="19">
        <f t="shared" si="1096"/>
        <v>4478.4000000000005</v>
      </c>
      <c r="CQ178" s="19">
        <f t="shared" si="1096"/>
        <v>4478.4000000000005</v>
      </c>
      <c r="CS178" s="19">
        <f t="shared" si="1033"/>
        <v>0</v>
      </c>
      <c r="CT178">
        <f t="shared" si="1034"/>
        <v>0</v>
      </c>
      <c r="CU178">
        <f t="shared" si="1035"/>
        <v>72774</v>
      </c>
      <c r="CV178">
        <f t="shared" si="1036"/>
        <v>58219.200000000004</v>
      </c>
      <c r="CW178">
        <f t="shared" si="1037"/>
        <v>58219.200000000004</v>
      </c>
      <c r="CX178" s="19"/>
      <c r="CZ178" s="19">
        <f t="shared" si="1038"/>
        <v>0</v>
      </c>
      <c r="DA178" s="19">
        <f t="shared" si="1038"/>
        <v>0</v>
      </c>
      <c r="DB178" s="19">
        <f t="shared" si="1038"/>
        <v>29109.600000000002</v>
      </c>
      <c r="DC178" s="19">
        <f t="shared" si="1038"/>
        <v>23287.680000000004</v>
      </c>
      <c r="DD178" s="19">
        <f t="shared" si="1038"/>
        <v>23287.680000000004</v>
      </c>
      <c r="DE178" s="19"/>
      <c r="DH178" s="1" t="str">
        <f t="shared" si="1039"/>
        <v>Style, Designers</v>
      </c>
      <c r="DI178" s="19">
        <f t="shared" si="1086"/>
        <v>0</v>
      </c>
      <c r="DJ178" s="19">
        <f t="shared" si="1097"/>
        <v>0</v>
      </c>
      <c r="DK178" s="19">
        <f t="shared" si="1097"/>
        <v>5598</v>
      </c>
      <c r="DL178" s="19">
        <f t="shared" si="1097"/>
        <v>4478.4000000000005</v>
      </c>
      <c r="DM178" s="19">
        <f t="shared" si="1097"/>
        <v>4478.4000000000005</v>
      </c>
      <c r="DO178" s="19">
        <f t="shared" si="1040"/>
        <v>0</v>
      </c>
      <c r="DP178">
        <f t="shared" si="1041"/>
        <v>0</v>
      </c>
      <c r="DQ178">
        <f t="shared" si="1042"/>
        <v>74173.5</v>
      </c>
      <c r="DR178">
        <f t="shared" si="1043"/>
        <v>59338.80000000001</v>
      </c>
      <c r="DS178">
        <f t="shared" si="1044"/>
        <v>59338.80000000001</v>
      </c>
      <c r="DT178" s="19"/>
      <c r="DV178" s="19">
        <f t="shared" si="1045"/>
        <v>0</v>
      </c>
      <c r="DW178" s="19">
        <f t="shared" si="1045"/>
        <v>0</v>
      </c>
      <c r="DX178" s="19">
        <f t="shared" si="1045"/>
        <v>29669.399999999998</v>
      </c>
      <c r="DY178" s="19">
        <f t="shared" si="1045"/>
        <v>23735.52</v>
      </c>
      <c r="DZ178" s="19">
        <f t="shared" si="1045"/>
        <v>23735.52</v>
      </c>
      <c r="EA178" s="19"/>
      <c r="ED178" s="1" t="str">
        <f t="shared" si="1046"/>
        <v>Style, Designers</v>
      </c>
      <c r="EE178" s="19">
        <f t="shared" si="1087"/>
        <v>0</v>
      </c>
      <c r="EF178" s="19">
        <f t="shared" si="1098"/>
        <v>0</v>
      </c>
      <c r="EG178" s="19">
        <f t="shared" si="1098"/>
        <v>5598</v>
      </c>
      <c r="EH178" s="19">
        <f t="shared" si="1098"/>
        <v>4478.4000000000005</v>
      </c>
      <c r="EI178" s="19">
        <f t="shared" si="1098"/>
        <v>4478.4000000000005</v>
      </c>
      <c r="EK178" s="19">
        <f t="shared" si="1047"/>
        <v>0</v>
      </c>
      <c r="EL178">
        <f t="shared" si="1048"/>
        <v>0</v>
      </c>
      <c r="EM178">
        <f t="shared" si="1049"/>
        <v>76972.5</v>
      </c>
      <c r="EN178">
        <f t="shared" si="1050"/>
        <v>61578.000000000007</v>
      </c>
      <c r="EO178">
        <f t="shared" si="1051"/>
        <v>61578.000000000007</v>
      </c>
      <c r="EP178" s="19"/>
      <c r="ER178" s="19">
        <f t="shared" si="1052"/>
        <v>0</v>
      </c>
      <c r="ES178" s="19">
        <f t="shared" si="1052"/>
        <v>0</v>
      </c>
      <c r="ET178" s="19">
        <f t="shared" si="1052"/>
        <v>30789</v>
      </c>
      <c r="EU178" s="19">
        <f t="shared" si="1052"/>
        <v>24631.200000000004</v>
      </c>
      <c r="EV178" s="19">
        <f t="shared" si="1052"/>
        <v>24631.200000000004</v>
      </c>
      <c r="EW178" s="19"/>
      <c r="EZ178" s="1" t="str">
        <f t="shared" si="1053"/>
        <v>Style, Designers</v>
      </c>
      <c r="FA178" s="19">
        <f t="shared" si="1088"/>
        <v>0</v>
      </c>
      <c r="FB178" s="19">
        <f t="shared" si="1099"/>
        <v>0</v>
      </c>
      <c r="FC178" s="19">
        <f t="shared" si="1099"/>
        <v>5598</v>
      </c>
      <c r="FD178" s="19">
        <f t="shared" si="1099"/>
        <v>4478.4000000000005</v>
      </c>
      <c r="FE178" s="19">
        <f t="shared" si="1099"/>
        <v>4478.4000000000005</v>
      </c>
      <c r="FG178" s="19">
        <f t="shared" si="1054"/>
        <v>0</v>
      </c>
      <c r="FH178">
        <f t="shared" si="1055"/>
        <v>0</v>
      </c>
      <c r="FI178">
        <f t="shared" si="1056"/>
        <v>74173.5</v>
      </c>
      <c r="FJ178">
        <f t="shared" si="1057"/>
        <v>59338.80000000001</v>
      </c>
      <c r="FK178">
        <f t="shared" si="1058"/>
        <v>59338.80000000001</v>
      </c>
      <c r="FL178" s="19"/>
      <c r="FN178" s="19">
        <f t="shared" si="1059"/>
        <v>0</v>
      </c>
      <c r="FO178" s="19">
        <f t="shared" si="1059"/>
        <v>0</v>
      </c>
      <c r="FP178" s="19">
        <f t="shared" si="1059"/>
        <v>29669.399999999998</v>
      </c>
      <c r="FQ178" s="19">
        <f t="shared" si="1059"/>
        <v>23735.52</v>
      </c>
      <c r="FR178" s="19">
        <f t="shared" si="1059"/>
        <v>23735.52</v>
      </c>
      <c r="FS178" s="19"/>
      <c r="FV178" s="1" t="str">
        <f t="shared" si="1060"/>
        <v>Style, Designers</v>
      </c>
      <c r="FW178" s="19">
        <f t="shared" si="1089"/>
        <v>0</v>
      </c>
      <c r="FX178" s="19">
        <f t="shared" si="1100"/>
        <v>0</v>
      </c>
      <c r="FY178" s="19">
        <f t="shared" si="1100"/>
        <v>0</v>
      </c>
      <c r="FZ178" s="19">
        <f t="shared" si="1100"/>
        <v>3358.8</v>
      </c>
      <c r="GA178" s="19">
        <f t="shared" si="1100"/>
        <v>4478.4000000000005</v>
      </c>
      <c r="GC178" s="19">
        <f t="shared" si="1061"/>
        <v>0</v>
      </c>
      <c r="GD178">
        <f t="shared" si="1062"/>
        <v>0</v>
      </c>
      <c r="GE178">
        <f t="shared" si="1063"/>
        <v>0</v>
      </c>
      <c r="GF178">
        <f t="shared" si="1064"/>
        <v>44504.100000000006</v>
      </c>
      <c r="GG178">
        <f t="shared" si="1065"/>
        <v>59338.80000000001</v>
      </c>
      <c r="GH178" s="19"/>
      <c r="GJ178" s="19">
        <f t="shared" si="1066"/>
        <v>0</v>
      </c>
      <c r="GK178" s="19">
        <f t="shared" si="1066"/>
        <v>0</v>
      </c>
      <c r="GL178" s="19">
        <f t="shared" si="1066"/>
        <v>0</v>
      </c>
      <c r="GM178" s="19">
        <f t="shared" si="1066"/>
        <v>17801.64</v>
      </c>
      <c r="GN178" s="19">
        <f t="shared" si="1066"/>
        <v>23735.52</v>
      </c>
      <c r="GO178" s="19"/>
      <c r="GR178" s="1" t="str">
        <f t="shared" si="1067"/>
        <v>Style, Designers</v>
      </c>
      <c r="GS178" s="19">
        <f t="shared" si="1090"/>
        <v>0</v>
      </c>
      <c r="GT178" s="19">
        <f t="shared" si="1101"/>
        <v>0</v>
      </c>
      <c r="GU178" s="19">
        <f t="shared" si="1101"/>
        <v>0</v>
      </c>
      <c r="GV178" s="19">
        <f t="shared" si="1101"/>
        <v>3358.8</v>
      </c>
      <c r="GW178" s="19">
        <f t="shared" si="1101"/>
        <v>4478.4000000000005</v>
      </c>
      <c r="GY178" s="19">
        <f t="shared" si="1068"/>
        <v>0</v>
      </c>
      <c r="GZ178">
        <f t="shared" si="1069"/>
        <v>0</v>
      </c>
      <c r="HA178">
        <f t="shared" si="1070"/>
        <v>0</v>
      </c>
      <c r="HB178">
        <f t="shared" si="1071"/>
        <v>44504.100000000006</v>
      </c>
      <c r="HC178">
        <f t="shared" si="1072"/>
        <v>59338.80000000001</v>
      </c>
      <c r="HD178" s="19"/>
      <c r="HF178" s="19">
        <f t="shared" si="1073"/>
        <v>0</v>
      </c>
      <c r="HG178" s="19">
        <f t="shared" si="1073"/>
        <v>0</v>
      </c>
      <c r="HH178" s="19">
        <f t="shared" si="1073"/>
        <v>0</v>
      </c>
      <c r="HI178" s="19">
        <f t="shared" si="1073"/>
        <v>17801.64</v>
      </c>
      <c r="HJ178" s="19">
        <f t="shared" si="1073"/>
        <v>23735.52</v>
      </c>
      <c r="HK178" s="19"/>
      <c r="HN178" s="1" t="str">
        <f t="shared" si="1074"/>
        <v>Style, Designers</v>
      </c>
      <c r="HO178" s="19">
        <f t="shared" si="1091"/>
        <v>0</v>
      </c>
      <c r="HP178" s="19">
        <f t="shared" si="1102"/>
        <v>0</v>
      </c>
      <c r="HQ178" s="19">
        <f t="shared" si="1102"/>
        <v>0</v>
      </c>
      <c r="HR178" s="19">
        <f t="shared" si="1102"/>
        <v>3358.8</v>
      </c>
      <c r="HS178" s="19">
        <f t="shared" si="1102"/>
        <v>4478.4000000000005</v>
      </c>
      <c r="HU178" s="19">
        <f t="shared" si="1075"/>
        <v>0</v>
      </c>
      <c r="HV178">
        <f t="shared" si="1076"/>
        <v>0</v>
      </c>
      <c r="HW178">
        <f t="shared" si="1077"/>
        <v>0</v>
      </c>
      <c r="HX178">
        <f t="shared" si="1078"/>
        <v>44504.100000000006</v>
      </c>
      <c r="HY178">
        <f t="shared" si="1079"/>
        <v>59338.80000000001</v>
      </c>
      <c r="HZ178" s="19"/>
      <c r="IB178" s="19">
        <f t="shared" si="1080"/>
        <v>0</v>
      </c>
      <c r="IC178" s="19">
        <f t="shared" si="1080"/>
        <v>0</v>
      </c>
      <c r="ID178" s="19">
        <f t="shared" si="1080"/>
        <v>0</v>
      </c>
      <c r="IE178" s="19">
        <f t="shared" si="1080"/>
        <v>17801.64</v>
      </c>
      <c r="IF178" s="19">
        <f t="shared" si="1080"/>
        <v>23735.52</v>
      </c>
      <c r="IG178" s="19"/>
    </row>
    <row r="179" spans="1:241">
      <c r="B179" s="1" t="str">
        <f t="shared" si="1000"/>
        <v>Style</v>
      </c>
      <c r="C179" s="19">
        <f t="shared" si="1081"/>
        <v>8397</v>
      </c>
      <c r="D179" s="19">
        <f t="shared" si="1092"/>
        <v>11196</v>
      </c>
      <c r="E179" s="19">
        <f t="shared" si="1092"/>
        <v>14928</v>
      </c>
      <c r="F179" s="19">
        <f t="shared" si="1092"/>
        <v>12315.6</v>
      </c>
      <c r="G179" s="19">
        <f t="shared" si="1092"/>
        <v>13435.199999999999</v>
      </c>
      <c r="I179" s="19">
        <f t="shared" si="1001"/>
        <v>121084.74000000002</v>
      </c>
      <c r="J179">
        <f t="shared" si="1002"/>
        <v>161446.32</v>
      </c>
      <c r="K179">
        <f t="shared" si="1003"/>
        <v>215261.76000000004</v>
      </c>
      <c r="L179">
        <f t="shared" si="1004"/>
        <v>177590.95200000002</v>
      </c>
      <c r="M179">
        <f t="shared" si="1005"/>
        <v>193735.584</v>
      </c>
      <c r="N179" s="19"/>
      <c r="P179" s="19">
        <f t="shared" si="1006"/>
        <v>43244.55</v>
      </c>
      <c r="Q179" s="19">
        <f t="shared" si="1007"/>
        <v>57659.4</v>
      </c>
      <c r="R179" s="19">
        <f t="shared" si="1008"/>
        <v>76879.200000000012</v>
      </c>
      <c r="S179" s="19">
        <f t="shared" si="1009"/>
        <v>63425.340000000004</v>
      </c>
      <c r="T179" s="19">
        <f t="shared" si="1010"/>
        <v>69191.28</v>
      </c>
      <c r="U179" s="19"/>
      <c r="X179" s="1" t="str">
        <f t="shared" si="1011"/>
        <v>Style</v>
      </c>
      <c r="Y179" s="19">
        <f t="shared" si="1082"/>
        <v>0</v>
      </c>
      <c r="Z179" s="19">
        <f t="shared" si="1093"/>
        <v>10076.4</v>
      </c>
      <c r="AA179" s="19">
        <f t="shared" si="1093"/>
        <v>17913.599999999999</v>
      </c>
      <c r="AB179" s="19">
        <f t="shared" si="1093"/>
        <v>17913.599999999999</v>
      </c>
      <c r="AC179" s="19">
        <f t="shared" si="1093"/>
        <v>24631.200000000001</v>
      </c>
      <c r="AE179" s="19">
        <f t="shared" si="1012"/>
        <v>0</v>
      </c>
      <c r="AF179">
        <f t="shared" si="1013"/>
        <v>159408.64800000002</v>
      </c>
      <c r="AG179">
        <f t="shared" si="1014"/>
        <v>283393.152</v>
      </c>
      <c r="AH179">
        <f t="shared" si="1015"/>
        <v>283393.152</v>
      </c>
      <c r="AI179">
        <f t="shared" si="1016"/>
        <v>389665.58400000009</v>
      </c>
      <c r="AJ179" s="19"/>
      <c r="AL179" s="19">
        <f t="shared" si="1017"/>
        <v>0</v>
      </c>
      <c r="AM179" s="19">
        <f t="shared" si="1017"/>
        <v>56931.66</v>
      </c>
      <c r="AN179" s="19">
        <f t="shared" si="1017"/>
        <v>101211.84</v>
      </c>
      <c r="AO179" s="19">
        <f t="shared" si="1017"/>
        <v>101211.84</v>
      </c>
      <c r="AP179" s="19">
        <f t="shared" si="1017"/>
        <v>139166.28</v>
      </c>
      <c r="AQ179" s="19"/>
      <c r="AT179" s="1" t="str">
        <f t="shared" si="1018"/>
        <v>Style</v>
      </c>
      <c r="AU179" s="19">
        <f t="shared" si="1083"/>
        <v>0</v>
      </c>
      <c r="AV179" s="19">
        <f t="shared" si="1094"/>
        <v>8397</v>
      </c>
      <c r="AW179" s="19">
        <f t="shared" si="1094"/>
        <v>8397</v>
      </c>
      <c r="AX179" s="19">
        <f t="shared" si="1094"/>
        <v>6717.5999999999995</v>
      </c>
      <c r="AY179" s="19">
        <f t="shared" si="1094"/>
        <v>8956.7999999999993</v>
      </c>
      <c r="BA179" s="19">
        <f t="shared" si="1019"/>
        <v>0</v>
      </c>
      <c r="BB179">
        <f t="shared" si="1020"/>
        <v>125787.06</v>
      </c>
      <c r="BC179">
        <f t="shared" si="1021"/>
        <v>125787.06</v>
      </c>
      <c r="BD179">
        <f t="shared" si="1022"/>
        <v>100629.648</v>
      </c>
      <c r="BE179">
        <f t="shared" si="1023"/>
        <v>134172.864</v>
      </c>
      <c r="BF179" s="19"/>
      <c r="BH179" s="19">
        <f t="shared" si="1024"/>
        <v>0</v>
      </c>
      <c r="BI179" s="19">
        <f t="shared" si="1024"/>
        <v>44923.950000000004</v>
      </c>
      <c r="BJ179" s="19">
        <f t="shared" si="1024"/>
        <v>44923.950000000004</v>
      </c>
      <c r="BK179" s="19">
        <f t="shared" si="1024"/>
        <v>35939.160000000003</v>
      </c>
      <c r="BL179" s="19">
        <f t="shared" si="1024"/>
        <v>47918.879999999997</v>
      </c>
      <c r="BM179" s="19"/>
      <c r="BP179" s="1" t="str">
        <f t="shared" si="1025"/>
        <v>Style</v>
      </c>
      <c r="BQ179" s="19">
        <f t="shared" si="1084"/>
        <v>0</v>
      </c>
      <c r="BR179" s="19">
        <f t="shared" si="1095"/>
        <v>0</v>
      </c>
      <c r="BS179" s="19">
        <f t="shared" si="1095"/>
        <v>8397</v>
      </c>
      <c r="BT179" s="19">
        <f t="shared" si="1095"/>
        <v>6717.5999999999995</v>
      </c>
      <c r="BU179" s="19">
        <f t="shared" si="1095"/>
        <v>6717.5999999999995</v>
      </c>
      <c r="BW179" s="19">
        <f t="shared" si="1026"/>
        <v>0</v>
      </c>
      <c r="BX179">
        <f t="shared" si="1027"/>
        <v>0</v>
      </c>
      <c r="BY179">
        <f t="shared" si="1028"/>
        <v>132840.54</v>
      </c>
      <c r="BZ179">
        <f t="shared" si="1029"/>
        <v>106272.432</v>
      </c>
      <c r="CA179">
        <f t="shared" si="1030"/>
        <v>106272.432</v>
      </c>
      <c r="CB179" s="19"/>
      <c r="CD179" s="19">
        <f t="shared" si="1031"/>
        <v>0</v>
      </c>
      <c r="CE179" s="19">
        <f t="shared" si="1031"/>
        <v>0</v>
      </c>
      <c r="CF179" s="19">
        <f t="shared" si="1031"/>
        <v>47443.05</v>
      </c>
      <c r="CG179" s="19">
        <f t="shared" si="1031"/>
        <v>37954.44</v>
      </c>
      <c r="CH179" s="19">
        <f t="shared" si="1031"/>
        <v>37954.44</v>
      </c>
      <c r="CI179" s="19"/>
      <c r="CL179" s="1" t="str">
        <f t="shared" si="1032"/>
        <v>Style</v>
      </c>
      <c r="CM179" s="19">
        <f t="shared" si="1085"/>
        <v>0</v>
      </c>
      <c r="CN179" s="19">
        <f t="shared" si="1096"/>
        <v>0</v>
      </c>
      <c r="CO179" s="19">
        <f t="shared" si="1096"/>
        <v>8397</v>
      </c>
      <c r="CP179" s="19">
        <f t="shared" si="1096"/>
        <v>6717.5999999999995</v>
      </c>
      <c r="CQ179" s="19">
        <f t="shared" si="1096"/>
        <v>6717.5999999999995</v>
      </c>
      <c r="CS179" s="19">
        <f t="shared" si="1033"/>
        <v>0</v>
      </c>
      <c r="CT179">
        <f t="shared" si="1034"/>
        <v>0</v>
      </c>
      <c r="CU179">
        <f t="shared" si="1035"/>
        <v>132840.54</v>
      </c>
      <c r="CV179">
        <f t="shared" si="1036"/>
        <v>106272.432</v>
      </c>
      <c r="CW179">
        <f t="shared" si="1037"/>
        <v>106272.432</v>
      </c>
      <c r="CX179" s="19"/>
      <c r="CZ179" s="19">
        <f t="shared" si="1038"/>
        <v>0</v>
      </c>
      <c r="DA179" s="19">
        <f t="shared" si="1038"/>
        <v>0</v>
      </c>
      <c r="DB179" s="19">
        <f t="shared" si="1038"/>
        <v>47443.05</v>
      </c>
      <c r="DC179" s="19">
        <f t="shared" si="1038"/>
        <v>37954.44</v>
      </c>
      <c r="DD179" s="19">
        <f t="shared" si="1038"/>
        <v>37954.44</v>
      </c>
      <c r="DE179" s="19"/>
      <c r="DH179" s="1" t="str">
        <f t="shared" si="1039"/>
        <v>Style</v>
      </c>
      <c r="DI179" s="19">
        <f t="shared" si="1086"/>
        <v>0</v>
      </c>
      <c r="DJ179" s="19">
        <f t="shared" si="1097"/>
        <v>0</v>
      </c>
      <c r="DK179" s="19">
        <f t="shared" si="1097"/>
        <v>8397</v>
      </c>
      <c r="DL179" s="19">
        <f t="shared" si="1097"/>
        <v>6717.5999999999995</v>
      </c>
      <c r="DM179" s="19">
        <f t="shared" si="1097"/>
        <v>6717.5999999999995</v>
      </c>
      <c r="DO179" s="19">
        <f t="shared" si="1040"/>
        <v>0</v>
      </c>
      <c r="DP179">
        <f t="shared" si="1041"/>
        <v>0</v>
      </c>
      <c r="DQ179">
        <f t="shared" si="1042"/>
        <v>135191.70000000001</v>
      </c>
      <c r="DR179">
        <f t="shared" si="1043"/>
        <v>108153.36</v>
      </c>
      <c r="DS179">
        <f t="shared" si="1044"/>
        <v>108153.36</v>
      </c>
      <c r="DT179" s="19"/>
      <c r="DV179" s="19">
        <f t="shared" si="1045"/>
        <v>0</v>
      </c>
      <c r="DW179" s="19">
        <f t="shared" si="1045"/>
        <v>0</v>
      </c>
      <c r="DX179" s="19">
        <f t="shared" si="1045"/>
        <v>48282.75</v>
      </c>
      <c r="DY179" s="19">
        <f t="shared" si="1045"/>
        <v>38626.199999999997</v>
      </c>
      <c r="DZ179" s="19">
        <f t="shared" si="1045"/>
        <v>38626.199999999997</v>
      </c>
      <c r="EA179" s="19"/>
      <c r="ED179" s="1" t="str">
        <f t="shared" si="1046"/>
        <v>Style</v>
      </c>
      <c r="EE179" s="19">
        <f t="shared" si="1087"/>
        <v>0</v>
      </c>
      <c r="EF179" s="19">
        <f t="shared" si="1098"/>
        <v>0</v>
      </c>
      <c r="EG179" s="19">
        <f t="shared" si="1098"/>
        <v>8397</v>
      </c>
      <c r="EH179" s="19">
        <f t="shared" si="1098"/>
        <v>6717.5999999999995</v>
      </c>
      <c r="EI179" s="19">
        <f t="shared" si="1098"/>
        <v>6717.5999999999995</v>
      </c>
      <c r="EK179" s="19">
        <f t="shared" si="1047"/>
        <v>0</v>
      </c>
      <c r="EL179">
        <f t="shared" si="1048"/>
        <v>0</v>
      </c>
      <c r="EM179">
        <f t="shared" si="1049"/>
        <v>139894.01999999999</v>
      </c>
      <c r="EN179">
        <f t="shared" si="1050"/>
        <v>111915.21599999999</v>
      </c>
      <c r="EO179">
        <f t="shared" si="1051"/>
        <v>111915.21599999999</v>
      </c>
      <c r="EP179" s="19"/>
      <c r="ER179" s="19">
        <f t="shared" si="1052"/>
        <v>0</v>
      </c>
      <c r="ES179" s="19">
        <f t="shared" si="1052"/>
        <v>0</v>
      </c>
      <c r="ET179" s="19">
        <f t="shared" si="1052"/>
        <v>49962.15</v>
      </c>
      <c r="EU179" s="19">
        <f t="shared" si="1052"/>
        <v>39969.72</v>
      </c>
      <c r="EV179" s="19">
        <f t="shared" si="1052"/>
        <v>39969.72</v>
      </c>
      <c r="EW179" s="19"/>
      <c r="EZ179" s="1" t="str">
        <f t="shared" si="1053"/>
        <v>Style</v>
      </c>
      <c r="FA179" s="19">
        <f t="shared" si="1088"/>
        <v>0</v>
      </c>
      <c r="FB179" s="19">
        <f t="shared" si="1099"/>
        <v>0</v>
      </c>
      <c r="FC179" s="19">
        <f t="shared" si="1099"/>
        <v>8397</v>
      </c>
      <c r="FD179" s="19">
        <f t="shared" si="1099"/>
        <v>6717.5999999999995</v>
      </c>
      <c r="FE179" s="19">
        <f t="shared" si="1099"/>
        <v>6717.5999999999995</v>
      </c>
      <c r="FG179" s="19">
        <f t="shared" si="1054"/>
        <v>0</v>
      </c>
      <c r="FH179">
        <f t="shared" si="1055"/>
        <v>0</v>
      </c>
      <c r="FI179">
        <f t="shared" si="1056"/>
        <v>135191.70000000001</v>
      </c>
      <c r="FJ179">
        <f t="shared" si="1057"/>
        <v>108153.36</v>
      </c>
      <c r="FK179">
        <f t="shared" si="1058"/>
        <v>108153.36</v>
      </c>
      <c r="FL179" s="19"/>
      <c r="FN179" s="19">
        <f t="shared" si="1059"/>
        <v>0</v>
      </c>
      <c r="FO179" s="19">
        <f t="shared" si="1059"/>
        <v>0</v>
      </c>
      <c r="FP179" s="19">
        <f t="shared" si="1059"/>
        <v>48282.75</v>
      </c>
      <c r="FQ179" s="19">
        <f t="shared" si="1059"/>
        <v>38626.199999999997</v>
      </c>
      <c r="FR179" s="19">
        <f t="shared" si="1059"/>
        <v>38626.199999999997</v>
      </c>
      <c r="FS179" s="19"/>
      <c r="FV179" s="1" t="str">
        <f t="shared" si="1060"/>
        <v>Style</v>
      </c>
      <c r="FW179" s="19">
        <f t="shared" si="1089"/>
        <v>0</v>
      </c>
      <c r="FX179" s="19">
        <f t="shared" si="1100"/>
        <v>0</v>
      </c>
      <c r="FY179" s="19">
        <f t="shared" si="1100"/>
        <v>0</v>
      </c>
      <c r="FZ179" s="19">
        <f t="shared" si="1100"/>
        <v>5038.2</v>
      </c>
      <c r="GA179" s="19">
        <f t="shared" si="1100"/>
        <v>6717.5999999999995</v>
      </c>
      <c r="GC179" s="19">
        <f t="shared" si="1061"/>
        <v>0</v>
      </c>
      <c r="GD179">
        <f t="shared" si="1062"/>
        <v>0</v>
      </c>
      <c r="GE179">
        <f t="shared" si="1063"/>
        <v>0</v>
      </c>
      <c r="GF179">
        <f t="shared" si="1064"/>
        <v>81115.02</v>
      </c>
      <c r="GG179">
        <f t="shared" si="1065"/>
        <v>108153.36</v>
      </c>
      <c r="GH179" s="19"/>
      <c r="GJ179" s="19">
        <f t="shared" si="1066"/>
        <v>0</v>
      </c>
      <c r="GK179" s="19">
        <f t="shared" si="1066"/>
        <v>0</v>
      </c>
      <c r="GL179" s="19">
        <f t="shared" si="1066"/>
        <v>0</v>
      </c>
      <c r="GM179" s="19">
        <f t="shared" si="1066"/>
        <v>28969.649999999998</v>
      </c>
      <c r="GN179" s="19">
        <f t="shared" si="1066"/>
        <v>38626.199999999997</v>
      </c>
      <c r="GO179" s="19"/>
      <c r="GR179" s="1" t="str">
        <f t="shared" si="1067"/>
        <v>Style</v>
      </c>
      <c r="GS179" s="19">
        <f t="shared" si="1090"/>
        <v>0</v>
      </c>
      <c r="GT179" s="19">
        <f t="shared" si="1101"/>
        <v>0</v>
      </c>
      <c r="GU179" s="19">
        <f t="shared" si="1101"/>
        <v>0</v>
      </c>
      <c r="GV179" s="19">
        <f t="shared" si="1101"/>
        <v>5038.2</v>
      </c>
      <c r="GW179" s="19">
        <f t="shared" si="1101"/>
        <v>6717.5999999999995</v>
      </c>
      <c r="GY179" s="19">
        <f t="shared" si="1068"/>
        <v>0</v>
      </c>
      <c r="GZ179">
        <f t="shared" si="1069"/>
        <v>0</v>
      </c>
      <c r="HA179">
        <f t="shared" si="1070"/>
        <v>0</v>
      </c>
      <c r="HB179">
        <f t="shared" si="1071"/>
        <v>81115.02</v>
      </c>
      <c r="HC179">
        <f t="shared" si="1072"/>
        <v>108153.36</v>
      </c>
      <c r="HD179" s="19"/>
      <c r="HF179" s="19">
        <f t="shared" si="1073"/>
        <v>0</v>
      </c>
      <c r="HG179" s="19">
        <f t="shared" si="1073"/>
        <v>0</v>
      </c>
      <c r="HH179" s="19">
        <f t="shared" si="1073"/>
        <v>0</v>
      </c>
      <c r="HI179" s="19">
        <f t="shared" si="1073"/>
        <v>28969.649999999998</v>
      </c>
      <c r="HJ179" s="19">
        <f t="shared" si="1073"/>
        <v>38626.199999999997</v>
      </c>
      <c r="HK179" s="19"/>
      <c r="HN179" s="1" t="str">
        <f t="shared" si="1074"/>
        <v>Style</v>
      </c>
      <c r="HO179" s="19">
        <f t="shared" si="1091"/>
        <v>0</v>
      </c>
      <c r="HP179" s="19">
        <f t="shared" si="1102"/>
        <v>0</v>
      </c>
      <c r="HQ179" s="19">
        <f t="shared" si="1102"/>
        <v>0</v>
      </c>
      <c r="HR179" s="19">
        <f t="shared" si="1102"/>
        <v>5038.2</v>
      </c>
      <c r="HS179" s="19">
        <f t="shared" si="1102"/>
        <v>6717.5999999999995</v>
      </c>
      <c r="HU179" s="19">
        <f t="shared" si="1075"/>
        <v>0</v>
      </c>
      <c r="HV179">
        <f t="shared" si="1076"/>
        <v>0</v>
      </c>
      <c r="HW179">
        <f t="shared" si="1077"/>
        <v>0</v>
      </c>
      <c r="HX179">
        <f t="shared" si="1078"/>
        <v>81115.02</v>
      </c>
      <c r="HY179">
        <f t="shared" si="1079"/>
        <v>108153.36</v>
      </c>
      <c r="HZ179" s="19"/>
      <c r="IB179" s="19">
        <f t="shared" si="1080"/>
        <v>0</v>
      </c>
      <c r="IC179" s="19">
        <f t="shared" si="1080"/>
        <v>0</v>
      </c>
      <c r="ID179" s="19">
        <f t="shared" si="1080"/>
        <v>0</v>
      </c>
      <c r="IE179" s="19">
        <f t="shared" si="1080"/>
        <v>28969.649999999998</v>
      </c>
      <c r="IF179" s="19">
        <f t="shared" si="1080"/>
        <v>38626.199999999997</v>
      </c>
      <c r="IG179" s="19"/>
    </row>
    <row r="180" spans="1:241">
      <c r="B180" s="1" t="str">
        <f t="shared" si="1000"/>
        <v>Designers</v>
      </c>
      <c r="C180" s="19">
        <f t="shared" si="1081"/>
        <v>6997.5</v>
      </c>
      <c r="D180" s="19">
        <f t="shared" si="1092"/>
        <v>9330</v>
      </c>
      <c r="E180" s="19">
        <f t="shared" si="1092"/>
        <v>12440</v>
      </c>
      <c r="F180" s="19">
        <f t="shared" si="1092"/>
        <v>10263</v>
      </c>
      <c r="G180" s="19">
        <f t="shared" si="1092"/>
        <v>11196</v>
      </c>
      <c r="I180" s="19">
        <f t="shared" si="1001"/>
        <v>100903.95000000001</v>
      </c>
      <c r="J180">
        <f t="shared" si="1002"/>
        <v>134538.6</v>
      </c>
      <c r="K180">
        <f t="shared" si="1003"/>
        <v>179384.80000000002</v>
      </c>
      <c r="L180">
        <f t="shared" si="1004"/>
        <v>147992.46000000002</v>
      </c>
      <c r="M180">
        <f t="shared" si="1005"/>
        <v>161446.32</v>
      </c>
      <c r="N180" s="19"/>
      <c r="P180" s="19">
        <f t="shared" si="1006"/>
        <v>36037.125</v>
      </c>
      <c r="Q180" s="19">
        <f t="shared" si="1007"/>
        <v>48049.5</v>
      </c>
      <c r="R180" s="19">
        <f t="shared" si="1008"/>
        <v>64066.000000000007</v>
      </c>
      <c r="S180" s="19">
        <f t="shared" si="1009"/>
        <v>52854.450000000004</v>
      </c>
      <c r="T180" s="19">
        <f t="shared" si="1010"/>
        <v>57659.4</v>
      </c>
      <c r="U180" s="19"/>
      <c r="X180" s="1" t="str">
        <f t="shared" si="1011"/>
        <v>Designers</v>
      </c>
      <c r="Y180" s="19">
        <f t="shared" si="1082"/>
        <v>0</v>
      </c>
      <c r="Z180" s="19">
        <f t="shared" ref="Z180:AC184" si="1103">+Y$109*Z94</f>
        <v>8397</v>
      </c>
      <c r="AA180" s="19">
        <f t="shared" si="1103"/>
        <v>14928</v>
      </c>
      <c r="AB180" s="19">
        <f t="shared" si="1103"/>
        <v>14928</v>
      </c>
      <c r="AC180" s="19">
        <f t="shared" si="1103"/>
        <v>20526</v>
      </c>
      <c r="AE180" s="19">
        <f t="shared" ref="AE180:AE186" si="1104">+Y180*AG66</f>
        <v>0</v>
      </c>
      <c r="AF180">
        <f t="shared" ref="AF180:AF186" si="1105">+Z180*AG66</f>
        <v>132840.54</v>
      </c>
      <c r="AG180">
        <f t="shared" ref="AG180:AG186" si="1106">+AA180*AG66</f>
        <v>236160.96000000002</v>
      </c>
      <c r="AH180">
        <f t="shared" ref="AH180:AH186" si="1107">+AB180*AG66</f>
        <v>236160.96000000002</v>
      </c>
      <c r="AI180">
        <f t="shared" ref="AI180:AI186" si="1108">+AC180*AG66</f>
        <v>324721.32000000007</v>
      </c>
      <c r="AJ180" s="19"/>
      <c r="AL180" s="19">
        <f t="shared" ref="AL180:AL186" si="1109">+Y180*$Y66</f>
        <v>0</v>
      </c>
      <c r="AM180" s="19">
        <f t="shared" ref="AM180:AM186" si="1110">+Z180*$Y66</f>
        <v>47443.05</v>
      </c>
      <c r="AN180" s="19">
        <f t="shared" ref="AN180:AN186" si="1111">+AA180*$Y66</f>
        <v>84343.200000000012</v>
      </c>
      <c r="AO180" s="19">
        <f t="shared" ref="AO180:AO186" si="1112">+AB180*$Y66</f>
        <v>84343.200000000012</v>
      </c>
      <c r="AP180" s="19">
        <f t="shared" ref="AP180:AP186" si="1113">+AC180*$Y66</f>
        <v>115971.90000000001</v>
      </c>
      <c r="AQ180" s="19"/>
      <c r="AT180" s="1" t="str">
        <f t="shared" si="1018"/>
        <v>Designers</v>
      </c>
      <c r="AU180" s="19">
        <f t="shared" si="1083"/>
        <v>0</v>
      </c>
      <c r="AV180" s="19">
        <f t="shared" ref="AV180:AY184" si="1114">+AU$109*AV94</f>
        <v>6997.5</v>
      </c>
      <c r="AW180" s="19">
        <f t="shared" si="1114"/>
        <v>6997.5</v>
      </c>
      <c r="AX180" s="19">
        <f t="shared" si="1114"/>
        <v>5598</v>
      </c>
      <c r="AY180" s="19">
        <f t="shared" si="1114"/>
        <v>7464</v>
      </c>
      <c r="BA180" s="19">
        <f t="shared" ref="BA180:BA186" si="1115">+AU180*BC66</f>
        <v>0</v>
      </c>
      <c r="BB180">
        <f t="shared" ref="BB180:BB186" si="1116">+AV180*BC66</f>
        <v>104822.55</v>
      </c>
      <c r="BC180">
        <f t="shared" ref="BC180:BC186" si="1117">+AW180*BC66</f>
        <v>104822.55</v>
      </c>
      <c r="BD180">
        <f t="shared" ref="BD180:BD186" si="1118">+AX180*BC66</f>
        <v>83858.040000000008</v>
      </c>
      <c r="BE180">
        <f t="shared" ref="BE180:BE186" si="1119">+AY180*BC66</f>
        <v>111810.72</v>
      </c>
      <c r="BF180" s="19"/>
      <c r="BH180" s="19">
        <f t="shared" ref="BH180:BH186" si="1120">+AU180*$AU66</f>
        <v>0</v>
      </c>
      <c r="BI180" s="19">
        <f t="shared" ref="BI180:BI186" si="1121">+AV180*$AU66</f>
        <v>37436.625000000007</v>
      </c>
      <c r="BJ180" s="19">
        <f t="shared" ref="BJ180:BJ186" si="1122">+AW180*$AU66</f>
        <v>37436.625000000007</v>
      </c>
      <c r="BK180" s="19">
        <f t="shared" ref="BK180:BK186" si="1123">+AX180*$AU66</f>
        <v>29949.300000000003</v>
      </c>
      <c r="BL180" s="19">
        <f t="shared" ref="BL180:BL186" si="1124">+AY180*$AU66</f>
        <v>39932.400000000001</v>
      </c>
      <c r="BM180" s="19"/>
      <c r="BP180" s="1" t="str">
        <f t="shared" si="1025"/>
        <v>Designers</v>
      </c>
      <c r="BQ180" s="19">
        <f t="shared" si="1084"/>
        <v>0</v>
      </c>
      <c r="BR180" s="19">
        <f t="shared" ref="BR180:BU184" si="1125">+BQ$109*BR94</f>
        <v>0</v>
      </c>
      <c r="BS180" s="19">
        <f t="shared" si="1125"/>
        <v>6997.5</v>
      </c>
      <c r="BT180" s="19">
        <f t="shared" si="1125"/>
        <v>5598</v>
      </c>
      <c r="BU180" s="19">
        <f t="shared" si="1125"/>
        <v>5598</v>
      </c>
      <c r="BW180" s="19">
        <f t="shared" ref="BW180:BW186" si="1126">+BQ180*BY66</f>
        <v>0</v>
      </c>
      <c r="BX180">
        <f t="shared" ref="BX180:BX186" si="1127">+BR180*BY66</f>
        <v>0</v>
      </c>
      <c r="BY180">
        <f t="shared" ref="BY180:BY186" si="1128">+BS180*BY66</f>
        <v>110700.45000000001</v>
      </c>
      <c r="BZ180">
        <f t="shared" ref="BZ180:BZ186" si="1129">+BT180*BY66</f>
        <v>88560.360000000015</v>
      </c>
      <c r="CA180">
        <f t="shared" ref="CA180:CA186" si="1130">+BU180*BY66</f>
        <v>88560.360000000015</v>
      </c>
      <c r="CB180" s="19"/>
      <c r="CD180" s="19">
        <f t="shared" ref="CD180:CD186" si="1131">+BQ180*$BQ66</f>
        <v>0</v>
      </c>
      <c r="CE180" s="19">
        <f t="shared" ref="CE180:CE186" si="1132">+BR180*$BQ66</f>
        <v>0</v>
      </c>
      <c r="CF180" s="19">
        <f t="shared" ref="CF180:CF186" si="1133">+BS180*$BQ66</f>
        <v>39535.875</v>
      </c>
      <c r="CG180" s="19">
        <f t="shared" ref="CG180:CG186" si="1134">+BT180*$BQ66</f>
        <v>31628.7</v>
      </c>
      <c r="CH180" s="19">
        <f t="shared" ref="CH180:CH186" si="1135">+BU180*$BQ66</f>
        <v>31628.7</v>
      </c>
      <c r="CI180" s="19"/>
      <c r="CL180" s="1" t="str">
        <f t="shared" si="1032"/>
        <v>Designers</v>
      </c>
      <c r="CM180" s="19">
        <f t="shared" si="1085"/>
        <v>0</v>
      </c>
      <c r="CN180" s="19">
        <f t="shared" ref="CN180:CQ184" si="1136">+CM$109*CN94</f>
        <v>0</v>
      </c>
      <c r="CO180" s="19">
        <f t="shared" si="1136"/>
        <v>6997.5</v>
      </c>
      <c r="CP180" s="19">
        <f t="shared" si="1136"/>
        <v>5598</v>
      </c>
      <c r="CQ180" s="19">
        <f t="shared" si="1136"/>
        <v>5598</v>
      </c>
      <c r="CS180" s="19">
        <f t="shared" ref="CS180:CS186" si="1137">+CM180*CU66</f>
        <v>0</v>
      </c>
      <c r="CT180">
        <f t="shared" ref="CT180:CT186" si="1138">+CN180*CU66</f>
        <v>0</v>
      </c>
      <c r="CU180">
        <f t="shared" ref="CU180:CU186" si="1139">+CO180*CU66</f>
        <v>110700.45000000001</v>
      </c>
      <c r="CV180">
        <f t="shared" ref="CV180:CV186" si="1140">+CP180*CU66</f>
        <v>88560.360000000015</v>
      </c>
      <c r="CW180">
        <f t="shared" ref="CW180:CW186" si="1141">+CQ180*CU66</f>
        <v>88560.360000000015</v>
      </c>
      <c r="CX180" s="19"/>
      <c r="CZ180" s="19">
        <f t="shared" ref="CZ180:CZ186" si="1142">+CM180*$CM66</f>
        <v>0</v>
      </c>
      <c r="DA180" s="19">
        <f t="shared" ref="DA180:DA186" si="1143">+CN180*$CM66</f>
        <v>0</v>
      </c>
      <c r="DB180" s="19">
        <f t="shared" ref="DB180:DB186" si="1144">+CO180*$CM66</f>
        <v>39535.875</v>
      </c>
      <c r="DC180" s="19">
        <f t="shared" ref="DC180:DC186" si="1145">+CP180*$CM66</f>
        <v>31628.7</v>
      </c>
      <c r="DD180" s="19">
        <f t="shared" ref="DD180:DD186" si="1146">+CQ180*$CM66</f>
        <v>31628.7</v>
      </c>
      <c r="DE180" s="19"/>
      <c r="DH180" s="1" t="str">
        <f t="shared" si="1039"/>
        <v>Designers</v>
      </c>
      <c r="DI180" s="19">
        <f t="shared" si="1086"/>
        <v>0</v>
      </c>
      <c r="DJ180" s="19">
        <f t="shared" ref="DJ180:DM184" si="1147">+DI$109*DJ94</f>
        <v>0</v>
      </c>
      <c r="DK180" s="19">
        <f t="shared" si="1147"/>
        <v>6997.5</v>
      </c>
      <c r="DL180" s="19">
        <f t="shared" si="1147"/>
        <v>5598</v>
      </c>
      <c r="DM180" s="19">
        <f t="shared" si="1147"/>
        <v>5598</v>
      </c>
      <c r="DO180" s="19">
        <f t="shared" ref="DO180:DO186" si="1148">+DI180*DQ66</f>
        <v>0</v>
      </c>
      <c r="DP180">
        <f t="shared" ref="DP180:DP186" si="1149">+DJ180*DQ66</f>
        <v>0</v>
      </c>
      <c r="DQ180">
        <f t="shared" ref="DQ180:DQ186" si="1150">+DK180*DQ66</f>
        <v>112659.75000000001</v>
      </c>
      <c r="DR180">
        <f t="shared" ref="DR180:DR186" si="1151">+DL180*DQ66</f>
        <v>90127.8</v>
      </c>
      <c r="DS180">
        <f t="shared" ref="DS180:DS186" si="1152">+DM180*DQ66</f>
        <v>90127.8</v>
      </c>
      <c r="DT180" s="19"/>
      <c r="DV180" s="19">
        <f t="shared" ref="DV180:DV186" si="1153">+DI180*$DI66</f>
        <v>0</v>
      </c>
      <c r="DW180" s="19">
        <f t="shared" ref="DW180:DW186" si="1154">+DJ180*$DI66</f>
        <v>0</v>
      </c>
      <c r="DX180" s="19">
        <f t="shared" ref="DX180:DX186" si="1155">+DK180*$DI66</f>
        <v>40235.625</v>
      </c>
      <c r="DY180" s="19">
        <f t="shared" ref="DY180:DY186" si="1156">+DL180*$DI66</f>
        <v>32188.5</v>
      </c>
      <c r="DZ180" s="19">
        <f t="shared" ref="DZ180:DZ186" si="1157">+DM180*$DI66</f>
        <v>32188.5</v>
      </c>
      <c r="EA180" s="19"/>
      <c r="ED180" s="1" t="str">
        <f t="shared" si="1046"/>
        <v>Designers</v>
      </c>
      <c r="EE180" s="19">
        <f t="shared" si="1087"/>
        <v>0</v>
      </c>
      <c r="EF180" s="19">
        <f t="shared" ref="EF180:EI184" si="1158">+EE$109*EF94</f>
        <v>0</v>
      </c>
      <c r="EG180" s="19">
        <f t="shared" si="1158"/>
        <v>6997.5</v>
      </c>
      <c r="EH180" s="19">
        <f t="shared" si="1158"/>
        <v>5598</v>
      </c>
      <c r="EI180" s="19">
        <f t="shared" si="1158"/>
        <v>5598</v>
      </c>
      <c r="EK180" s="19">
        <f t="shared" ref="EK180:EK186" si="1159">+EE180*EM66</f>
        <v>0</v>
      </c>
      <c r="EL180">
        <f t="shared" ref="EL180:EL186" si="1160">+EF180*EM66</f>
        <v>0</v>
      </c>
      <c r="EM180">
        <f t="shared" ref="EM180:EM186" si="1161">+EG180*EM66</f>
        <v>116578.35</v>
      </c>
      <c r="EN180">
        <f t="shared" ref="EN180:EN186" si="1162">+EH180*EM66</f>
        <v>93262.680000000008</v>
      </c>
      <c r="EO180">
        <f t="shared" ref="EO180:EO186" si="1163">+EI180*EM66</f>
        <v>93262.680000000008</v>
      </c>
      <c r="EP180" s="19"/>
      <c r="ER180" s="19">
        <f t="shared" ref="ER180:ER186" si="1164">+EE180*$EE66</f>
        <v>0</v>
      </c>
      <c r="ES180" s="19">
        <f t="shared" ref="ES180:ES186" si="1165">+EF180*$EE66</f>
        <v>0</v>
      </c>
      <c r="ET180" s="19">
        <f t="shared" ref="ET180:ET186" si="1166">+EG180*$EE66</f>
        <v>41635.125</v>
      </c>
      <c r="EU180" s="19">
        <f t="shared" ref="EU180:EU186" si="1167">+EH180*$EE66</f>
        <v>33308.1</v>
      </c>
      <c r="EV180" s="19">
        <f t="shared" ref="EV180:EV186" si="1168">+EI180*$EE66</f>
        <v>33308.1</v>
      </c>
      <c r="EW180" s="19"/>
      <c r="EZ180" s="1" t="str">
        <f t="shared" si="1053"/>
        <v>Designers</v>
      </c>
      <c r="FA180" s="19">
        <f t="shared" si="1088"/>
        <v>0</v>
      </c>
      <c r="FB180" s="19">
        <f t="shared" ref="FB180:FE184" si="1169">+FA$109*FB94</f>
        <v>0</v>
      </c>
      <c r="FC180" s="19">
        <f t="shared" si="1169"/>
        <v>6997.5</v>
      </c>
      <c r="FD180" s="19">
        <f t="shared" si="1169"/>
        <v>5598</v>
      </c>
      <c r="FE180" s="19">
        <f t="shared" si="1169"/>
        <v>5598</v>
      </c>
      <c r="FG180" s="19">
        <f t="shared" ref="FG180:FG186" si="1170">+FA180*FI66</f>
        <v>0</v>
      </c>
      <c r="FH180">
        <f t="shared" ref="FH180:FH186" si="1171">+FB180*FI66</f>
        <v>0</v>
      </c>
      <c r="FI180">
        <f t="shared" ref="FI180:FI186" si="1172">+FC180*FI66</f>
        <v>112659.75000000001</v>
      </c>
      <c r="FJ180">
        <f t="shared" ref="FJ180:FJ186" si="1173">+FD180*FI66</f>
        <v>90127.8</v>
      </c>
      <c r="FK180">
        <f t="shared" ref="FK180:FK186" si="1174">+FE180*FI66</f>
        <v>90127.8</v>
      </c>
      <c r="FL180" s="19"/>
      <c r="FN180" s="19">
        <f t="shared" ref="FN180:FN186" si="1175">+FA180*$FA66</f>
        <v>0</v>
      </c>
      <c r="FO180" s="19">
        <f t="shared" ref="FO180:FO186" si="1176">+FB180*$FA66</f>
        <v>0</v>
      </c>
      <c r="FP180" s="19">
        <f t="shared" ref="FP180:FP186" si="1177">+FC180*$FA66</f>
        <v>40235.625</v>
      </c>
      <c r="FQ180" s="19">
        <f t="shared" ref="FQ180:FQ186" si="1178">+FD180*$FA66</f>
        <v>32188.5</v>
      </c>
      <c r="FR180" s="19">
        <f t="shared" ref="FR180:FR186" si="1179">+FE180*$FA66</f>
        <v>32188.5</v>
      </c>
      <c r="FS180" s="19"/>
      <c r="FV180" s="1" t="str">
        <f t="shared" si="1060"/>
        <v>Designers</v>
      </c>
      <c r="FW180" s="19">
        <f t="shared" si="1089"/>
        <v>0</v>
      </c>
      <c r="FX180" s="19">
        <f t="shared" ref="FX180:GA184" si="1180">+FW$109*FX94</f>
        <v>0</v>
      </c>
      <c r="FY180" s="19">
        <f t="shared" si="1180"/>
        <v>0</v>
      </c>
      <c r="FZ180" s="19">
        <f t="shared" si="1180"/>
        <v>4198.5</v>
      </c>
      <c r="GA180" s="19">
        <f t="shared" si="1180"/>
        <v>5598</v>
      </c>
      <c r="GC180" s="19">
        <f t="shared" ref="GC180:GC186" si="1181">+FW180*GE66</f>
        <v>0</v>
      </c>
      <c r="GD180">
        <f t="shared" ref="GD180:GD186" si="1182">+FX180*GE66</f>
        <v>0</v>
      </c>
      <c r="GE180">
        <f t="shared" ref="GE180:GE186" si="1183">+FY180*GE66</f>
        <v>0</v>
      </c>
      <c r="GF180">
        <f t="shared" ref="GF180:GF186" si="1184">+FZ180*GE66</f>
        <v>67595.850000000006</v>
      </c>
      <c r="GG180">
        <f t="shared" ref="GG180:GG186" si="1185">+GA180*GE66</f>
        <v>90127.8</v>
      </c>
      <c r="GH180" s="19"/>
      <c r="GJ180" s="19">
        <f t="shared" ref="GJ180:GJ186" si="1186">+FW180*$FA66</f>
        <v>0</v>
      </c>
      <c r="GK180" s="19">
        <f t="shared" ref="GK180:GK186" si="1187">+FX180*$FA66</f>
        <v>0</v>
      </c>
      <c r="GL180" s="19">
        <f t="shared" ref="GL180:GL186" si="1188">+FY180*$FA66</f>
        <v>0</v>
      </c>
      <c r="GM180" s="19">
        <f t="shared" ref="GM180:GM186" si="1189">+FZ180*$FA66</f>
        <v>24141.375</v>
      </c>
      <c r="GN180" s="19">
        <f t="shared" ref="GN180:GN186" si="1190">+GA180*$FA66</f>
        <v>32188.5</v>
      </c>
      <c r="GO180" s="19"/>
      <c r="GR180" s="1" t="str">
        <f t="shared" si="1067"/>
        <v>Designers</v>
      </c>
      <c r="GS180" s="19">
        <f t="shared" si="1090"/>
        <v>0</v>
      </c>
      <c r="GT180" s="19">
        <f t="shared" ref="GT180:GW184" si="1191">+GS$109*GT94</f>
        <v>0</v>
      </c>
      <c r="GU180" s="19">
        <f t="shared" si="1191"/>
        <v>0</v>
      </c>
      <c r="GV180" s="19">
        <f t="shared" si="1191"/>
        <v>4198.5</v>
      </c>
      <c r="GW180" s="19">
        <f t="shared" si="1191"/>
        <v>5598</v>
      </c>
      <c r="GY180" s="19">
        <f t="shared" ref="GY180:GY186" si="1192">+GS180*HA66</f>
        <v>0</v>
      </c>
      <c r="GZ180">
        <f t="shared" ref="GZ180:GZ186" si="1193">+GT180*HA66</f>
        <v>0</v>
      </c>
      <c r="HA180">
        <f t="shared" ref="HA180:HA186" si="1194">+GU180*HA66</f>
        <v>0</v>
      </c>
      <c r="HB180">
        <f t="shared" ref="HB180:HB186" si="1195">+GV180*HA66</f>
        <v>67595.850000000006</v>
      </c>
      <c r="HC180">
        <f t="shared" ref="HC180:HC186" si="1196">+GW180*HA66</f>
        <v>90127.8</v>
      </c>
      <c r="HD180" s="19"/>
      <c r="HF180" s="19">
        <f t="shared" ref="HF180:HF186" si="1197">+GS180*$FA66</f>
        <v>0</v>
      </c>
      <c r="HG180" s="19">
        <f t="shared" ref="HG180:HG186" si="1198">+GT180*$FA66</f>
        <v>0</v>
      </c>
      <c r="HH180" s="19">
        <f t="shared" ref="HH180:HH186" si="1199">+GU180*$FA66</f>
        <v>0</v>
      </c>
      <c r="HI180" s="19">
        <f t="shared" ref="HI180:HI186" si="1200">+GV180*$FA66</f>
        <v>24141.375</v>
      </c>
      <c r="HJ180" s="19">
        <f t="shared" ref="HJ180:HJ186" si="1201">+GW180*$FA66</f>
        <v>32188.5</v>
      </c>
      <c r="HK180" s="19"/>
      <c r="HN180" s="1" t="str">
        <f t="shared" si="1074"/>
        <v>Designers</v>
      </c>
      <c r="HO180" s="19">
        <f t="shared" si="1091"/>
        <v>0</v>
      </c>
      <c r="HP180" s="19">
        <f t="shared" ref="HP180:HS184" si="1202">+HO$109*HP94</f>
        <v>0</v>
      </c>
      <c r="HQ180" s="19">
        <f t="shared" si="1202"/>
        <v>0</v>
      </c>
      <c r="HR180" s="19">
        <f t="shared" si="1202"/>
        <v>4198.5</v>
      </c>
      <c r="HS180" s="19">
        <f t="shared" si="1202"/>
        <v>5598</v>
      </c>
      <c r="HU180" s="19">
        <f t="shared" ref="HU180:HU186" si="1203">+HO180*HW66</f>
        <v>0</v>
      </c>
      <c r="HV180">
        <f t="shared" ref="HV180:HV186" si="1204">+HP180*HW66</f>
        <v>0</v>
      </c>
      <c r="HW180">
        <f t="shared" ref="HW180:HW186" si="1205">+HQ180*HW66</f>
        <v>0</v>
      </c>
      <c r="HX180">
        <f t="shared" ref="HX180:HX186" si="1206">+HR180*HW66</f>
        <v>67595.850000000006</v>
      </c>
      <c r="HY180">
        <f t="shared" ref="HY180:HY186" si="1207">+HS180*HW66</f>
        <v>90127.8</v>
      </c>
      <c r="HZ180" s="19"/>
      <c r="IB180" s="19">
        <f t="shared" ref="IB180:IB186" si="1208">+HO180*$FA66</f>
        <v>0</v>
      </c>
      <c r="IC180" s="19">
        <f t="shared" ref="IC180:IC186" si="1209">+HP180*$FA66</f>
        <v>0</v>
      </c>
      <c r="ID180" s="19">
        <f t="shared" ref="ID180:ID186" si="1210">+HQ180*$FA66</f>
        <v>0</v>
      </c>
      <c r="IE180" s="19">
        <f t="shared" ref="IE180:IE186" si="1211">+HR180*$FA66</f>
        <v>24141.375</v>
      </c>
      <c r="IF180" s="19">
        <f t="shared" ref="IF180:IF186" si="1212">+HS180*$FA66</f>
        <v>32188.5</v>
      </c>
      <c r="IG180" s="19"/>
    </row>
    <row r="181" spans="1:241">
      <c r="B181" s="1" t="str">
        <f t="shared" si="1000"/>
        <v>Supra</v>
      </c>
      <c r="C181" s="19">
        <f t="shared" si="1081"/>
        <v>3498.75</v>
      </c>
      <c r="D181" s="19">
        <f t="shared" si="1092"/>
        <v>4665</v>
      </c>
      <c r="E181" s="19">
        <f t="shared" si="1092"/>
        <v>6220</v>
      </c>
      <c r="F181" s="19">
        <f t="shared" si="1092"/>
        <v>5131.5</v>
      </c>
      <c r="G181" s="19">
        <f t="shared" si="1092"/>
        <v>5598</v>
      </c>
      <c r="I181" s="19">
        <f t="shared" si="1001"/>
        <v>137325.9375</v>
      </c>
      <c r="J181">
        <f t="shared" si="1002"/>
        <v>183101.25</v>
      </c>
      <c r="K181">
        <f t="shared" si="1003"/>
        <v>244135</v>
      </c>
      <c r="L181">
        <f t="shared" si="1004"/>
        <v>201411.375</v>
      </c>
      <c r="M181">
        <f t="shared" si="1005"/>
        <v>219721.5</v>
      </c>
      <c r="N181" s="19"/>
      <c r="P181" s="19">
        <f t="shared" si="1006"/>
        <v>54930.375</v>
      </c>
      <c r="Q181" s="19">
        <f t="shared" si="1007"/>
        <v>73240.5</v>
      </c>
      <c r="R181" s="19">
        <f t="shared" si="1008"/>
        <v>97654</v>
      </c>
      <c r="S181" s="19">
        <f t="shared" si="1009"/>
        <v>80564.55</v>
      </c>
      <c r="T181" s="19">
        <f t="shared" si="1010"/>
        <v>87888.599999999991</v>
      </c>
      <c r="U181" s="19"/>
      <c r="X181" s="1" t="str">
        <f t="shared" si="1011"/>
        <v>Supra</v>
      </c>
      <c r="Y181" s="19">
        <f t="shared" si="1082"/>
        <v>0</v>
      </c>
      <c r="Z181" s="19">
        <f t="shared" si="1103"/>
        <v>4198.5</v>
      </c>
      <c r="AA181" s="19">
        <f t="shared" si="1103"/>
        <v>7464</v>
      </c>
      <c r="AB181" s="19">
        <f t="shared" si="1103"/>
        <v>7464</v>
      </c>
      <c r="AC181" s="19">
        <f t="shared" si="1103"/>
        <v>10263</v>
      </c>
      <c r="AE181" s="19">
        <f t="shared" si="1104"/>
        <v>0</v>
      </c>
      <c r="AF181">
        <f t="shared" si="1105"/>
        <v>170039.25</v>
      </c>
      <c r="AG181">
        <f t="shared" si="1106"/>
        <v>302292</v>
      </c>
      <c r="AH181">
        <f t="shared" si="1107"/>
        <v>302292</v>
      </c>
      <c r="AI181">
        <f t="shared" si="1108"/>
        <v>415651.5</v>
      </c>
      <c r="AJ181" s="19"/>
      <c r="AL181" s="19">
        <f t="shared" si="1109"/>
        <v>0</v>
      </c>
      <c r="AM181" s="19">
        <f t="shared" si="1110"/>
        <v>68015.7</v>
      </c>
      <c r="AN181" s="19">
        <f t="shared" si="1111"/>
        <v>120916.79999999999</v>
      </c>
      <c r="AO181" s="19">
        <f t="shared" si="1112"/>
        <v>120916.79999999999</v>
      </c>
      <c r="AP181" s="19">
        <f t="shared" si="1113"/>
        <v>166260.6</v>
      </c>
      <c r="AQ181" s="19"/>
      <c r="AT181" s="1" t="str">
        <f t="shared" si="1018"/>
        <v>Supra</v>
      </c>
      <c r="AU181" s="19">
        <f t="shared" si="1083"/>
        <v>0</v>
      </c>
      <c r="AV181" s="19">
        <f t="shared" si="1114"/>
        <v>3498.75</v>
      </c>
      <c r="AW181" s="19">
        <f t="shared" si="1114"/>
        <v>3498.75</v>
      </c>
      <c r="AX181" s="19">
        <f t="shared" si="1114"/>
        <v>2799</v>
      </c>
      <c r="AY181" s="19">
        <f t="shared" si="1114"/>
        <v>3732</v>
      </c>
      <c r="BA181" s="19">
        <f t="shared" si="1115"/>
        <v>0</v>
      </c>
      <c r="BB181">
        <f t="shared" si="1116"/>
        <v>139075.3125</v>
      </c>
      <c r="BC181">
        <f t="shared" si="1117"/>
        <v>139075.3125</v>
      </c>
      <c r="BD181">
        <f t="shared" si="1118"/>
        <v>111260.25</v>
      </c>
      <c r="BE181">
        <f t="shared" si="1119"/>
        <v>148347</v>
      </c>
      <c r="BF181" s="19"/>
      <c r="BH181" s="19">
        <f t="shared" si="1120"/>
        <v>0</v>
      </c>
      <c r="BI181" s="19">
        <f t="shared" si="1121"/>
        <v>55630.124999999993</v>
      </c>
      <c r="BJ181" s="19">
        <f t="shared" si="1122"/>
        <v>55630.124999999993</v>
      </c>
      <c r="BK181" s="19">
        <f t="shared" si="1123"/>
        <v>44504.1</v>
      </c>
      <c r="BL181" s="19">
        <f t="shared" si="1124"/>
        <v>59338.799999999996</v>
      </c>
      <c r="BM181" s="19"/>
      <c r="BP181" s="1" t="str">
        <f t="shared" si="1025"/>
        <v>Supra</v>
      </c>
      <c r="BQ181" s="19">
        <f t="shared" si="1084"/>
        <v>0</v>
      </c>
      <c r="BR181" s="19">
        <f t="shared" si="1125"/>
        <v>0</v>
      </c>
      <c r="BS181" s="19">
        <f t="shared" si="1125"/>
        <v>3498.75</v>
      </c>
      <c r="BT181" s="19">
        <f t="shared" si="1125"/>
        <v>2799</v>
      </c>
      <c r="BU181" s="19">
        <f t="shared" si="1125"/>
        <v>2799</v>
      </c>
      <c r="BW181" s="19">
        <f t="shared" si="1126"/>
        <v>0</v>
      </c>
      <c r="BX181">
        <f t="shared" si="1127"/>
        <v>0</v>
      </c>
      <c r="BY181">
        <f t="shared" si="1128"/>
        <v>141699.375</v>
      </c>
      <c r="BZ181">
        <f t="shared" si="1129"/>
        <v>113359.5</v>
      </c>
      <c r="CA181">
        <f t="shared" si="1130"/>
        <v>113359.5</v>
      </c>
      <c r="CB181" s="19"/>
      <c r="CD181" s="19">
        <f t="shared" si="1131"/>
        <v>0</v>
      </c>
      <c r="CE181" s="19">
        <f t="shared" si="1132"/>
        <v>0</v>
      </c>
      <c r="CF181" s="19">
        <f t="shared" si="1133"/>
        <v>56679.75</v>
      </c>
      <c r="CG181" s="19">
        <f t="shared" si="1134"/>
        <v>45343.799999999996</v>
      </c>
      <c r="CH181" s="19">
        <f t="shared" si="1135"/>
        <v>45343.799999999996</v>
      </c>
      <c r="CI181" s="19"/>
      <c r="CL181" s="1" t="str">
        <f t="shared" si="1032"/>
        <v>Supra</v>
      </c>
      <c r="CM181" s="19">
        <f t="shared" si="1085"/>
        <v>0</v>
      </c>
      <c r="CN181" s="19">
        <f t="shared" si="1136"/>
        <v>0</v>
      </c>
      <c r="CO181" s="19">
        <f t="shared" si="1136"/>
        <v>3498.75</v>
      </c>
      <c r="CP181" s="19">
        <f t="shared" si="1136"/>
        <v>2799</v>
      </c>
      <c r="CQ181" s="19">
        <f t="shared" si="1136"/>
        <v>2799</v>
      </c>
      <c r="CS181" s="19">
        <f t="shared" si="1137"/>
        <v>0</v>
      </c>
      <c r="CT181">
        <f t="shared" si="1138"/>
        <v>0</v>
      </c>
      <c r="CU181">
        <f t="shared" si="1139"/>
        <v>141699.375</v>
      </c>
      <c r="CV181">
        <f t="shared" si="1140"/>
        <v>113359.5</v>
      </c>
      <c r="CW181">
        <f t="shared" si="1141"/>
        <v>113359.5</v>
      </c>
      <c r="CX181" s="19"/>
      <c r="CZ181" s="19">
        <f t="shared" si="1142"/>
        <v>0</v>
      </c>
      <c r="DA181" s="19">
        <f t="shared" si="1143"/>
        <v>0</v>
      </c>
      <c r="DB181" s="19">
        <f t="shared" si="1144"/>
        <v>56679.75</v>
      </c>
      <c r="DC181" s="19">
        <f t="shared" si="1145"/>
        <v>45343.799999999996</v>
      </c>
      <c r="DD181" s="19">
        <f t="shared" si="1146"/>
        <v>45343.799999999996</v>
      </c>
      <c r="DE181" s="19"/>
      <c r="DH181" s="1" t="str">
        <f t="shared" si="1039"/>
        <v>Supra</v>
      </c>
      <c r="DI181" s="19">
        <f t="shared" si="1086"/>
        <v>0</v>
      </c>
      <c r="DJ181" s="19">
        <f t="shared" si="1147"/>
        <v>0</v>
      </c>
      <c r="DK181" s="19">
        <f t="shared" si="1147"/>
        <v>3498.75</v>
      </c>
      <c r="DL181" s="19">
        <f t="shared" si="1147"/>
        <v>2799</v>
      </c>
      <c r="DM181" s="19">
        <f t="shared" si="1147"/>
        <v>2799</v>
      </c>
      <c r="DO181" s="19">
        <f t="shared" si="1148"/>
        <v>0</v>
      </c>
      <c r="DP181">
        <f t="shared" si="1149"/>
        <v>0</v>
      </c>
      <c r="DQ181">
        <f t="shared" si="1150"/>
        <v>142574.0625</v>
      </c>
      <c r="DR181">
        <f t="shared" si="1151"/>
        <v>114059.25</v>
      </c>
      <c r="DS181">
        <f t="shared" si="1152"/>
        <v>114059.25</v>
      </c>
      <c r="DT181" s="19"/>
      <c r="DV181" s="19">
        <f t="shared" si="1153"/>
        <v>0</v>
      </c>
      <c r="DW181" s="19">
        <f t="shared" si="1154"/>
        <v>0</v>
      </c>
      <c r="DX181" s="19">
        <f t="shared" si="1155"/>
        <v>57029.625</v>
      </c>
      <c r="DY181" s="19">
        <f t="shared" si="1156"/>
        <v>45623.700000000004</v>
      </c>
      <c r="DZ181" s="19">
        <f t="shared" si="1157"/>
        <v>45623.700000000004</v>
      </c>
      <c r="EA181" s="19"/>
      <c r="ED181" s="1" t="str">
        <f t="shared" si="1046"/>
        <v>Supra</v>
      </c>
      <c r="EE181" s="19">
        <f t="shared" si="1087"/>
        <v>0</v>
      </c>
      <c r="EF181" s="19">
        <f t="shared" si="1158"/>
        <v>0</v>
      </c>
      <c r="EG181" s="19">
        <f t="shared" si="1158"/>
        <v>3498.75</v>
      </c>
      <c r="EH181" s="19">
        <f t="shared" si="1158"/>
        <v>2799</v>
      </c>
      <c r="EI181" s="19">
        <f t="shared" si="1158"/>
        <v>2799</v>
      </c>
      <c r="EK181" s="19">
        <f t="shared" si="1159"/>
        <v>0</v>
      </c>
      <c r="EL181">
        <f t="shared" si="1160"/>
        <v>0</v>
      </c>
      <c r="EM181">
        <f t="shared" si="1161"/>
        <v>144323.4375</v>
      </c>
      <c r="EN181">
        <f t="shared" si="1162"/>
        <v>115458.75</v>
      </c>
      <c r="EO181">
        <f t="shared" si="1163"/>
        <v>115458.75</v>
      </c>
      <c r="EP181" s="19"/>
      <c r="ER181" s="19">
        <f t="shared" si="1164"/>
        <v>0</v>
      </c>
      <c r="ES181" s="19">
        <f t="shared" si="1165"/>
        <v>0</v>
      </c>
      <c r="ET181" s="19">
        <f t="shared" si="1166"/>
        <v>57729.375</v>
      </c>
      <c r="EU181" s="19">
        <f t="shared" si="1167"/>
        <v>46183.5</v>
      </c>
      <c r="EV181" s="19">
        <f t="shared" si="1168"/>
        <v>46183.5</v>
      </c>
      <c r="EW181" s="19"/>
      <c r="EZ181" s="1" t="str">
        <f t="shared" si="1053"/>
        <v>Supra</v>
      </c>
      <c r="FA181" s="19">
        <f t="shared" si="1088"/>
        <v>0</v>
      </c>
      <c r="FB181" s="19">
        <f t="shared" si="1169"/>
        <v>0</v>
      </c>
      <c r="FC181" s="19">
        <f t="shared" si="1169"/>
        <v>3498.75</v>
      </c>
      <c r="FD181" s="19">
        <f t="shared" si="1169"/>
        <v>2799</v>
      </c>
      <c r="FE181" s="19">
        <f t="shared" si="1169"/>
        <v>2799</v>
      </c>
      <c r="FG181" s="19">
        <f t="shared" si="1170"/>
        <v>0</v>
      </c>
      <c r="FH181">
        <f t="shared" si="1171"/>
        <v>0</v>
      </c>
      <c r="FI181">
        <f t="shared" si="1172"/>
        <v>142574.0625</v>
      </c>
      <c r="FJ181">
        <f t="shared" si="1173"/>
        <v>114059.25</v>
      </c>
      <c r="FK181">
        <f t="shared" si="1174"/>
        <v>114059.25</v>
      </c>
      <c r="FL181" s="19"/>
      <c r="FN181" s="19">
        <f t="shared" si="1175"/>
        <v>0</v>
      </c>
      <c r="FO181" s="19">
        <f t="shared" si="1176"/>
        <v>0</v>
      </c>
      <c r="FP181" s="19">
        <f t="shared" si="1177"/>
        <v>57029.625</v>
      </c>
      <c r="FQ181" s="19">
        <f t="shared" si="1178"/>
        <v>45623.700000000004</v>
      </c>
      <c r="FR181" s="19">
        <f t="shared" si="1179"/>
        <v>45623.700000000004</v>
      </c>
      <c r="FS181" s="19"/>
      <c r="FV181" s="1" t="str">
        <f t="shared" si="1060"/>
        <v>Supra</v>
      </c>
      <c r="FW181" s="19">
        <f t="shared" si="1089"/>
        <v>0</v>
      </c>
      <c r="FX181" s="19">
        <f t="shared" si="1180"/>
        <v>0</v>
      </c>
      <c r="FY181" s="19">
        <f t="shared" si="1180"/>
        <v>0</v>
      </c>
      <c r="FZ181" s="19">
        <f t="shared" si="1180"/>
        <v>2099.25</v>
      </c>
      <c r="GA181" s="19">
        <f t="shared" si="1180"/>
        <v>2799</v>
      </c>
      <c r="GC181" s="19">
        <f t="shared" si="1181"/>
        <v>0</v>
      </c>
      <c r="GD181">
        <f t="shared" si="1182"/>
        <v>0</v>
      </c>
      <c r="GE181">
        <f t="shared" si="1183"/>
        <v>0</v>
      </c>
      <c r="GF181">
        <f t="shared" si="1184"/>
        <v>85544.4375</v>
      </c>
      <c r="GG181">
        <f t="shared" si="1185"/>
        <v>114059.25</v>
      </c>
      <c r="GH181" s="19"/>
      <c r="GJ181" s="19">
        <f t="shared" si="1186"/>
        <v>0</v>
      </c>
      <c r="GK181" s="19">
        <f t="shared" si="1187"/>
        <v>0</v>
      </c>
      <c r="GL181" s="19">
        <f t="shared" si="1188"/>
        <v>0</v>
      </c>
      <c r="GM181" s="19">
        <f t="shared" si="1189"/>
        <v>34217.775000000001</v>
      </c>
      <c r="GN181" s="19">
        <f t="shared" si="1190"/>
        <v>45623.700000000004</v>
      </c>
      <c r="GO181" s="19"/>
      <c r="GR181" s="1" t="str">
        <f t="shared" si="1067"/>
        <v>Supra</v>
      </c>
      <c r="GS181" s="19">
        <f t="shared" si="1090"/>
        <v>0</v>
      </c>
      <c r="GT181" s="19">
        <f t="shared" si="1191"/>
        <v>0</v>
      </c>
      <c r="GU181" s="19">
        <f t="shared" si="1191"/>
        <v>0</v>
      </c>
      <c r="GV181" s="19">
        <f t="shared" si="1191"/>
        <v>2099.25</v>
      </c>
      <c r="GW181" s="19">
        <f t="shared" si="1191"/>
        <v>2799</v>
      </c>
      <c r="GY181" s="19">
        <f t="shared" si="1192"/>
        <v>0</v>
      </c>
      <c r="GZ181">
        <f t="shared" si="1193"/>
        <v>0</v>
      </c>
      <c r="HA181">
        <f t="shared" si="1194"/>
        <v>0</v>
      </c>
      <c r="HB181">
        <f t="shared" si="1195"/>
        <v>85544.4375</v>
      </c>
      <c r="HC181">
        <f t="shared" si="1196"/>
        <v>114059.25</v>
      </c>
      <c r="HD181" s="19"/>
      <c r="HF181" s="19">
        <f t="shared" si="1197"/>
        <v>0</v>
      </c>
      <c r="HG181" s="19">
        <f t="shared" si="1198"/>
        <v>0</v>
      </c>
      <c r="HH181" s="19">
        <f t="shared" si="1199"/>
        <v>0</v>
      </c>
      <c r="HI181" s="19">
        <f t="shared" si="1200"/>
        <v>34217.775000000001</v>
      </c>
      <c r="HJ181" s="19">
        <f t="shared" si="1201"/>
        <v>45623.700000000004</v>
      </c>
      <c r="HK181" s="19"/>
      <c r="HN181" s="1" t="str">
        <f t="shared" si="1074"/>
        <v>Supra</v>
      </c>
      <c r="HO181" s="19">
        <f t="shared" si="1091"/>
        <v>0</v>
      </c>
      <c r="HP181" s="19">
        <f t="shared" si="1202"/>
        <v>0</v>
      </c>
      <c r="HQ181" s="19">
        <f t="shared" si="1202"/>
        <v>0</v>
      </c>
      <c r="HR181" s="19">
        <f t="shared" si="1202"/>
        <v>2099.25</v>
      </c>
      <c r="HS181" s="19">
        <f t="shared" si="1202"/>
        <v>2799</v>
      </c>
      <c r="HU181" s="19">
        <f t="shared" si="1203"/>
        <v>0</v>
      </c>
      <c r="HV181">
        <f t="shared" si="1204"/>
        <v>0</v>
      </c>
      <c r="HW181">
        <f t="shared" si="1205"/>
        <v>0</v>
      </c>
      <c r="HX181">
        <f t="shared" si="1206"/>
        <v>85544.4375</v>
      </c>
      <c r="HY181">
        <f t="shared" si="1207"/>
        <v>114059.25</v>
      </c>
      <c r="HZ181" s="19"/>
      <c r="IB181" s="19">
        <f t="shared" si="1208"/>
        <v>0</v>
      </c>
      <c r="IC181" s="19">
        <f t="shared" si="1209"/>
        <v>0</v>
      </c>
      <c r="ID181" s="19">
        <f t="shared" si="1210"/>
        <v>0</v>
      </c>
      <c r="IE181" s="19">
        <f t="shared" si="1211"/>
        <v>34217.775000000001</v>
      </c>
      <c r="IF181" s="19">
        <f t="shared" si="1212"/>
        <v>45623.700000000004</v>
      </c>
      <c r="IG181" s="19"/>
    </row>
    <row r="182" spans="1:241">
      <c r="B182" s="1"/>
      <c r="C182" s="19"/>
      <c r="D182" s="19"/>
      <c r="E182" s="19"/>
      <c r="F182" s="19"/>
      <c r="G182" s="19"/>
      <c r="I182" s="19"/>
      <c r="N182" s="19"/>
      <c r="P182" s="19"/>
      <c r="Q182" s="19"/>
      <c r="R182" s="19"/>
      <c r="S182" s="19"/>
      <c r="T182" s="19"/>
      <c r="U182" s="19"/>
      <c r="X182" s="1">
        <f t="shared" si="1011"/>
        <v>0</v>
      </c>
      <c r="Y182" s="19">
        <f t="shared" si="1082"/>
        <v>0</v>
      </c>
      <c r="Z182" s="19">
        <f t="shared" si="1103"/>
        <v>0</v>
      </c>
      <c r="AA182" s="19">
        <f t="shared" si="1103"/>
        <v>0</v>
      </c>
      <c r="AB182" s="19">
        <f t="shared" si="1103"/>
        <v>0</v>
      </c>
      <c r="AC182" s="19">
        <f t="shared" si="1103"/>
        <v>0</v>
      </c>
      <c r="AE182" s="19">
        <f t="shared" si="1104"/>
        <v>0</v>
      </c>
      <c r="AF182">
        <f t="shared" si="1105"/>
        <v>0</v>
      </c>
      <c r="AG182">
        <f t="shared" si="1106"/>
        <v>0</v>
      </c>
      <c r="AH182">
        <f t="shared" si="1107"/>
        <v>0</v>
      </c>
      <c r="AI182">
        <f t="shared" si="1108"/>
        <v>0</v>
      </c>
      <c r="AJ182" s="19"/>
      <c r="AL182" s="19">
        <f t="shared" si="1109"/>
        <v>0</v>
      </c>
      <c r="AM182" s="19">
        <f t="shared" si="1110"/>
        <v>0</v>
      </c>
      <c r="AN182" s="19">
        <f t="shared" si="1111"/>
        <v>0</v>
      </c>
      <c r="AO182" s="19">
        <f t="shared" si="1112"/>
        <v>0</v>
      </c>
      <c r="AP182" s="19">
        <f t="shared" si="1113"/>
        <v>0</v>
      </c>
      <c r="AQ182" s="19"/>
      <c r="AT182" s="1">
        <f t="shared" si="1018"/>
        <v>0</v>
      </c>
      <c r="AU182" s="19">
        <f t="shared" si="1083"/>
        <v>0</v>
      </c>
      <c r="AV182" s="19">
        <f t="shared" si="1114"/>
        <v>0</v>
      </c>
      <c r="AW182" s="19">
        <f t="shared" si="1114"/>
        <v>0</v>
      </c>
      <c r="AX182" s="19">
        <f t="shared" si="1114"/>
        <v>0</v>
      </c>
      <c r="AY182" s="19">
        <f t="shared" si="1114"/>
        <v>0</v>
      </c>
      <c r="BA182" s="19">
        <f t="shared" si="1115"/>
        <v>0</v>
      </c>
      <c r="BB182">
        <f t="shared" si="1116"/>
        <v>0</v>
      </c>
      <c r="BC182">
        <f t="shared" si="1117"/>
        <v>0</v>
      </c>
      <c r="BD182">
        <f t="shared" si="1118"/>
        <v>0</v>
      </c>
      <c r="BE182">
        <f t="shared" si="1119"/>
        <v>0</v>
      </c>
      <c r="BF182" s="19"/>
      <c r="BH182" s="19">
        <f t="shared" si="1120"/>
        <v>0</v>
      </c>
      <c r="BI182" s="19">
        <f t="shared" si="1121"/>
        <v>0</v>
      </c>
      <c r="BJ182" s="19">
        <f t="shared" si="1122"/>
        <v>0</v>
      </c>
      <c r="BK182" s="19">
        <f t="shared" si="1123"/>
        <v>0</v>
      </c>
      <c r="BL182" s="19">
        <f t="shared" si="1124"/>
        <v>0</v>
      </c>
      <c r="BM182" s="19"/>
      <c r="BP182" s="1">
        <f t="shared" si="1025"/>
        <v>0</v>
      </c>
      <c r="BQ182" s="19">
        <f t="shared" si="1084"/>
        <v>0</v>
      </c>
      <c r="BR182" s="19">
        <f t="shared" si="1125"/>
        <v>0</v>
      </c>
      <c r="BS182" s="19">
        <f t="shared" si="1125"/>
        <v>0</v>
      </c>
      <c r="BT182" s="19">
        <f t="shared" si="1125"/>
        <v>0</v>
      </c>
      <c r="BU182" s="19">
        <f t="shared" si="1125"/>
        <v>0</v>
      </c>
      <c r="BW182" s="19">
        <f t="shared" si="1126"/>
        <v>0</v>
      </c>
      <c r="BX182">
        <f t="shared" si="1127"/>
        <v>0</v>
      </c>
      <c r="BY182">
        <f t="shared" si="1128"/>
        <v>0</v>
      </c>
      <c r="BZ182">
        <f t="shared" si="1129"/>
        <v>0</v>
      </c>
      <c r="CA182">
        <f t="shared" si="1130"/>
        <v>0</v>
      </c>
      <c r="CB182" s="19"/>
      <c r="CD182" s="19">
        <f t="shared" si="1131"/>
        <v>0</v>
      </c>
      <c r="CE182" s="19">
        <f t="shared" si="1132"/>
        <v>0</v>
      </c>
      <c r="CF182" s="19">
        <f t="shared" si="1133"/>
        <v>0</v>
      </c>
      <c r="CG182" s="19">
        <f t="shared" si="1134"/>
        <v>0</v>
      </c>
      <c r="CH182" s="19">
        <f t="shared" si="1135"/>
        <v>0</v>
      </c>
      <c r="CI182" s="19"/>
      <c r="CL182" s="1">
        <f t="shared" si="1032"/>
        <v>0</v>
      </c>
      <c r="CM182" s="19">
        <f t="shared" si="1085"/>
        <v>0</v>
      </c>
      <c r="CN182" s="19">
        <f t="shared" si="1136"/>
        <v>0</v>
      </c>
      <c r="CO182" s="19">
        <f t="shared" si="1136"/>
        <v>0</v>
      </c>
      <c r="CP182" s="19">
        <f t="shared" si="1136"/>
        <v>0</v>
      </c>
      <c r="CQ182" s="19">
        <f t="shared" si="1136"/>
        <v>0</v>
      </c>
      <c r="CS182" s="19">
        <f t="shared" si="1137"/>
        <v>0</v>
      </c>
      <c r="CT182">
        <f t="shared" si="1138"/>
        <v>0</v>
      </c>
      <c r="CU182">
        <f t="shared" si="1139"/>
        <v>0</v>
      </c>
      <c r="CV182">
        <f t="shared" si="1140"/>
        <v>0</v>
      </c>
      <c r="CW182">
        <f t="shared" si="1141"/>
        <v>0</v>
      </c>
      <c r="CX182" s="19"/>
      <c r="CZ182" s="19">
        <f t="shared" si="1142"/>
        <v>0</v>
      </c>
      <c r="DA182" s="19">
        <f t="shared" si="1143"/>
        <v>0</v>
      </c>
      <c r="DB182" s="19">
        <f t="shared" si="1144"/>
        <v>0</v>
      </c>
      <c r="DC182" s="19">
        <f t="shared" si="1145"/>
        <v>0</v>
      </c>
      <c r="DD182" s="19">
        <f t="shared" si="1146"/>
        <v>0</v>
      </c>
      <c r="DE182" s="19"/>
      <c r="DH182" s="1">
        <f t="shared" si="1039"/>
        <v>0</v>
      </c>
      <c r="DI182" s="19">
        <f t="shared" si="1086"/>
        <v>0</v>
      </c>
      <c r="DJ182" s="19">
        <f t="shared" si="1147"/>
        <v>0</v>
      </c>
      <c r="DK182" s="19">
        <f t="shared" si="1147"/>
        <v>0</v>
      </c>
      <c r="DL182" s="19">
        <f t="shared" si="1147"/>
        <v>0</v>
      </c>
      <c r="DM182" s="19">
        <f t="shared" si="1147"/>
        <v>0</v>
      </c>
      <c r="DO182" s="19">
        <f t="shared" si="1148"/>
        <v>0</v>
      </c>
      <c r="DP182">
        <f t="shared" si="1149"/>
        <v>0</v>
      </c>
      <c r="DQ182">
        <f t="shared" si="1150"/>
        <v>0</v>
      </c>
      <c r="DR182">
        <f t="shared" si="1151"/>
        <v>0</v>
      </c>
      <c r="DS182">
        <f t="shared" si="1152"/>
        <v>0</v>
      </c>
      <c r="DT182" s="19"/>
      <c r="DV182" s="19">
        <f t="shared" si="1153"/>
        <v>0</v>
      </c>
      <c r="DW182" s="19">
        <f t="shared" si="1154"/>
        <v>0</v>
      </c>
      <c r="DX182" s="19">
        <f t="shared" si="1155"/>
        <v>0</v>
      </c>
      <c r="DY182" s="19">
        <f t="shared" si="1156"/>
        <v>0</v>
      </c>
      <c r="DZ182" s="19">
        <f t="shared" si="1157"/>
        <v>0</v>
      </c>
      <c r="EA182" s="19"/>
      <c r="ED182" s="1">
        <f t="shared" si="1046"/>
        <v>0</v>
      </c>
      <c r="EE182" s="19">
        <f t="shared" si="1087"/>
        <v>0</v>
      </c>
      <c r="EF182" s="19">
        <f t="shared" si="1158"/>
        <v>0</v>
      </c>
      <c r="EG182" s="19">
        <f t="shared" si="1158"/>
        <v>0</v>
      </c>
      <c r="EH182" s="19">
        <f t="shared" si="1158"/>
        <v>0</v>
      </c>
      <c r="EI182" s="19">
        <f t="shared" si="1158"/>
        <v>0</v>
      </c>
      <c r="EK182" s="19">
        <f t="shared" si="1159"/>
        <v>0</v>
      </c>
      <c r="EL182">
        <f t="shared" si="1160"/>
        <v>0</v>
      </c>
      <c r="EM182">
        <f t="shared" si="1161"/>
        <v>0</v>
      </c>
      <c r="EN182">
        <f t="shared" si="1162"/>
        <v>0</v>
      </c>
      <c r="EO182">
        <f t="shared" si="1163"/>
        <v>0</v>
      </c>
      <c r="EP182" s="19"/>
      <c r="ER182" s="19">
        <f t="shared" si="1164"/>
        <v>0</v>
      </c>
      <c r="ES182" s="19">
        <f t="shared" si="1165"/>
        <v>0</v>
      </c>
      <c r="ET182" s="19">
        <f t="shared" si="1166"/>
        <v>0</v>
      </c>
      <c r="EU182" s="19">
        <f t="shared" si="1167"/>
        <v>0</v>
      </c>
      <c r="EV182" s="19">
        <f t="shared" si="1168"/>
        <v>0</v>
      </c>
      <c r="EW182" s="19"/>
      <c r="EZ182" s="1">
        <f t="shared" si="1053"/>
        <v>0</v>
      </c>
      <c r="FA182" s="19">
        <f t="shared" si="1088"/>
        <v>0</v>
      </c>
      <c r="FB182" s="19">
        <f t="shared" si="1169"/>
        <v>0</v>
      </c>
      <c r="FC182" s="19">
        <f t="shared" si="1169"/>
        <v>0</v>
      </c>
      <c r="FD182" s="19">
        <f t="shared" si="1169"/>
        <v>0</v>
      </c>
      <c r="FE182" s="19">
        <f t="shared" si="1169"/>
        <v>0</v>
      </c>
      <c r="FG182" s="19">
        <f t="shared" si="1170"/>
        <v>0</v>
      </c>
      <c r="FH182">
        <f t="shared" si="1171"/>
        <v>0</v>
      </c>
      <c r="FI182">
        <f t="shared" si="1172"/>
        <v>0</v>
      </c>
      <c r="FJ182">
        <f t="shared" si="1173"/>
        <v>0</v>
      </c>
      <c r="FK182">
        <f t="shared" si="1174"/>
        <v>0</v>
      </c>
      <c r="FL182" s="19"/>
      <c r="FN182" s="19">
        <f t="shared" si="1175"/>
        <v>0</v>
      </c>
      <c r="FO182" s="19">
        <f t="shared" si="1176"/>
        <v>0</v>
      </c>
      <c r="FP182" s="19">
        <f t="shared" si="1177"/>
        <v>0</v>
      </c>
      <c r="FQ182" s="19">
        <f t="shared" si="1178"/>
        <v>0</v>
      </c>
      <c r="FR182" s="19">
        <f t="shared" si="1179"/>
        <v>0</v>
      </c>
      <c r="FS182" s="19"/>
      <c r="FV182" s="1">
        <f t="shared" si="1060"/>
        <v>0</v>
      </c>
      <c r="FW182" s="19">
        <f t="shared" si="1089"/>
        <v>0</v>
      </c>
      <c r="FX182" s="19">
        <f t="shared" si="1180"/>
        <v>0</v>
      </c>
      <c r="FY182" s="19">
        <f t="shared" si="1180"/>
        <v>0</v>
      </c>
      <c r="FZ182" s="19">
        <f t="shared" si="1180"/>
        <v>0</v>
      </c>
      <c r="GA182" s="19">
        <f t="shared" si="1180"/>
        <v>0</v>
      </c>
      <c r="GC182" s="19">
        <f t="shared" si="1181"/>
        <v>0</v>
      </c>
      <c r="GD182">
        <f t="shared" si="1182"/>
        <v>0</v>
      </c>
      <c r="GE182">
        <f t="shared" si="1183"/>
        <v>0</v>
      </c>
      <c r="GF182">
        <f t="shared" si="1184"/>
        <v>0</v>
      </c>
      <c r="GG182">
        <f t="shared" si="1185"/>
        <v>0</v>
      </c>
      <c r="GH182" s="19"/>
      <c r="GJ182" s="19">
        <f t="shared" si="1186"/>
        <v>0</v>
      </c>
      <c r="GK182" s="19">
        <f t="shared" si="1187"/>
        <v>0</v>
      </c>
      <c r="GL182" s="19">
        <f t="shared" si="1188"/>
        <v>0</v>
      </c>
      <c r="GM182" s="19">
        <f t="shared" si="1189"/>
        <v>0</v>
      </c>
      <c r="GN182" s="19">
        <f t="shared" si="1190"/>
        <v>0</v>
      </c>
      <c r="GO182" s="19"/>
      <c r="GR182" s="1">
        <f t="shared" si="1067"/>
        <v>0</v>
      </c>
      <c r="GS182" s="19">
        <f t="shared" si="1090"/>
        <v>0</v>
      </c>
      <c r="GT182" s="19">
        <f t="shared" si="1191"/>
        <v>0</v>
      </c>
      <c r="GU182" s="19">
        <f t="shared" si="1191"/>
        <v>0</v>
      </c>
      <c r="GV182" s="19">
        <f t="shared" si="1191"/>
        <v>0</v>
      </c>
      <c r="GW182" s="19">
        <f t="shared" si="1191"/>
        <v>0</v>
      </c>
      <c r="GY182" s="19">
        <f t="shared" si="1192"/>
        <v>0</v>
      </c>
      <c r="GZ182">
        <f t="shared" si="1193"/>
        <v>0</v>
      </c>
      <c r="HA182">
        <f t="shared" si="1194"/>
        <v>0</v>
      </c>
      <c r="HB182">
        <f t="shared" si="1195"/>
        <v>0</v>
      </c>
      <c r="HC182">
        <f t="shared" si="1196"/>
        <v>0</v>
      </c>
      <c r="HD182" s="19"/>
      <c r="HF182" s="19">
        <f t="shared" si="1197"/>
        <v>0</v>
      </c>
      <c r="HG182" s="19">
        <f t="shared" si="1198"/>
        <v>0</v>
      </c>
      <c r="HH182" s="19">
        <f t="shared" si="1199"/>
        <v>0</v>
      </c>
      <c r="HI182" s="19">
        <f t="shared" si="1200"/>
        <v>0</v>
      </c>
      <c r="HJ182" s="19">
        <f t="shared" si="1201"/>
        <v>0</v>
      </c>
      <c r="HK182" s="19"/>
      <c r="HN182" s="1">
        <f t="shared" si="1074"/>
        <v>0</v>
      </c>
      <c r="HO182" s="19">
        <f t="shared" si="1091"/>
        <v>0</v>
      </c>
      <c r="HP182" s="19">
        <f t="shared" si="1202"/>
        <v>0</v>
      </c>
      <c r="HQ182" s="19">
        <f t="shared" si="1202"/>
        <v>0</v>
      </c>
      <c r="HR182" s="19">
        <f t="shared" si="1202"/>
        <v>0</v>
      </c>
      <c r="HS182" s="19">
        <f t="shared" si="1202"/>
        <v>0</v>
      </c>
      <c r="HU182" s="19">
        <f t="shared" si="1203"/>
        <v>0</v>
      </c>
      <c r="HV182">
        <f t="shared" si="1204"/>
        <v>0</v>
      </c>
      <c r="HW182">
        <f t="shared" si="1205"/>
        <v>0</v>
      </c>
      <c r="HX182">
        <f t="shared" si="1206"/>
        <v>0</v>
      </c>
      <c r="HY182">
        <f t="shared" si="1207"/>
        <v>0</v>
      </c>
      <c r="HZ182" s="19"/>
      <c r="IB182" s="19">
        <f t="shared" si="1208"/>
        <v>0</v>
      </c>
      <c r="IC182" s="19">
        <f t="shared" si="1209"/>
        <v>0</v>
      </c>
      <c r="ID182" s="19">
        <f t="shared" si="1210"/>
        <v>0</v>
      </c>
      <c r="IE182" s="19">
        <f t="shared" si="1211"/>
        <v>0</v>
      </c>
      <c r="IF182" s="19">
        <f t="shared" si="1212"/>
        <v>0</v>
      </c>
      <c r="IG182" s="19"/>
    </row>
    <row r="183" spans="1:241">
      <c r="B183" s="1" t="str">
        <f t="shared" si="1000"/>
        <v>Niños</v>
      </c>
      <c r="C183" s="19">
        <f t="shared" ref="C183:G184" si="1213">+B$109*C97</f>
        <v>4198.5</v>
      </c>
      <c r="D183" s="19">
        <f t="shared" si="1213"/>
        <v>5598</v>
      </c>
      <c r="E183" s="19">
        <f t="shared" si="1213"/>
        <v>7464</v>
      </c>
      <c r="F183" s="19">
        <f t="shared" si="1213"/>
        <v>6157.8</v>
      </c>
      <c r="G183" s="19">
        <f t="shared" si="1213"/>
        <v>6717.5999999999995</v>
      </c>
      <c r="I183" s="19">
        <f>+C183*K69</f>
        <v>21139.447500000002</v>
      </c>
      <c r="J183">
        <f>+D183*K69</f>
        <v>28185.93</v>
      </c>
      <c r="K183">
        <f>+E183*K69</f>
        <v>37581.24</v>
      </c>
      <c r="L183">
        <f>+F183*K69</f>
        <v>31004.523000000001</v>
      </c>
      <c r="M183">
        <f>+G183*K69</f>
        <v>33823.116000000002</v>
      </c>
      <c r="N183" s="19"/>
      <c r="P183" s="19">
        <f t="shared" ref="P183:T186" si="1214">+C183*$C69</f>
        <v>11126.025000000001</v>
      </c>
      <c r="Q183" s="19">
        <f t="shared" si="1214"/>
        <v>14834.700000000003</v>
      </c>
      <c r="R183" s="19">
        <f t="shared" si="1214"/>
        <v>19779.600000000002</v>
      </c>
      <c r="S183" s="19">
        <f t="shared" si="1214"/>
        <v>16318.170000000002</v>
      </c>
      <c r="T183" s="19">
        <f t="shared" si="1214"/>
        <v>17801.64</v>
      </c>
      <c r="U183" s="19"/>
      <c r="X183" s="1" t="str">
        <f t="shared" si="1011"/>
        <v>Niños</v>
      </c>
      <c r="Y183" s="19">
        <f t="shared" si="1082"/>
        <v>0</v>
      </c>
      <c r="Z183" s="19">
        <f t="shared" si="1103"/>
        <v>5038.2</v>
      </c>
      <c r="AA183" s="19">
        <f t="shared" si="1103"/>
        <v>8956.7999999999993</v>
      </c>
      <c r="AB183" s="19">
        <f t="shared" si="1103"/>
        <v>8956.7999999999993</v>
      </c>
      <c r="AC183" s="19">
        <f t="shared" si="1103"/>
        <v>12315.6</v>
      </c>
      <c r="AE183" s="19">
        <f t="shared" si="1104"/>
        <v>0</v>
      </c>
      <c r="AF183">
        <f t="shared" si="1105"/>
        <v>30153.627000000004</v>
      </c>
      <c r="AG183">
        <f t="shared" si="1106"/>
        <v>53606.448000000004</v>
      </c>
      <c r="AH183">
        <f t="shared" si="1107"/>
        <v>53606.448000000004</v>
      </c>
      <c r="AI183">
        <f t="shared" si="1108"/>
        <v>73708.866000000024</v>
      </c>
      <c r="AJ183" s="19"/>
      <c r="AL183" s="19">
        <f t="shared" si="1109"/>
        <v>0</v>
      </c>
      <c r="AM183" s="19">
        <f t="shared" si="1110"/>
        <v>15870.330000000002</v>
      </c>
      <c r="AN183" s="19">
        <f t="shared" si="1111"/>
        <v>28213.920000000002</v>
      </c>
      <c r="AO183" s="19">
        <f t="shared" si="1112"/>
        <v>28213.920000000002</v>
      </c>
      <c r="AP183" s="19">
        <f t="shared" si="1113"/>
        <v>38794.140000000007</v>
      </c>
      <c r="AQ183" s="19"/>
      <c r="AT183" s="1" t="str">
        <f t="shared" si="1018"/>
        <v>Niños</v>
      </c>
      <c r="AU183" s="19">
        <f t="shared" si="1083"/>
        <v>0</v>
      </c>
      <c r="AV183" s="19">
        <f t="shared" si="1114"/>
        <v>4198.5</v>
      </c>
      <c r="AW183" s="19">
        <f t="shared" si="1114"/>
        <v>4198.5</v>
      </c>
      <c r="AX183" s="19">
        <f t="shared" si="1114"/>
        <v>3358.7999999999997</v>
      </c>
      <c r="AY183" s="19">
        <f t="shared" si="1114"/>
        <v>4478.3999999999996</v>
      </c>
      <c r="BA183" s="19">
        <f t="shared" si="1115"/>
        <v>0</v>
      </c>
      <c r="BB183">
        <f t="shared" si="1116"/>
        <v>22734.877500000002</v>
      </c>
      <c r="BC183">
        <f t="shared" si="1117"/>
        <v>22734.877500000002</v>
      </c>
      <c r="BD183">
        <f t="shared" si="1118"/>
        <v>18187.902000000002</v>
      </c>
      <c r="BE183">
        <f t="shared" si="1119"/>
        <v>24250.536000000004</v>
      </c>
      <c r="BF183" s="19"/>
      <c r="BH183" s="19">
        <f t="shared" si="1120"/>
        <v>0</v>
      </c>
      <c r="BI183" s="19">
        <f t="shared" si="1121"/>
        <v>11965.725000000002</v>
      </c>
      <c r="BJ183" s="19">
        <f t="shared" si="1122"/>
        <v>11965.725000000002</v>
      </c>
      <c r="BK183" s="19">
        <f t="shared" si="1123"/>
        <v>9572.5800000000017</v>
      </c>
      <c r="BL183" s="19">
        <f t="shared" si="1124"/>
        <v>12763.44</v>
      </c>
      <c r="BM183" s="19"/>
      <c r="BP183" s="1" t="str">
        <f t="shared" si="1025"/>
        <v>Niños</v>
      </c>
      <c r="BQ183" s="19">
        <f t="shared" si="1084"/>
        <v>0</v>
      </c>
      <c r="BR183" s="19">
        <f t="shared" si="1125"/>
        <v>0</v>
      </c>
      <c r="BS183" s="19">
        <f t="shared" si="1125"/>
        <v>4198.5</v>
      </c>
      <c r="BT183" s="19">
        <f t="shared" si="1125"/>
        <v>3358.7999999999997</v>
      </c>
      <c r="BU183" s="19">
        <f t="shared" si="1125"/>
        <v>3358.7999999999997</v>
      </c>
      <c r="BW183" s="19">
        <f t="shared" si="1126"/>
        <v>0</v>
      </c>
      <c r="BX183">
        <f t="shared" si="1127"/>
        <v>0</v>
      </c>
      <c r="BY183">
        <f t="shared" si="1128"/>
        <v>25128.022500000006</v>
      </c>
      <c r="BZ183">
        <f t="shared" si="1129"/>
        <v>20102.418000000001</v>
      </c>
      <c r="CA183">
        <f t="shared" si="1130"/>
        <v>20102.418000000001</v>
      </c>
      <c r="CB183" s="19"/>
      <c r="CD183" s="19">
        <f t="shared" si="1131"/>
        <v>0</v>
      </c>
      <c r="CE183" s="19">
        <f t="shared" si="1132"/>
        <v>0</v>
      </c>
      <c r="CF183" s="19">
        <f t="shared" si="1133"/>
        <v>13225.275000000001</v>
      </c>
      <c r="CG183" s="19">
        <f t="shared" si="1134"/>
        <v>10580.220000000001</v>
      </c>
      <c r="CH183" s="19">
        <f t="shared" si="1135"/>
        <v>10580.220000000001</v>
      </c>
      <c r="CI183" s="19"/>
      <c r="CL183" s="1" t="str">
        <f t="shared" si="1032"/>
        <v>Niños</v>
      </c>
      <c r="CM183" s="19">
        <f t="shared" si="1085"/>
        <v>0</v>
      </c>
      <c r="CN183" s="19">
        <f t="shared" si="1136"/>
        <v>0</v>
      </c>
      <c r="CO183" s="19">
        <f t="shared" si="1136"/>
        <v>4198.5</v>
      </c>
      <c r="CP183" s="19">
        <f t="shared" si="1136"/>
        <v>3358.7999999999997</v>
      </c>
      <c r="CQ183" s="19">
        <f t="shared" si="1136"/>
        <v>3358.7999999999997</v>
      </c>
      <c r="CS183" s="19">
        <f t="shared" si="1137"/>
        <v>0</v>
      </c>
      <c r="CT183">
        <f t="shared" si="1138"/>
        <v>0</v>
      </c>
      <c r="CU183">
        <f t="shared" si="1139"/>
        <v>25128.022500000006</v>
      </c>
      <c r="CV183">
        <f t="shared" si="1140"/>
        <v>20102.418000000001</v>
      </c>
      <c r="CW183">
        <f t="shared" si="1141"/>
        <v>20102.418000000001</v>
      </c>
      <c r="CX183" s="19"/>
      <c r="CZ183" s="19">
        <f t="shared" si="1142"/>
        <v>0</v>
      </c>
      <c r="DA183" s="19">
        <f t="shared" si="1143"/>
        <v>0</v>
      </c>
      <c r="DB183" s="19">
        <f t="shared" si="1144"/>
        <v>13225.275000000001</v>
      </c>
      <c r="DC183" s="19">
        <f t="shared" si="1145"/>
        <v>10580.220000000001</v>
      </c>
      <c r="DD183" s="19">
        <f t="shared" si="1146"/>
        <v>10580.220000000001</v>
      </c>
      <c r="DE183" s="19"/>
      <c r="DH183" s="1" t="str">
        <f t="shared" si="1039"/>
        <v>Niños</v>
      </c>
      <c r="DI183" s="19">
        <f t="shared" si="1086"/>
        <v>0</v>
      </c>
      <c r="DJ183" s="19">
        <f t="shared" si="1147"/>
        <v>0</v>
      </c>
      <c r="DK183" s="19">
        <f t="shared" si="1147"/>
        <v>4198.5</v>
      </c>
      <c r="DL183" s="19">
        <f t="shared" si="1147"/>
        <v>3358.7999999999997</v>
      </c>
      <c r="DM183" s="19">
        <f t="shared" si="1147"/>
        <v>3358.7999999999997</v>
      </c>
      <c r="DO183" s="19">
        <f t="shared" si="1148"/>
        <v>0</v>
      </c>
      <c r="DP183">
        <f t="shared" si="1149"/>
        <v>0</v>
      </c>
      <c r="DQ183">
        <f t="shared" si="1150"/>
        <v>25925.737500000003</v>
      </c>
      <c r="DR183">
        <f t="shared" si="1151"/>
        <v>20740.59</v>
      </c>
      <c r="DS183">
        <f t="shared" si="1152"/>
        <v>20740.59</v>
      </c>
      <c r="DT183" s="19"/>
      <c r="DV183" s="19">
        <f t="shared" si="1153"/>
        <v>0</v>
      </c>
      <c r="DW183" s="19">
        <f t="shared" si="1154"/>
        <v>0</v>
      </c>
      <c r="DX183" s="19">
        <f t="shared" si="1155"/>
        <v>13645.125000000002</v>
      </c>
      <c r="DY183" s="19">
        <f t="shared" si="1156"/>
        <v>10916.1</v>
      </c>
      <c r="DZ183" s="19">
        <f t="shared" si="1157"/>
        <v>10916.1</v>
      </c>
      <c r="EA183" s="19"/>
      <c r="ED183" s="1" t="str">
        <f t="shared" si="1046"/>
        <v>Niños</v>
      </c>
      <c r="EE183" s="19">
        <f t="shared" si="1087"/>
        <v>0</v>
      </c>
      <c r="EF183" s="19">
        <f t="shared" si="1158"/>
        <v>0</v>
      </c>
      <c r="EG183" s="19">
        <f t="shared" si="1158"/>
        <v>4198.5</v>
      </c>
      <c r="EH183" s="19">
        <f t="shared" si="1158"/>
        <v>3358.7999999999997</v>
      </c>
      <c r="EI183" s="19">
        <f t="shared" si="1158"/>
        <v>3358.7999999999997</v>
      </c>
      <c r="EK183" s="19">
        <f t="shared" si="1159"/>
        <v>0</v>
      </c>
      <c r="EL183">
        <f t="shared" si="1160"/>
        <v>0</v>
      </c>
      <c r="EM183">
        <f t="shared" si="1161"/>
        <v>27521.167500000003</v>
      </c>
      <c r="EN183">
        <f t="shared" si="1162"/>
        <v>22016.934000000001</v>
      </c>
      <c r="EO183">
        <f t="shared" si="1163"/>
        <v>22016.934000000001</v>
      </c>
      <c r="EP183" s="19"/>
      <c r="ER183" s="19">
        <f t="shared" si="1164"/>
        <v>0</v>
      </c>
      <c r="ES183" s="19">
        <f t="shared" si="1165"/>
        <v>0</v>
      </c>
      <c r="ET183" s="19">
        <f t="shared" si="1166"/>
        <v>14484.825000000001</v>
      </c>
      <c r="EU183" s="19">
        <f t="shared" si="1167"/>
        <v>11587.859999999999</v>
      </c>
      <c r="EV183" s="19">
        <f t="shared" si="1168"/>
        <v>11587.859999999999</v>
      </c>
      <c r="EW183" s="19"/>
      <c r="EZ183" s="1" t="str">
        <f t="shared" si="1053"/>
        <v>Niños</v>
      </c>
      <c r="FA183" s="19">
        <f t="shared" si="1088"/>
        <v>0</v>
      </c>
      <c r="FB183" s="19">
        <f t="shared" si="1169"/>
        <v>0</v>
      </c>
      <c r="FC183" s="19">
        <f t="shared" si="1169"/>
        <v>4198.5</v>
      </c>
      <c r="FD183" s="19">
        <f t="shared" si="1169"/>
        <v>3358.7999999999997</v>
      </c>
      <c r="FE183" s="19">
        <f t="shared" si="1169"/>
        <v>3358.7999999999997</v>
      </c>
      <c r="FG183" s="19">
        <f t="shared" si="1170"/>
        <v>0</v>
      </c>
      <c r="FH183">
        <f t="shared" si="1171"/>
        <v>0</v>
      </c>
      <c r="FI183">
        <f t="shared" si="1172"/>
        <v>25925.737500000003</v>
      </c>
      <c r="FJ183">
        <f t="shared" si="1173"/>
        <v>20740.59</v>
      </c>
      <c r="FK183">
        <f t="shared" si="1174"/>
        <v>20740.59</v>
      </c>
      <c r="FL183" s="19"/>
      <c r="FN183" s="19">
        <f t="shared" si="1175"/>
        <v>0</v>
      </c>
      <c r="FO183" s="19">
        <f t="shared" si="1176"/>
        <v>0</v>
      </c>
      <c r="FP183" s="19">
        <f t="shared" si="1177"/>
        <v>13645.125000000002</v>
      </c>
      <c r="FQ183" s="19">
        <f t="shared" si="1178"/>
        <v>10916.1</v>
      </c>
      <c r="FR183" s="19">
        <f t="shared" si="1179"/>
        <v>10916.1</v>
      </c>
      <c r="FS183" s="19"/>
      <c r="FV183" s="1" t="str">
        <f t="shared" si="1060"/>
        <v>Niños</v>
      </c>
      <c r="FW183" s="19">
        <f t="shared" si="1089"/>
        <v>0</v>
      </c>
      <c r="FX183" s="19">
        <f t="shared" si="1180"/>
        <v>0</v>
      </c>
      <c r="FY183" s="19">
        <f t="shared" si="1180"/>
        <v>0</v>
      </c>
      <c r="FZ183" s="19">
        <f t="shared" si="1180"/>
        <v>2519.1</v>
      </c>
      <c r="GA183" s="19">
        <f t="shared" si="1180"/>
        <v>3358.7999999999997</v>
      </c>
      <c r="GC183" s="19">
        <f t="shared" si="1181"/>
        <v>0</v>
      </c>
      <c r="GD183">
        <f t="shared" si="1182"/>
        <v>0</v>
      </c>
      <c r="GE183">
        <f t="shared" si="1183"/>
        <v>0</v>
      </c>
      <c r="GF183">
        <f t="shared" si="1184"/>
        <v>15555.442500000001</v>
      </c>
      <c r="GG183">
        <f t="shared" si="1185"/>
        <v>20740.59</v>
      </c>
      <c r="GH183" s="19"/>
      <c r="GJ183" s="19">
        <f t="shared" si="1186"/>
        <v>0</v>
      </c>
      <c r="GK183" s="19">
        <f t="shared" si="1187"/>
        <v>0</v>
      </c>
      <c r="GL183" s="19">
        <f t="shared" si="1188"/>
        <v>0</v>
      </c>
      <c r="GM183" s="19">
        <f t="shared" si="1189"/>
        <v>8187.0750000000007</v>
      </c>
      <c r="GN183" s="19">
        <f t="shared" si="1190"/>
        <v>10916.1</v>
      </c>
      <c r="GO183" s="19"/>
      <c r="GR183" s="1" t="str">
        <f t="shared" si="1067"/>
        <v>Niños</v>
      </c>
      <c r="GS183" s="19">
        <f t="shared" si="1090"/>
        <v>0</v>
      </c>
      <c r="GT183" s="19">
        <f t="shared" si="1191"/>
        <v>0</v>
      </c>
      <c r="GU183" s="19">
        <f t="shared" si="1191"/>
        <v>0</v>
      </c>
      <c r="GV183" s="19">
        <f t="shared" si="1191"/>
        <v>2519.1</v>
      </c>
      <c r="GW183" s="19">
        <f t="shared" si="1191"/>
        <v>3358.7999999999997</v>
      </c>
      <c r="GY183" s="19">
        <f t="shared" si="1192"/>
        <v>0</v>
      </c>
      <c r="GZ183">
        <f t="shared" si="1193"/>
        <v>0</v>
      </c>
      <c r="HA183">
        <f t="shared" si="1194"/>
        <v>0</v>
      </c>
      <c r="HB183">
        <f t="shared" si="1195"/>
        <v>15555.442500000001</v>
      </c>
      <c r="HC183">
        <f t="shared" si="1196"/>
        <v>20740.59</v>
      </c>
      <c r="HD183" s="19"/>
      <c r="HF183" s="19">
        <f t="shared" si="1197"/>
        <v>0</v>
      </c>
      <c r="HG183" s="19">
        <f t="shared" si="1198"/>
        <v>0</v>
      </c>
      <c r="HH183" s="19">
        <f t="shared" si="1199"/>
        <v>0</v>
      </c>
      <c r="HI183" s="19">
        <f t="shared" si="1200"/>
        <v>8187.0750000000007</v>
      </c>
      <c r="HJ183" s="19">
        <f t="shared" si="1201"/>
        <v>10916.1</v>
      </c>
      <c r="HK183" s="19"/>
      <c r="HN183" s="1" t="str">
        <f t="shared" si="1074"/>
        <v>Niños</v>
      </c>
      <c r="HO183" s="19">
        <f t="shared" si="1091"/>
        <v>0</v>
      </c>
      <c r="HP183" s="19">
        <f t="shared" si="1202"/>
        <v>0</v>
      </c>
      <c r="HQ183" s="19">
        <f t="shared" si="1202"/>
        <v>0</v>
      </c>
      <c r="HR183" s="19">
        <f t="shared" si="1202"/>
        <v>2519.1</v>
      </c>
      <c r="HS183" s="19">
        <f t="shared" si="1202"/>
        <v>3358.7999999999997</v>
      </c>
      <c r="HU183" s="19">
        <f t="shared" si="1203"/>
        <v>0</v>
      </c>
      <c r="HV183">
        <f t="shared" si="1204"/>
        <v>0</v>
      </c>
      <c r="HW183">
        <f t="shared" si="1205"/>
        <v>0</v>
      </c>
      <c r="HX183">
        <f t="shared" si="1206"/>
        <v>15555.442500000001</v>
      </c>
      <c r="HY183">
        <f t="shared" si="1207"/>
        <v>20740.59</v>
      </c>
      <c r="HZ183" s="19"/>
      <c r="IB183" s="19">
        <f t="shared" si="1208"/>
        <v>0</v>
      </c>
      <c r="IC183" s="19">
        <f t="shared" si="1209"/>
        <v>0</v>
      </c>
      <c r="ID183" s="19">
        <f t="shared" si="1210"/>
        <v>0</v>
      </c>
      <c r="IE183" s="19">
        <f t="shared" si="1211"/>
        <v>8187.0750000000007</v>
      </c>
      <c r="IF183" s="19">
        <f t="shared" si="1212"/>
        <v>10916.1</v>
      </c>
      <c r="IG183" s="19"/>
    </row>
    <row r="184" spans="1:241">
      <c r="B184" s="1" t="str">
        <f t="shared" si="1000"/>
        <v>Señora</v>
      </c>
      <c r="C184" s="19">
        <f t="shared" si="1213"/>
        <v>4198.5</v>
      </c>
      <c r="D184" s="19">
        <f t="shared" si="1213"/>
        <v>5598</v>
      </c>
      <c r="E184" s="19">
        <f t="shared" si="1213"/>
        <v>7464</v>
      </c>
      <c r="F184" s="19">
        <f t="shared" si="1213"/>
        <v>6157.8</v>
      </c>
      <c r="G184" s="19">
        <f t="shared" si="1213"/>
        <v>6717.5999999999995</v>
      </c>
      <c r="I184" s="19">
        <f>+C184*K70</f>
        <v>29515.455000000002</v>
      </c>
      <c r="J184">
        <f>+D184*K70</f>
        <v>39353.94</v>
      </c>
      <c r="K184">
        <f>+E184*K70</f>
        <v>52471.92</v>
      </c>
      <c r="L184">
        <f>+F184*K70</f>
        <v>43289.334000000003</v>
      </c>
      <c r="M184">
        <f>+G184*K70</f>
        <v>47224.727999999996</v>
      </c>
      <c r="N184" s="19"/>
      <c r="P184" s="19">
        <f t="shared" si="1214"/>
        <v>15534.45</v>
      </c>
      <c r="Q184" s="19">
        <f t="shared" si="1214"/>
        <v>20712.600000000002</v>
      </c>
      <c r="R184" s="19">
        <f t="shared" si="1214"/>
        <v>27616.800000000003</v>
      </c>
      <c r="S184" s="19">
        <f t="shared" si="1214"/>
        <v>22783.86</v>
      </c>
      <c r="T184" s="19">
        <f t="shared" si="1214"/>
        <v>24855.119999999999</v>
      </c>
      <c r="U184" s="19"/>
      <c r="X184" s="1" t="str">
        <f t="shared" si="1011"/>
        <v>Señora</v>
      </c>
      <c r="Y184" s="19">
        <f t="shared" si="1082"/>
        <v>0</v>
      </c>
      <c r="Z184" s="19">
        <f t="shared" si="1103"/>
        <v>5038.2</v>
      </c>
      <c r="AA184" s="19">
        <f t="shared" si="1103"/>
        <v>8956.7999999999993</v>
      </c>
      <c r="AB184" s="19">
        <f t="shared" si="1103"/>
        <v>8956.7999999999993</v>
      </c>
      <c r="AC184" s="19">
        <f t="shared" si="1103"/>
        <v>12315.6</v>
      </c>
      <c r="AE184" s="19">
        <f t="shared" si="1104"/>
        <v>0</v>
      </c>
      <c r="AF184">
        <f t="shared" si="1105"/>
        <v>40204.836000000003</v>
      </c>
      <c r="AG184">
        <f t="shared" si="1106"/>
        <v>71475.263999999996</v>
      </c>
      <c r="AH184">
        <f t="shared" si="1107"/>
        <v>71475.263999999996</v>
      </c>
      <c r="AI184">
        <f t="shared" si="1108"/>
        <v>98278.488000000012</v>
      </c>
      <c r="AJ184" s="19"/>
      <c r="AL184" s="19">
        <f t="shared" si="1109"/>
        <v>0</v>
      </c>
      <c r="AM184" s="19">
        <f t="shared" si="1110"/>
        <v>21160.44</v>
      </c>
      <c r="AN184" s="19">
        <f t="shared" si="1111"/>
        <v>37618.559999999998</v>
      </c>
      <c r="AO184" s="19">
        <f t="shared" si="1112"/>
        <v>37618.559999999998</v>
      </c>
      <c r="AP184" s="19">
        <f t="shared" si="1113"/>
        <v>51725.520000000004</v>
      </c>
      <c r="AQ184" s="19"/>
      <c r="AT184" s="1" t="str">
        <f t="shared" si="1018"/>
        <v>Señora</v>
      </c>
      <c r="AU184" s="19">
        <f t="shared" si="1083"/>
        <v>0</v>
      </c>
      <c r="AV184" s="19">
        <f t="shared" si="1114"/>
        <v>4198.5</v>
      </c>
      <c r="AW184" s="19">
        <f t="shared" si="1114"/>
        <v>4198.5</v>
      </c>
      <c r="AX184" s="19">
        <f t="shared" si="1114"/>
        <v>3358.7999999999997</v>
      </c>
      <c r="AY184" s="19">
        <f t="shared" si="1114"/>
        <v>4478.3999999999996</v>
      </c>
      <c r="BA184" s="19">
        <f t="shared" si="1115"/>
        <v>0</v>
      </c>
      <c r="BB184">
        <f t="shared" si="1116"/>
        <v>31110.885000000002</v>
      </c>
      <c r="BC184">
        <f t="shared" si="1117"/>
        <v>31110.885000000002</v>
      </c>
      <c r="BD184">
        <f t="shared" si="1118"/>
        <v>24888.707999999999</v>
      </c>
      <c r="BE184">
        <f t="shared" si="1119"/>
        <v>33184.943999999996</v>
      </c>
      <c r="BF184" s="19"/>
      <c r="BH184" s="19">
        <f t="shared" si="1120"/>
        <v>0</v>
      </c>
      <c r="BI184" s="19">
        <f t="shared" si="1121"/>
        <v>16374.150000000001</v>
      </c>
      <c r="BJ184" s="19">
        <f t="shared" si="1122"/>
        <v>16374.150000000001</v>
      </c>
      <c r="BK184" s="19">
        <f t="shared" si="1123"/>
        <v>13099.32</v>
      </c>
      <c r="BL184" s="19">
        <f t="shared" si="1124"/>
        <v>17465.759999999998</v>
      </c>
      <c r="BM184" s="19"/>
      <c r="BP184" s="1" t="str">
        <f t="shared" si="1025"/>
        <v>Señora</v>
      </c>
      <c r="BQ184" s="19">
        <f t="shared" si="1084"/>
        <v>0</v>
      </c>
      <c r="BR184" s="19">
        <f t="shared" si="1125"/>
        <v>0</v>
      </c>
      <c r="BS184" s="19">
        <f t="shared" si="1125"/>
        <v>4198.5</v>
      </c>
      <c r="BT184" s="19">
        <f t="shared" si="1125"/>
        <v>3358.7999999999997</v>
      </c>
      <c r="BU184" s="19">
        <f t="shared" si="1125"/>
        <v>3358.7999999999997</v>
      </c>
      <c r="BW184" s="19">
        <f t="shared" si="1126"/>
        <v>0</v>
      </c>
      <c r="BX184">
        <f t="shared" si="1127"/>
        <v>0</v>
      </c>
      <c r="BY184">
        <f t="shared" si="1128"/>
        <v>33504.03</v>
      </c>
      <c r="BZ184">
        <f t="shared" si="1129"/>
        <v>26803.223999999998</v>
      </c>
      <c r="CA184">
        <f t="shared" si="1130"/>
        <v>26803.223999999998</v>
      </c>
      <c r="CB184" s="19"/>
      <c r="CD184" s="19">
        <f t="shared" si="1131"/>
        <v>0</v>
      </c>
      <c r="CE184" s="19">
        <f t="shared" si="1132"/>
        <v>0</v>
      </c>
      <c r="CF184" s="19">
        <f t="shared" si="1133"/>
        <v>17633.7</v>
      </c>
      <c r="CG184" s="19">
        <f t="shared" si="1134"/>
        <v>14106.96</v>
      </c>
      <c r="CH184" s="19">
        <f t="shared" si="1135"/>
        <v>14106.96</v>
      </c>
      <c r="CI184" s="19"/>
      <c r="CL184" s="1" t="str">
        <f t="shared" si="1032"/>
        <v>Señora</v>
      </c>
      <c r="CM184" s="19">
        <f t="shared" si="1085"/>
        <v>0</v>
      </c>
      <c r="CN184" s="19">
        <f t="shared" si="1136"/>
        <v>0</v>
      </c>
      <c r="CO184" s="19">
        <f t="shared" si="1136"/>
        <v>4198.5</v>
      </c>
      <c r="CP184" s="19">
        <f t="shared" si="1136"/>
        <v>3358.7999999999997</v>
      </c>
      <c r="CQ184" s="19">
        <f t="shared" si="1136"/>
        <v>3358.7999999999997</v>
      </c>
      <c r="CS184" s="19">
        <f t="shared" si="1137"/>
        <v>0</v>
      </c>
      <c r="CT184">
        <f t="shared" si="1138"/>
        <v>0</v>
      </c>
      <c r="CU184">
        <f t="shared" si="1139"/>
        <v>33504.03</v>
      </c>
      <c r="CV184">
        <f t="shared" si="1140"/>
        <v>26803.223999999998</v>
      </c>
      <c r="CW184">
        <f t="shared" si="1141"/>
        <v>26803.223999999998</v>
      </c>
      <c r="CX184" s="19"/>
      <c r="CZ184" s="19">
        <f t="shared" si="1142"/>
        <v>0</v>
      </c>
      <c r="DA184" s="19">
        <f t="shared" si="1143"/>
        <v>0</v>
      </c>
      <c r="DB184" s="19">
        <f t="shared" si="1144"/>
        <v>17633.7</v>
      </c>
      <c r="DC184" s="19">
        <f t="shared" si="1145"/>
        <v>14106.96</v>
      </c>
      <c r="DD184" s="19">
        <f t="shared" si="1146"/>
        <v>14106.96</v>
      </c>
      <c r="DE184" s="19"/>
      <c r="DH184" s="1" t="str">
        <f t="shared" si="1039"/>
        <v>Señora</v>
      </c>
      <c r="DI184" s="19">
        <f t="shared" si="1086"/>
        <v>0</v>
      </c>
      <c r="DJ184" s="19">
        <f t="shared" si="1147"/>
        <v>0</v>
      </c>
      <c r="DK184" s="19">
        <f t="shared" si="1147"/>
        <v>4198.5</v>
      </c>
      <c r="DL184" s="19">
        <f t="shared" si="1147"/>
        <v>3358.7999999999997</v>
      </c>
      <c r="DM184" s="19">
        <f t="shared" si="1147"/>
        <v>3358.7999999999997</v>
      </c>
      <c r="DO184" s="19">
        <f t="shared" si="1148"/>
        <v>0</v>
      </c>
      <c r="DP184">
        <f t="shared" si="1149"/>
        <v>0</v>
      </c>
      <c r="DQ184">
        <f t="shared" si="1150"/>
        <v>34301.745000000003</v>
      </c>
      <c r="DR184">
        <f t="shared" si="1151"/>
        <v>27441.395999999997</v>
      </c>
      <c r="DS184">
        <f t="shared" si="1152"/>
        <v>27441.395999999997</v>
      </c>
      <c r="DT184" s="19"/>
      <c r="DV184" s="19">
        <f t="shared" si="1153"/>
        <v>0</v>
      </c>
      <c r="DW184" s="19">
        <f t="shared" si="1154"/>
        <v>0</v>
      </c>
      <c r="DX184" s="19">
        <f t="shared" si="1155"/>
        <v>18053.55</v>
      </c>
      <c r="DY184" s="19">
        <f t="shared" si="1156"/>
        <v>14442.839999999998</v>
      </c>
      <c r="DZ184" s="19">
        <f t="shared" si="1157"/>
        <v>14442.839999999998</v>
      </c>
      <c r="EA184" s="19"/>
      <c r="ED184" s="1" t="str">
        <f t="shared" si="1046"/>
        <v>Señora</v>
      </c>
      <c r="EE184" s="19">
        <f t="shared" si="1087"/>
        <v>0</v>
      </c>
      <c r="EF184" s="19">
        <f t="shared" si="1158"/>
        <v>0</v>
      </c>
      <c r="EG184" s="19">
        <f t="shared" si="1158"/>
        <v>4198.5</v>
      </c>
      <c r="EH184" s="19">
        <f t="shared" si="1158"/>
        <v>3358.7999999999997</v>
      </c>
      <c r="EI184" s="19">
        <f t="shared" si="1158"/>
        <v>3358.7999999999997</v>
      </c>
      <c r="EK184" s="19">
        <f t="shared" si="1159"/>
        <v>0</v>
      </c>
      <c r="EL184">
        <f t="shared" si="1160"/>
        <v>0</v>
      </c>
      <c r="EM184">
        <f t="shared" si="1161"/>
        <v>35897.175000000003</v>
      </c>
      <c r="EN184">
        <f t="shared" si="1162"/>
        <v>28717.74</v>
      </c>
      <c r="EO184">
        <f t="shared" si="1163"/>
        <v>28717.74</v>
      </c>
      <c r="EP184" s="19"/>
      <c r="ER184" s="19">
        <f t="shared" si="1164"/>
        <v>0</v>
      </c>
      <c r="ES184" s="19">
        <f t="shared" si="1165"/>
        <v>0</v>
      </c>
      <c r="ET184" s="19">
        <f t="shared" si="1166"/>
        <v>18893.25</v>
      </c>
      <c r="EU184" s="19">
        <f t="shared" si="1167"/>
        <v>15114.599999999999</v>
      </c>
      <c r="EV184" s="19">
        <f t="shared" si="1168"/>
        <v>15114.599999999999</v>
      </c>
      <c r="EW184" s="19"/>
      <c r="EZ184" s="1" t="str">
        <f t="shared" si="1053"/>
        <v>Señora</v>
      </c>
      <c r="FA184" s="19">
        <f t="shared" si="1088"/>
        <v>0</v>
      </c>
      <c r="FB184" s="19">
        <f t="shared" si="1169"/>
        <v>0</v>
      </c>
      <c r="FC184" s="19">
        <f t="shared" si="1169"/>
        <v>4198.5</v>
      </c>
      <c r="FD184" s="19">
        <f t="shared" si="1169"/>
        <v>3358.7999999999997</v>
      </c>
      <c r="FE184" s="19">
        <f t="shared" si="1169"/>
        <v>3358.7999999999997</v>
      </c>
      <c r="FG184" s="19">
        <f t="shared" si="1170"/>
        <v>0</v>
      </c>
      <c r="FH184">
        <f t="shared" si="1171"/>
        <v>0</v>
      </c>
      <c r="FI184">
        <f t="shared" si="1172"/>
        <v>34301.745000000003</v>
      </c>
      <c r="FJ184">
        <f t="shared" si="1173"/>
        <v>27441.395999999997</v>
      </c>
      <c r="FK184">
        <f t="shared" si="1174"/>
        <v>27441.395999999997</v>
      </c>
      <c r="FL184" s="19"/>
      <c r="FN184" s="19">
        <f t="shared" si="1175"/>
        <v>0</v>
      </c>
      <c r="FO184" s="19">
        <f t="shared" si="1176"/>
        <v>0</v>
      </c>
      <c r="FP184" s="19">
        <f t="shared" si="1177"/>
        <v>18053.55</v>
      </c>
      <c r="FQ184" s="19">
        <f t="shared" si="1178"/>
        <v>14442.839999999998</v>
      </c>
      <c r="FR184" s="19">
        <f t="shared" si="1179"/>
        <v>14442.839999999998</v>
      </c>
      <c r="FS184" s="19"/>
      <c r="FV184" s="1" t="str">
        <f t="shared" si="1060"/>
        <v>Señora</v>
      </c>
      <c r="FW184" s="19">
        <f t="shared" si="1089"/>
        <v>0</v>
      </c>
      <c r="FX184" s="19">
        <f t="shared" si="1180"/>
        <v>0</v>
      </c>
      <c r="FY184" s="19">
        <f t="shared" si="1180"/>
        <v>0</v>
      </c>
      <c r="FZ184" s="19">
        <f t="shared" si="1180"/>
        <v>2519.1</v>
      </c>
      <c r="GA184" s="19">
        <f t="shared" si="1180"/>
        <v>3358.7999999999997</v>
      </c>
      <c r="GC184" s="19">
        <f t="shared" si="1181"/>
        <v>0</v>
      </c>
      <c r="GD184">
        <f t="shared" si="1182"/>
        <v>0</v>
      </c>
      <c r="GE184">
        <f t="shared" si="1183"/>
        <v>0</v>
      </c>
      <c r="GF184">
        <f t="shared" si="1184"/>
        <v>20581.046999999999</v>
      </c>
      <c r="GG184">
        <f t="shared" si="1185"/>
        <v>27441.395999999997</v>
      </c>
      <c r="GH184" s="19"/>
      <c r="GJ184" s="19">
        <f t="shared" si="1186"/>
        <v>0</v>
      </c>
      <c r="GK184" s="19">
        <f t="shared" si="1187"/>
        <v>0</v>
      </c>
      <c r="GL184" s="19">
        <f t="shared" si="1188"/>
        <v>0</v>
      </c>
      <c r="GM184" s="19">
        <f t="shared" si="1189"/>
        <v>10832.13</v>
      </c>
      <c r="GN184" s="19">
        <f t="shared" si="1190"/>
        <v>14442.839999999998</v>
      </c>
      <c r="GO184" s="19"/>
      <c r="GR184" s="1" t="str">
        <f t="shared" si="1067"/>
        <v>Señora</v>
      </c>
      <c r="GS184" s="19">
        <f t="shared" si="1090"/>
        <v>0</v>
      </c>
      <c r="GT184" s="19">
        <f t="shared" si="1191"/>
        <v>0</v>
      </c>
      <c r="GU184" s="19">
        <f t="shared" si="1191"/>
        <v>0</v>
      </c>
      <c r="GV184" s="19">
        <f t="shared" si="1191"/>
        <v>2519.1</v>
      </c>
      <c r="GW184" s="19">
        <f t="shared" si="1191"/>
        <v>3358.7999999999997</v>
      </c>
      <c r="GY184" s="19">
        <f t="shared" si="1192"/>
        <v>0</v>
      </c>
      <c r="GZ184">
        <f t="shared" si="1193"/>
        <v>0</v>
      </c>
      <c r="HA184">
        <f t="shared" si="1194"/>
        <v>0</v>
      </c>
      <c r="HB184">
        <f t="shared" si="1195"/>
        <v>20581.046999999999</v>
      </c>
      <c r="HC184">
        <f t="shared" si="1196"/>
        <v>27441.395999999997</v>
      </c>
      <c r="HD184" s="19"/>
      <c r="HF184" s="19">
        <f t="shared" si="1197"/>
        <v>0</v>
      </c>
      <c r="HG184" s="19">
        <f t="shared" si="1198"/>
        <v>0</v>
      </c>
      <c r="HH184" s="19">
        <f t="shared" si="1199"/>
        <v>0</v>
      </c>
      <c r="HI184" s="19">
        <f t="shared" si="1200"/>
        <v>10832.13</v>
      </c>
      <c r="HJ184" s="19">
        <f t="shared" si="1201"/>
        <v>14442.839999999998</v>
      </c>
      <c r="HK184" s="19"/>
      <c r="HN184" s="1" t="str">
        <f t="shared" si="1074"/>
        <v>Señora</v>
      </c>
      <c r="HO184" s="19">
        <f t="shared" si="1091"/>
        <v>0</v>
      </c>
      <c r="HP184" s="19">
        <f t="shared" si="1202"/>
        <v>0</v>
      </c>
      <c r="HQ184" s="19">
        <f t="shared" si="1202"/>
        <v>0</v>
      </c>
      <c r="HR184" s="19">
        <f t="shared" si="1202"/>
        <v>2519.1</v>
      </c>
      <c r="HS184" s="19">
        <f t="shared" si="1202"/>
        <v>3358.7999999999997</v>
      </c>
      <c r="HU184" s="19">
        <f t="shared" si="1203"/>
        <v>0</v>
      </c>
      <c r="HV184">
        <f t="shared" si="1204"/>
        <v>0</v>
      </c>
      <c r="HW184">
        <f t="shared" si="1205"/>
        <v>0</v>
      </c>
      <c r="HX184">
        <f t="shared" si="1206"/>
        <v>20581.046999999999</v>
      </c>
      <c r="HY184">
        <f t="shared" si="1207"/>
        <v>27441.395999999997</v>
      </c>
      <c r="HZ184" s="19"/>
      <c r="IB184" s="19">
        <f t="shared" si="1208"/>
        <v>0</v>
      </c>
      <c r="IC184" s="19">
        <f t="shared" si="1209"/>
        <v>0</v>
      </c>
      <c r="ID184" s="19">
        <f t="shared" si="1210"/>
        <v>0</v>
      </c>
      <c r="IE184" s="19">
        <f t="shared" si="1211"/>
        <v>10832.13</v>
      </c>
      <c r="IF184" s="19">
        <f t="shared" si="1212"/>
        <v>14442.839999999998</v>
      </c>
      <c r="IG184" s="19"/>
    </row>
    <row r="185" spans="1:241">
      <c r="B185" s="1" t="str">
        <f t="shared" si="1000"/>
        <v>Regalo</v>
      </c>
      <c r="C185" s="19">
        <f>+B$109*C99</f>
        <v>0</v>
      </c>
      <c r="D185" s="19">
        <f>+C$109*D99</f>
        <v>0</v>
      </c>
      <c r="E185" s="19">
        <f>+D$109*E99</f>
        <v>0</v>
      </c>
      <c r="F185" s="19">
        <f>+E$109*F99</f>
        <v>0</v>
      </c>
      <c r="G185" s="19">
        <f>+F$109*G99</f>
        <v>0</v>
      </c>
      <c r="I185" s="19">
        <f>+C185*K71</f>
        <v>0</v>
      </c>
      <c r="J185">
        <f>+D185*K71</f>
        <v>0</v>
      </c>
      <c r="K185">
        <f>+E185*K71</f>
        <v>0</v>
      </c>
      <c r="L185">
        <f>+F185*K71</f>
        <v>0</v>
      </c>
      <c r="M185">
        <f>+G185*K71</f>
        <v>0</v>
      </c>
      <c r="N185" s="19"/>
      <c r="P185" s="19">
        <f t="shared" si="1214"/>
        <v>0</v>
      </c>
      <c r="Q185" s="19">
        <f t="shared" si="1214"/>
        <v>0</v>
      </c>
      <c r="R185" s="19">
        <f t="shared" si="1214"/>
        <v>0</v>
      </c>
      <c r="S185" s="19">
        <f t="shared" si="1214"/>
        <v>0</v>
      </c>
      <c r="T185" s="19">
        <f t="shared" si="1214"/>
        <v>0</v>
      </c>
      <c r="U185" s="19"/>
      <c r="X185" s="1" t="str">
        <f t="shared" si="1011"/>
        <v>Regalo</v>
      </c>
      <c r="Y185" s="19">
        <f>+X$109*Y99</f>
        <v>0</v>
      </c>
      <c r="Z185" s="19">
        <f>+Y$109*Z99</f>
        <v>0</v>
      </c>
      <c r="AA185" s="19">
        <f>+Z$109*AA99</f>
        <v>0</v>
      </c>
      <c r="AB185" s="19">
        <f>+AA$109*AB99</f>
        <v>0</v>
      </c>
      <c r="AC185" s="19">
        <f>+AB$109*AC99</f>
        <v>0</v>
      </c>
      <c r="AE185" s="19">
        <f t="shared" si="1104"/>
        <v>0</v>
      </c>
      <c r="AF185">
        <f t="shared" si="1105"/>
        <v>0</v>
      </c>
      <c r="AG185">
        <f t="shared" si="1106"/>
        <v>0</v>
      </c>
      <c r="AH185">
        <f t="shared" si="1107"/>
        <v>0</v>
      </c>
      <c r="AI185">
        <f t="shared" si="1108"/>
        <v>0</v>
      </c>
      <c r="AJ185" s="19"/>
      <c r="AL185" s="19">
        <f t="shared" si="1109"/>
        <v>0</v>
      </c>
      <c r="AM185" s="19">
        <f t="shared" si="1110"/>
        <v>0</v>
      </c>
      <c r="AN185" s="19">
        <f t="shared" si="1111"/>
        <v>0</v>
      </c>
      <c r="AO185" s="19">
        <f t="shared" si="1112"/>
        <v>0</v>
      </c>
      <c r="AP185" s="19">
        <f t="shared" si="1113"/>
        <v>0</v>
      </c>
      <c r="AQ185" s="19"/>
      <c r="AT185" s="1" t="str">
        <f t="shared" si="1018"/>
        <v>Regalo</v>
      </c>
      <c r="AU185" s="19">
        <f>+AT$109*AU99</f>
        <v>0</v>
      </c>
      <c r="AV185" s="19">
        <f>+AU$109*AV99</f>
        <v>0</v>
      </c>
      <c r="AW185" s="19">
        <f>+AV$109*AW99</f>
        <v>0</v>
      </c>
      <c r="AX185" s="19">
        <f>+AW$109*AX99</f>
        <v>0</v>
      </c>
      <c r="AY185" s="19">
        <f>+AX$109*AY99</f>
        <v>0</v>
      </c>
      <c r="BA185" s="19">
        <f t="shared" si="1115"/>
        <v>0</v>
      </c>
      <c r="BB185">
        <f t="shared" si="1116"/>
        <v>0</v>
      </c>
      <c r="BC185">
        <f t="shared" si="1117"/>
        <v>0</v>
      </c>
      <c r="BD185">
        <f t="shared" si="1118"/>
        <v>0</v>
      </c>
      <c r="BE185">
        <f t="shared" si="1119"/>
        <v>0</v>
      </c>
      <c r="BF185" s="19"/>
      <c r="BH185" s="19">
        <f t="shared" si="1120"/>
        <v>0</v>
      </c>
      <c r="BI185" s="19">
        <f t="shared" si="1121"/>
        <v>0</v>
      </c>
      <c r="BJ185" s="19">
        <f t="shared" si="1122"/>
        <v>0</v>
      </c>
      <c r="BK185" s="19">
        <f t="shared" si="1123"/>
        <v>0</v>
      </c>
      <c r="BL185" s="19">
        <f t="shared" si="1124"/>
        <v>0</v>
      </c>
      <c r="BM185" s="19"/>
      <c r="BP185" s="1" t="str">
        <f t="shared" si="1025"/>
        <v>Regalo</v>
      </c>
      <c r="BQ185" s="19">
        <f>+BP$109*BQ101</f>
        <v>0</v>
      </c>
      <c r="BR185" s="19">
        <f>+BQ$109*BR101</f>
        <v>0</v>
      </c>
      <c r="BS185" s="19">
        <f>+BR$109*BS101</f>
        <v>69975</v>
      </c>
      <c r="BT185" s="19">
        <f>+BS$109*BT101</f>
        <v>55980</v>
      </c>
      <c r="BU185" s="19">
        <f>+BT$109*BU101</f>
        <v>55980</v>
      </c>
      <c r="BW185" s="19">
        <f t="shared" si="1126"/>
        <v>0</v>
      </c>
      <c r="BX185">
        <f t="shared" si="1127"/>
        <v>0</v>
      </c>
      <c r="BY185">
        <f t="shared" si="1128"/>
        <v>909675</v>
      </c>
      <c r="BZ185">
        <f t="shared" si="1129"/>
        <v>727740</v>
      </c>
      <c r="CA185">
        <f t="shared" si="1130"/>
        <v>727740</v>
      </c>
      <c r="CB185" s="19"/>
      <c r="CD185" s="19">
        <f t="shared" si="1131"/>
        <v>0</v>
      </c>
      <c r="CE185" s="19">
        <f t="shared" si="1132"/>
        <v>0</v>
      </c>
      <c r="CF185" s="19">
        <f t="shared" si="1133"/>
        <v>363870</v>
      </c>
      <c r="CG185" s="19">
        <f t="shared" si="1134"/>
        <v>291096</v>
      </c>
      <c r="CH185" s="19">
        <f t="shared" si="1135"/>
        <v>291096</v>
      </c>
      <c r="CI185" s="19"/>
      <c r="CL185" s="1" t="str">
        <f t="shared" si="1032"/>
        <v>Regalo</v>
      </c>
      <c r="CM185" s="19">
        <f>+CL$109*CM99</f>
        <v>0</v>
      </c>
      <c r="CN185" s="19">
        <f>+CM$109*CN99</f>
        <v>0</v>
      </c>
      <c r="CO185" s="19">
        <f>+CN$109*CO99</f>
        <v>0</v>
      </c>
      <c r="CP185" s="19">
        <f>+CO$109*CP99</f>
        <v>0</v>
      </c>
      <c r="CQ185" s="19">
        <f>+CP$109*CQ99</f>
        <v>0</v>
      </c>
      <c r="CS185" s="19">
        <f t="shared" si="1137"/>
        <v>0</v>
      </c>
      <c r="CT185">
        <f t="shared" si="1138"/>
        <v>0</v>
      </c>
      <c r="CU185">
        <f t="shared" si="1139"/>
        <v>0</v>
      </c>
      <c r="CV185">
        <f t="shared" si="1140"/>
        <v>0</v>
      </c>
      <c r="CW185">
        <f t="shared" si="1141"/>
        <v>0</v>
      </c>
      <c r="CX185" s="19"/>
      <c r="CZ185" s="19">
        <f t="shared" si="1142"/>
        <v>0</v>
      </c>
      <c r="DA185" s="19">
        <f t="shared" si="1143"/>
        <v>0</v>
      </c>
      <c r="DB185" s="19">
        <f t="shared" si="1144"/>
        <v>0</v>
      </c>
      <c r="DC185" s="19">
        <f t="shared" si="1145"/>
        <v>0</v>
      </c>
      <c r="DD185" s="19">
        <f t="shared" si="1146"/>
        <v>0</v>
      </c>
      <c r="DE185" s="19"/>
      <c r="DH185" s="1" t="str">
        <f t="shared" si="1039"/>
        <v>Regalo</v>
      </c>
      <c r="DI185" s="19">
        <f>+DH$109*DI99</f>
        <v>0</v>
      </c>
      <c r="DJ185" s="19">
        <f>+DI$109*DJ99</f>
        <v>0</v>
      </c>
      <c r="DK185" s="19">
        <f>+DJ$109*DK99</f>
        <v>0</v>
      </c>
      <c r="DL185" s="19">
        <f>+DK$109*DL99</f>
        <v>0</v>
      </c>
      <c r="DM185" s="19">
        <f>+DL$109*DM99</f>
        <v>0</v>
      </c>
      <c r="DO185" s="19">
        <f t="shared" si="1148"/>
        <v>0</v>
      </c>
      <c r="DP185">
        <f t="shared" si="1149"/>
        <v>0</v>
      </c>
      <c r="DQ185">
        <f t="shared" si="1150"/>
        <v>0</v>
      </c>
      <c r="DR185">
        <f t="shared" si="1151"/>
        <v>0</v>
      </c>
      <c r="DS185">
        <f t="shared" si="1152"/>
        <v>0</v>
      </c>
      <c r="DT185" s="19"/>
      <c r="DV185" s="19">
        <f t="shared" si="1153"/>
        <v>0</v>
      </c>
      <c r="DW185" s="19">
        <f t="shared" si="1154"/>
        <v>0</v>
      </c>
      <c r="DX185" s="19">
        <f t="shared" si="1155"/>
        <v>0</v>
      </c>
      <c r="DY185" s="19">
        <f t="shared" si="1156"/>
        <v>0</v>
      </c>
      <c r="DZ185" s="19">
        <f t="shared" si="1157"/>
        <v>0</v>
      </c>
      <c r="EA185" s="19"/>
      <c r="ED185" s="1" t="str">
        <f t="shared" si="1046"/>
        <v>Regalo</v>
      </c>
      <c r="EE185" s="19">
        <f>+ED$109*EE99</f>
        <v>0</v>
      </c>
      <c r="EF185" s="19">
        <f>+EE$109*EF99</f>
        <v>0</v>
      </c>
      <c r="EG185" s="19">
        <f>+EF$109*EG99</f>
        <v>0</v>
      </c>
      <c r="EH185" s="19">
        <f>+EG$109*EH99</f>
        <v>0</v>
      </c>
      <c r="EI185" s="19">
        <f>+EH$109*EI99</f>
        <v>0</v>
      </c>
      <c r="EK185" s="19">
        <f t="shared" si="1159"/>
        <v>0</v>
      </c>
      <c r="EL185">
        <f t="shared" si="1160"/>
        <v>0</v>
      </c>
      <c r="EM185">
        <f t="shared" si="1161"/>
        <v>0</v>
      </c>
      <c r="EN185">
        <f t="shared" si="1162"/>
        <v>0</v>
      </c>
      <c r="EO185">
        <f t="shared" si="1163"/>
        <v>0</v>
      </c>
      <c r="EP185" s="19"/>
      <c r="ER185" s="19">
        <f t="shared" si="1164"/>
        <v>0</v>
      </c>
      <c r="ES185" s="19">
        <f t="shared" si="1165"/>
        <v>0</v>
      </c>
      <c r="ET185" s="19">
        <f t="shared" si="1166"/>
        <v>0</v>
      </c>
      <c r="EU185" s="19">
        <f t="shared" si="1167"/>
        <v>0</v>
      </c>
      <c r="EV185" s="19">
        <f t="shared" si="1168"/>
        <v>0</v>
      </c>
      <c r="EW185" s="19"/>
      <c r="EZ185" s="1" t="str">
        <f t="shared" si="1053"/>
        <v>Regalo</v>
      </c>
      <c r="FA185" s="19">
        <f>+EZ$109*FA99</f>
        <v>0</v>
      </c>
      <c r="FB185" s="19">
        <f>+FA$109*FB99</f>
        <v>0</v>
      </c>
      <c r="FC185" s="19">
        <f>+FB$109*FC99</f>
        <v>0</v>
      </c>
      <c r="FD185" s="19">
        <f>+FC$109*FD99</f>
        <v>0</v>
      </c>
      <c r="FE185" s="19">
        <f>+FD$109*FE99</f>
        <v>0</v>
      </c>
      <c r="FG185" s="19">
        <f t="shared" si="1170"/>
        <v>0</v>
      </c>
      <c r="FH185">
        <f t="shared" si="1171"/>
        <v>0</v>
      </c>
      <c r="FI185">
        <f t="shared" si="1172"/>
        <v>0</v>
      </c>
      <c r="FJ185">
        <f t="shared" si="1173"/>
        <v>0</v>
      </c>
      <c r="FK185">
        <f t="shared" si="1174"/>
        <v>0</v>
      </c>
      <c r="FL185" s="19"/>
      <c r="FN185" s="19">
        <f t="shared" si="1175"/>
        <v>0</v>
      </c>
      <c r="FO185" s="19">
        <f t="shared" si="1176"/>
        <v>0</v>
      </c>
      <c r="FP185" s="19">
        <f t="shared" si="1177"/>
        <v>0</v>
      </c>
      <c r="FQ185" s="19">
        <f t="shared" si="1178"/>
        <v>0</v>
      </c>
      <c r="FR185" s="19">
        <f t="shared" si="1179"/>
        <v>0</v>
      </c>
      <c r="FS185" s="19"/>
      <c r="FV185" s="1" t="str">
        <f t="shared" si="1060"/>
        <v>Regalo</v>
      </c>
      <c r="FW185" s="19">
        <f>+FV$109*FW99</f>
        <v>0</v>
      </c>
      <c r="FX185" s="19">
        <f>+FW$109*FX99</f>
        <v>0</v>
      </c>
      <c r="FY185" s="19">
        <f>+FX$109*FY99</f>
        <v>0</v>
      </c>
      <c r="FZ185" s="19">
        <f>+FY$109*FZ99</f>
        <v>0</v>
      </c>
      <c r="GA185" s="19">
        <f>+FZ$109*GA99</f>
        <v>0</v>
      </c>
      <c r="GC185" s="19">
        <f t="shared" si="1181"/>
        <v>0</v>
      </c>
      <c r="GD185">
        <f t="shared" si="1182"/>
        <v>0</v>
      </c>
      <c r="GE185">
        <f t="shared" si="1183"/>
        <v>0</v>
      </c>
      <c r="GF185">
        <f t="shared" si="1184"/>
        <v>0</v>
      </c>
      <c r="GG185">
        <f t="shared" si="1185"/>
        <v>0</v>
      </c>
      <c r="GH185" s="19"/>
      <c r="GJ185" s="19">
        <f t="shared" si="1186"/>
        <v>0</v>
      </c>
      <c r="GK185" s="19">
        <f t="shared" si="1187"/>
        <v>0</v>
      </c>
      <c r="GL185" s="19">
        <f t="shared" si="1188"/>
        <v>0</v>
      </c>
      <c r="GM185" s="19">
        <f t="shared" si="1189"/>
        <v>0</v>
      </c>
      <c r="GN185" s="19">
        <f t="shared" si="1190"/>
        <v>0</v>
      </c>
      <c r="GO185" s="19"/>
      <c r="GR185" s="1" t="str">
        <f t="shared" si="1067"/>
        <v>Regalo</v>
      </c>
      <c r="GS185" s="19">
        <f>+GR$109*GS99</f>
        <v>0</v>
      </c>
      <c r="GT185" s="19">
        <f>+GS$109*GT99</f>
        <v>0</v>
      </c>
      <c r="GU185" s="19">
        <f>+GT$109*GU99</f>
        <v>0</v>
      </c>
      <c r="GV185" s="19">
        <f>+GU$109*GV99</f>
        <v>0</v>
      </c>
      <c r="GW185" s="19">
        <f>+GV$109*GW99</f>
        <v>0</v>
      </c>
      <c r="GY185" s="19">
        <f t="shared" si="1192"/>
        <v>0</v>
      </c>
      <c r="GZ185">
        <f t="shared" si="1193"/>
        <v>0</v>
      </c>
      <c r="HA185">
        <f t="shared" si="1194"/>
        <v>0</v>
      </c>
      <c r="HB185">
        <f t="shared" si="1195"/>
        <v>0</v>
      </c>
      <c r="HC185">
        <f t="shared" si="1196"/>
        <v>0</v>
      </c>
      <c r="HD185" s="19"/>
      <c r="HF185" s="19">
        <f t="shared" si="1197"/>
        <v>0</v>
      </c>
      <c r="HG185" s="19">
        <f t="shared" si="1198"/>
        <v>0</v>
      </c>
      <c r="HH185" s="19">
        <f t="shared" si="1199"/>
        <v>0</v>
      </c>
      <c r="HI185" s="19">
        <f t="shared" si="1200"/>
        <v>0</v>
      </c>
      <c r="HJ185" s="19">
        <f t="shared" si="1201"/>
        <v>0</v>
      </c>
      <c r="HK185" s="19"/>
      <c r="HN185" s="1" t="str">
        <f t="shared" si="1074"/>
        <v>Regalo</v>
      </c>
      <c r="HO185" s="19">
        <f>+HN$109*HO99</f>
        <v>0</v>
      </c>
      <c r="HP185" s="19">
        <f>+HO$109*HP99</f>
        <v>0</v>
      </c>
      <c r="HQ185" s="19">
        <f>+HP$109*HQ99</f>
        <v>0</v>
      </c>
      <c r="HR185" s="19">
        <f>+HQ$109*HR99</f>
        <v>0</v>
      </c>
      <c r="HS185" s="19">
        <f>+HR$109*HS99</f>
        <v>0</v>
      </c>
      <c r="HU185" s="19">
        <f t="shared" si="1203"/>
        <v>0</v>
      </c>
      <c r="HV185">
        <f t="shared" si="1204"/>
        <v>0</v>
      </c>
      <c r="HW185">
        <f t="shared" si="1205"/>
        <v>0</v>
      </c>
      <c r="HX185">
        <f t="shared" si="1206"/>
        <v>0</v>
      </c>
      <c r="HY185">
        <f t="shared" si="1207"/>
        <v>0</v>
      </c>
      <c r="HZ185" s="19"/>
      <c r="IB185" s="19">
        <f t="shared" si="1208"/>
        <v>0</v>
      </c>
      <c r="IC185" s="19">
        <f t="shared" si="1209"/>
        <v>0</v>
      </c>
      <c r="ID185" s="19">
        <f t="shared" si="1210"/>
        <v>0</v>
      </c>
      <c r="IE185" s="19">
        <f t="shared" si="1211"/>
        <v>0</v>
      </c>
      <c r="IF185" s="19">
        <f t="shared" si="1212"/>
        <v>0</v>
      </c>
      <c r="IG185" s="19"/>
    </row>
    <row r="186" spans="1:241">
      <c r="B186" s="1" t="str">
        <f t="shared" si="1000"/>
        <v>Merchandising</v>
      </c>
      <c r="C186" s="19">
        <f>+B110</f>
        <v>1555</v>
      </c>
      <c r="D186" s="19">
        <f>+C110</f>
        <v>3110</v>
      </c>
      <c r="E186" s="19">
        <f>+D110</f>
        <v>4665</v>
      </c>
      <c r="F186" s="19">
        <f>+E110</f>
        <v>6220</v>
      </c>
      <c r="G186" s="19">
        <f>+F110</f>
        <v>7775</v>
      </c>
      <c r="I186" s="19">
        <f>+C186*K72</f>
        <v>6647.6250000000009</v>
      </c>
      <c r="J186">
        <f>+D186*K72</f>
        <v>13295.250000000002</v>
      </c>
      <c r="K186">
        <f>+E186*K72</f>
        <v>19942.875</v>
      </c>
      <c r="L186">
        <f>+F186*K72</f>
        <v>26590.500000000004</v>
      </c>
      <c r="M186">
        <f>+G186*K72</f>
        <v>33238.125</v>
      </c>
      <c r="N186" s="19"/>
      <c r="P186" s="19">
        <f t="shared" si="1214"/>
        <v>4431.75</v>
      </c>
      <c r="Q186" s="19">
        <f t="shared" si="1214"/>
        <v>8863.5</v>
      </c>
      <c r="R186" s="19">
        <f t="shared" si="1214"/>
        <v>13295.25</v>
      </c>
      <c r="S186" s="19">
        <f t="shared" si="1214"/>
        <v>17727</v>
      </c>
      <c r="T186" s="19">
        <f t="shared" si="1214"/>
        <v>22158.75</v>
      </c>
      <c r="U186" s="19"/>
      <c r="X186" s="1" t="str">
        <f t="shared" si="1011"/>
        <v>Merchandising</v>
      </c>
      <c r="Y186" s="19">
        <f>+X110</f>
        <v>0</v>
      </c>
      <c r="Z186" s="19">
        <f>+Y110</f>
        <v>1555</v>
      </c>
      <c r="AA186" s="19">
        <f>+Z110</f>
        <v>3110</v>
      </c>
      <c r="AB186" s="19">
        <f>+AA110</f>
        <v>4665</v>
      </c>
      <c r="AC186" s="19">
        <f>+AB110</f>
        <v>6220</v>
      </c>
      <c r="AE186" s="19">
        <f t="shared" si="1104"/>
        <v>0</v>
      </c>
      <c r="AF186">
        <f t="shared" si="1105"/>
        <v>7813.8750000000009</v>
      </c>
      <c r="AG186">
        <f t="shared" si="1106"/>
        <v>15627.750000000002</v>
      </c>
      <c r="AH186">
        <f t="shared" si="1107"/>
        <v>23441.625</v>
      </c>
      <c r="AI186">
        <f t="shared" si="1108"/>
        <v>31255.500000000004</v>
      </c>
      <c r="AJ186" s="19"/>
      <c r="AL186" s="19">
        <f t="shared" si="1109"/>
        <v>0</v>
      </c>
      <c r="AM186" s="19">
        <f t="shared" si="1110"/>
        <v>5209.25</v>
      </c>
      <c r="AN186" s="19">
        <f t="shared" si="1111"/>
        <v>10418.5</v>
      </c>
      <c r="AO186" s="19">
        <f t="shared" si="1112"/>
        <v>15627.75</v>
      </c>
      <c r="AP186" s="19">
        <f t="shared" si="1113"/>
        <v>20837</v>
      </c>
      <c r="AQ186" s="19"/>
      <c r="AT186" s="1" t="str">
        <f t="shared" si="1018"/>
        <v>Merchandising</v>
      </c>
      <c r="AU186" s="19">
        <f>+AT110</f>
        <v>0</v>
      </c>
      <c r="AV186" s="19">
        <f>+AU110</f>
        <v>1555</v>
      </c>
      <c r="AW186" s="19">
        <f>+AV110</f>
        <v>1555</v>
      </c>
      <c r="AX186" s="19">
        <f>+AW110</f>
        <v>3110</v>
      </c>
      <c r="AY186" s="19">
        <f>+AX110</f>
        <v>4665</v>
      </c>
      <c r="BA186" s="19">
        <f t="shared" si="1115"/>
        <v>0</v>
      </c>
      <c r="BB186">
        <f t="shared" si="1116"/>
        <v>7114.125</v>
      </c>
      <c r="BC186">
        <f t="shared" si="1117"/>
        <v>7114.125</v>
      </c>
      <c r="BD186">
        <f t="shared" si="1118"/>
        <v>14228.25</v>
      </c>
      <c r="BE186">
        <f t="shared" si="1119"/>
        <v>21342.375</v>
      </c>
      <c r="BF186" s="19"/>
      <c r="BH186" s="19">
        <f t="shared" si="1120"/>
        <v>0</v>
      </c>
      <c r="BI186" s="19">
        <f t="shared" si="1121"/>
        <v>4742.75</v>
      </c>
      <c r="BJ186" s="19">
        <f t="shared" si="1122"/>
        <v>4742.75</v>
      </c>
      <c r="BK186" s="19">
        <f t="shared" si="1123"/>
        <v>9485.5</v>
      </c>
      <c r="BL186" s="19">
        <f t="shared" si="1124"/>
        <v>14228.250000000002</v>
      </c>
      <c r="BM186" s="19"/>
      <c r="BP186" s="1" t="str">
        <f t="shared" si="1025"/>
        <v>Merchandising</v>
      </c>
      <c r="BQ186" s="19">
        <f>+BP110</f>
        <v>0</v>
      </c>
      <c r="BR186" s="19">
        <f>+BQ110</f>
        <v>0</v>
      </c>
      <c r="BS186" s="19">
        <f>+BR110</f>
        <v>1555</v>
      </c>
      <c r="BT186" s="19">
        <f>+BS110</f>
        <v>3110</v>
      </c>
      <c r="BU186" s="19">
        <f>+BT110</f>
        <v>4665</v>
      </c>
      <c r="BW186" s="19">
        <f t="shared" si="1126"/>
        <v>0</v>
      </c>
      <c r="BX186">
        <f t="shared" si="1127"/>
        <v>0</v>
      </c>
      <c r="BY186">
        <f t="shared" si="1128"/>
        <v>7813.8750000000009</v>
      </c>
      <c r="BZ186">
        <f t="shared" si="1129"/>
        <v>15627.750000000002</v>
      </c>
      <c r="CA186">
        <f t="shared" si="1130"/>
        <v>23441.625</v>
      </c>
      <c r="CB186" s="19"/>
      <c r="CD186" s="19">
        <f t="shared" si="1131"/>
        <v>0</v>
      </c>
      <c r="CE186" s="19">
        <f t="shared" si="1132"/>
        <v>0</v>
      </c>
      <c r="CF186" s="19">
        <f t="shared" si="1133"/>
        <v>5209.25</v>
      </c>
      <c r="CG186" s="19">
        <f t="shared" si="1134"/>
        <v>10418.5</v>
      </c>
      <c r="CH186" s="19">
        <f t="shared" si="1135"/>
        <v>15627.75</v>
      </c>
      <c r="CI186" s="19"/>
      <c r="CL186" s="1" t="str">
        <f t="shared" si="1032"/>
        <v>Merchandising</v>
      </c>
      <c r="CM186" s="19">
        <f>+CL110</f>
        <v>0</v>
      </c>
      <c r="CN186" s="19">
        <f>+CM110</f>
        <v>0</v>
      </c>
      <c r="CO186" s="19">
        <f>+CN110</f>
        <v>1555</v>
      </c>
      <c r="CP186" s="19">
        <f>+CO110</f>
        <v>3110</v>
      </c>
      <c r="CQ186" s="19">
        <f>+CP110</f>
        <v>4665</v>
      </c>
      <c r="CS186" s="19">
        <f t="shared" si="1137"/>
        <v>0</v>
      </c>
      <c r="CT186">
        <f t="shared" si="1138"/>
        <v>0</v>
      </c>
      <c r="CU186">
        <f t="shared" si="1139"/>
        <v>7813.8750000000009</v>
      </c>
      <c r="CV186">
        <f t="shared" si="1140"/>
        <v>15627.750000000002</v>
      </c>
      <c r="CW186">
        <f t="shared" si="1141"/>
        <v>23441.625</v>
      </c>
      <c r="CX186" s="19"/>
      <c r="CZ186" s="19">
        <f t="shared" si="1142"/>
        <v>0</v>
      </c>
      <c r="DA186" s="19">
        <f t="shared" si="1143"/>
        <v>0</v>
      </c>
      <c r="DB186" s="19">
        <f t="shared" si="1144"/>
        <v>5209.25</v>
      </c>
      <c r="DC186" s="19">
        <f t="shared" si="1145"/>
        <v>10418.5</v>
      </c>
      <c r="DD186" s="19">
        <f t="shared" si="1146"/>
        <v>15627.75</v>
      </c>
      <c r="DE186" s="19"/>
      <c r="DH186" s="1" t="str">
        <f t="shared" si="1039"/>
        <v>Merchandising</v>
      </c>
      <c r="DI186" s="19">
        <f>+DH110</f>
        <v>0</v>
      </c>
      <c r="DJ186" s="19">
        <f>+DI110</f>
        <v>0</v>
      </c>
      <c r="DK186" s="19">
        <f>+DJ110</f>
        <v>1555</v>
      </c>
      <c r="DL186" s="19">
        <f>+DK110</f>
        <v>3110</v>
      </c>
      <c r="DM186" s="19">
        <f>+DL110</f>
        <v>4665</v>
      </c>
      <c r="DO186" s="19">
        <f t="shared" si="1148"/>
        <v>0</v>
      </c>
      <c r="DP186">
        <f t="shared" si="1149"/>
        <v>0</v>
      </c>
      <c r="DQ186">
        <f t="shared" si="1150"/>
        <v>8047.1250000000009</v>
      </c>
      <c r="DR186">
        <f t="shared" si="1151"/>
        <v>16094.250000000002</v>
      </c>
      <c r="DS186">
        <f t="shared" si="1152"/>
        <v>24141.375000000004</v>
      </c>
      <c r="DT186" s="19"/>
      <c r="DV186" s="19">
        <f t="shared" si="1153"/>
        <v>0</v>
      </c>
      <c r="DW186" s="19">
        <f t="shared" si="1154"/>
        <v>0</v>
      </c>
      <c r="DX186" s="19">
        <f t="shared" si="1155"/>
        <v>5364.75</v>
      </c>
      <c r="DY186" s="19">
        <f t="shared" si="1156"/>
        <v>10729.5</v>
      </c>
      <c r="DZ186" s="19">
        <f t="shared" si="1157"/>
        <v>16094.25</v>
      </c>
      <c r="EA186" s="19"/>
      <c r="ED186" s="1" t="str">
        <f t="shared" si="1046"/>
        <v>Merchandising</v>
      </c>
      <c r="EE186" s="19">
        <f>+ED110</f>
        <v>0</v>
      </c>
      <c r="EF186" s="19">
        <f>+EE110</f>
        <v>0</v>
      </c>
      <c r="EG186" s="19">
        <f>+EF110</f>
        <v>1555</v>
      </c>
      <c r="EH186" s="19">
        <f>+EG110</f>
        <v>1866</v>
      </c>
      <c r="EI186" s="19">
        <f>+EH110</f>
        <v>2799</v>
      </c>
      <c r="EK186" s="19">
        <f t="shared" si="1159"/>
        <v>0</v>
      </c>
      <c r="EL186">
        <f t="shared" si="1160"/>
        <v>0</v>
      </c>
      <c r="EM186">
        <f t="shared" si="1161"/>
        <v>8513.625</v>
      </c>
      <c r="EN186">
        <f t="shared" si="1162"/>
        <v>10216.35</v>
      </c>
      <c r="EO186">
        <f t="shared" si="1163"/>
        <v>15324.525000000001</v>
      </c>
      <c r="EP186" s="19"/>
      <c r="ER186" s="19">
        <f t="shared" si="1164"/>
        <v>0</v>
      </c>
      <c r="ES186" s="19">
        <f t="shared" si="1165"/>
        <v>0</v>
      </c>
      <c r="ET186" s="19">
        <f t="shared" si="1166"/>
        <v>5675.7500000000009</v>
      </c>
      <c r="EU186" s="19">
        <f t="shared" si="1167"/>
        <v>6810.9000000000005</v>
      </c>
      <c r="EV186" s="19">
        <f t="shared" si="1168"/>
        <v>10216.35</v>
      </c>
      <c r="EW186" s="19"/>
      <c r="EZ186" s="1" t="str">
        <f t="shared" si="1053"/>
        <v>Merchandising</v>
      </c>
      <c r="FA186" s="19">
        <f>+EZ110</f>
        <v>0</v>
      </c>
      <c r="FB186" s="19">
        <f>+FA110</f>
        <v>0</v>
      </c>
      <c r="FC186" s="19">
        <f>+FB110</f>
        <v>1555</v>
      </c>
      <c r="FD186" s="19">
        <f>+FC110</f>
        <v>3110</v>
      </c>
      <c r="FE186" s="19">
        <f>+FD110</f>
        <v>4665</v>
      </c>
      <c r="FG186" s="19">
        <f t="shared" si="1170"/>
        <v>0</v>
      </c>
      <c r="FH186">
        <f t="shared" si="1171"/>
        <v>0</v>
      </c>
      <c r="FI186">
        <f t="shared" si="1172"/>
        <v>8047.1250000000009</v>
      </c>
      <c r="FJ186">
        <f t="shared" si="1173"/>
        <v>16094.250000000002</v>
      </c>
      <c r="FK186">
        <f t="shared" si="1174"/>
        <v>24141.375000000004</v>
      </c>
      <c r="FL186" s="19"/>
      <c r="FN186" s="19">
        <f t="shared" si="1175"/>
        <v>0</v>
      </c>
      <c r="FO186" s="19">
        <f t="shared" si="1176"/>
        <v>0</v>
      </c>
      <c r="FP186" s="19">
        <f t="shared" si="1177"/>
        <v>5364.75</v>
      </c>
      <c r="FQ186" s="19">
        <f t="shared" si="1178"/>
        <v>10729.5</v>
      </c>
      <c r="FR186" s="19">
        <f t="shared" si="1179"/>
        <v>16094.25</v>
      </c>
      <c r="FS186" s="19"/>
      <c r="FV186" s="1" t="str">
        <f t="shared" si="1060"/>
        <v>Merchandising</v>
      </c>
      <c r="FW186" s="19">
        <f>+FV110</f>
        <v>0</v>
      </c>
      <c r="FX186" s="19">
        <f>+FW110</f>
        <v>0</v>
      </c>
      <c r="FY186" s="19">
        <f>+FX110</f>
        <v>0</v>
      </c>
      <c r="FZ186" s="19">
        <f>+FY110</f>
        <v>933</v>
      </c>
      <c r="GA186" s="19">
        <f>+FZ110</f>
        <v>1866</v>
      </c>
      <c r="GC186" s="19">
        <f t="shared" si="1181"/>
        <v>0</v>
      </c>
      <c r="GD186">
        <f t="shared" si="1182"/>
        <v>0</v>
      </c>
      <c r="GE186">
        <f t="shared" si="1183"/>
        <v>0</v>
      </c>
      <c r="GF186">
        <f t="shared" si="1184"/>
        <v>4828.2750000000005</v>
      </c>
      <c r="GG186">
        <f t="shared" si="1185"/>
        <v>9656.5500000000011</v>
      </c>
      <c r="GH186" s="19"/>
      <c r="GJ186" s="19">
        <f t="shared" si="1186"/>
        <v>0</v>
      </c>
      <c r="GK186" s="19">
        <f t="shared" si="1187"/>
        <v>0</v>
      </c>
      <c r="GL186" s="19">
        <f t="shared" si="1188"/>
        <v>0</v>
      </c>
      <c r="GM186" s="19">
        <f t="shared" si="1189"/>
        <v>3218.8500000000004</v>
      </c>
      <c r="GN186" s="19">
        <f t="shared" si="1190"/>
        <v>6437.7000000000007</v>
      </c>
      <c r="GO186" s="19"/>
      <c r="GR186" s="1" t="str">
        <f t="shared" si="1067"/>
        <v>Merchandising</v>
      </c>
      <c r="GS186" s="19">
        <f>+GR110</f>
        <v>0</v>
      </c>
      <c r="GT186" s="19">
        <f>+GS110</f>
        <v>0</v>
      </c>
      <c r="GU186" s="19">
        <f>+GT110</f>
        <v>0</v>
      </c>
      <c r="GV186" s="19">
        <f>+GU110</f>
        <v>933</v>
      </c>
      <c r="GW186" s="19">
        <f>+GV110</f>
        <v>1866</v>
      </c>
      <c r="GY186" s="19">
        <f t="shared" si="1192"/>
        <v>0</v>
      </c>
      <c r="GZ186">
        <f t="shared" si="1193"/>
        <v>0</v>
      </c>
      <c r="HA186">
        <f t="shared" si="1194"/>
        <v>0</v>
      </c>
      <c r="HB186">
        <f t="shared" si="1195"/>
        <v>4828.2750000000005</v>
      </c>
      <c r="HC186">
        <f t="shared" si="1196"/>
        <v>9656.5500000000011</v>
      </c>
      <c r="HD186" s="19"/>
      <c r="HF186" s="19">
        <f t="shared" si="1197"/>
        <v>0</v>
      </c>
      <c r="HG186" s="19">
        <f t="shared" si="1198"/>
        <v>0</v>
      </c>
      <c r="HH186" s="19">
        <f t="shared" si="1199"/>
        <v>0</v>
      </c>
      <c r="HI186" s="19">
        <f t="shared" si="1200"/>
        <v>3218.8500000000004</v>
      </c>
      <c r="HJ186" s="19">
        <f t="shared" si="1201"/>
        <v>6437.7000000000007</v>
      </c>
      <c r="HK186" s="19"/>
      <c r="HN186" s="1" t="str">
        <f t="shared" si="1074"/>
        <v>Merchandising</v>
      </c>
      <c r="HO186" s="19">
        <f>+HN110</f>
        <v>0</v>
      </c>
      <c r="HP186" s="19">
        <f>+HO110</f>
        <v>0</v>
      </c>
      <c r="HQ186" s="19">
        <f>+HP110</f>
        <v>0</v>
      </c>
      <c r="HR186" s="19">
        <f>+HQ110</f>
        <v>933</v>
      </c>
      <c r="HS186" s="19">
        <f>+HR110</f>
        <v>1866</v>
      </c>
      <c r="HU186" s="19">
        <f t="shared" si="1203"/>
        <v>0</v>
      </c>
      <c r="HV186">
        <f t="shared" si="1204"/>
        <v>0</v>
      </c>
      <c r="HW186">
        <f t="shared" si="1205"/>
        <v>0</v>
      </c>
      <c r="HX186">
        <f t="shared" si="1206"/>
        <v>4828.2750000000005</v>
      </c>
      <c r="HY186">
        <f t="shared" si="1207"/>
        <v>9656.5500000000011</v>
      </c>
      <c r="HZ186" s="19"/>
      <c r="IB186" s="19">
        <f t="shared" si="1208"/>
        <v>0</v>
      </c>
      <c r="IC186" s="19">
        <f t="shared" si="1209"/>
        <v>0</v>
      </c>
      <c r="ID186" s="19">
        <f t="shared" si="1210"/>
        <v>0</v>
      </c>
      <c r="IE186" s="19">
        <f t="shared" si="1211"/>
        <v>3218.8500000000004</v>
      </c>
      <c r="IF186" s="19">
        <f t="shared" si="1212"/>
        <v>6437.7000000000007</v>
      </c>
      <c r="IG186" s="19"/>
    </row>
    <row r="187" spans="1:241">
      <c r="A187" s="38" t="s">
        <v>45</v>
      </c>
      <c r="B187" s="38"/>
      <c r="C187" s="46">
        <f>SUM(C172:C186)</f>
        <v>71530</v>
      </c>
      <c r="D187" s="46">
        <f>SUM(D172:D186)</f>
        <v>96410</v>
      </c>
      <c r="E187" s="46">
        <f>SUM(E172:E186)</f>
        <v>129065</v>
      </c>
      <c r="F187" s="46">
        <f>SUM(F172:F186)</f>
        <v>108850.00000000001</v>
      </c>
      <c r="G187" s="46">
        <f>SUM(G172:G186)</f>
        <v>119735</v>
      </c>
      <c r="I187" s="46">
        <f>SUM(I172:I186)</f>
        <v>810034.09875</v>
      </c>
      <c r="J187" s="46">
        <f>SUM(J172:J186)</f>
        <v>1084477.2150000001</v>
      </c>
      <c r="K187" s="46">
        <f>SUM(K172:K186)</f>
        <v>1448185.4949999999</v>
      </c>
      <c r="L187" s="46">
        <f>SUM(L172:L186)</f>
        <v>1204890.6615000002</v>
      </c>
      <c r="M187" s="46">
        <f>SUM(M172:M186)</f>
        <v>1318656.4829999998</v>
      </c>
      <c r="N187" s="19"/>
      <c r="P187" s="46">
        <f>SUM(P172:P186)</f>
        <v>327121.46250000002</v>
      </c>
      <c r="Q187" s="46">
        <f>SUM(Q172:Q186)</f>
        <v>439116.45</v>
      </c>
      <c r="R187" s="46">
        <f>SUM(R172:R186)</f>
        <v>586965.85</v>
      </c>
      <c r="S187" s="46">
        <f>SUM(S172:S186)</f>
        <v>491005.245</v>
      </c>
      <c r="T187" s="46">
        <f>SUM(T172:T186)</f>
        <v>538462.29</v>
      </c>
      <c r="U187" s="19"/>
      <c r="W187" s="38" t="s">
        <v>45</v>
      </c>
      <c r="X187" s="38"/>
      <c r="Y187" s="46">
        <f>SUM(Y172:Y186)</f>
        <v>0</v>
      </c>
      <c r="Z187" s="46">
        <f>SUM(Z172:Z186)</f>
        <v>85525</v>
      </c>
      <c r="AA187" s="46">
        <f>SUM(AA172:AA186)</f>
        <v>152389.99999999997</v>
      </c>
      <c r="AB187" s="46">
        <f>SUM(AB172:AB186)</f>
        <v>153944.99999999997</v>
      </c>
      <c r="AC187" s="46">
        <f>SUM(AC172:AC186)</f>
        <v>211480.00000000003</v>
      </c>
      <c r="AE187" s="46">
        <f>SUM(AE172:AE186)</f>
        <v>0</v>
      </c>
      <c r="AF187" s="46">
        <f>SUM(AF172:AF186)</f>
        <v>1092458.5634999999</v>
      </c>
      <c r="AG187" s="46">
        <f>SUM(AG172:AG186)</f>
        <v>1943884.9739999999</v>
      </c>
      <c r="AH187" s="46">
        <f>SUM(AH172:AH186)</f>
        <v>1951698.8489999999</v>
      </c>
      <c r="AI187" s="46">
        <f>SUM(AI172:AI186)</f>
        <v>2682609.1829999997</v>
      </c>
      <c r="AJ187" s="19"/>
      <c r="AL187" s="46">
        <f>SUM(AL172:AL186)</f>
        <v>0</v>
      </c>
      <c r="AM187" s="46">
        <f>SUM(AM172:AM186)</f>
        <v>435429.54500000004</v>
      </c>
      <c r="AN187" s="46">
        <f>SUM(AN172:AN186)</f>
        <v>775254.58000000007</v>
      </c>
      <c r="AO187" s="46">
        <f>SUM(AO172:AO186)</f>
        <v>780463.83000000007</v>
      </c>
      <c r="AP187" s="46">
        <f>SUM(AP172:AP186)</f>
        <v>1072486.6100000001</v>
      </c>
      <c r="AQ187" s="19"/>
      <c r="AS187" s="38" t="s">
        <v>45</v>
      </c>
      <c r="AT187" s="38"/>
      <c r="AU187" s="46">
        <f>SUM(AU172:AU186)</f>
        <v>0</v>
      </c>
      <c r="AV187" s="46">
        <f>SUM(AV172:AV186)</f>
        <v>71530</v>
      </c>
      <c r="AW187" s="46">
        <f>SUM(AW172:AW186)</f>
        <v>71530</v>
      </c>
      <c r="AX187" s="46">
        <f>SUM(AX172:AX186)</f>
        <v>59090</v>
      </c>
      <c r="AY187" s="46">
        <f>SUM(AY172:AY186)</f>
        <v>79304.999999999985</v>
      </c>
      <c r="BA187" s="46">
        <f>SUM(BA172:BA186)</f>
        <v>0</v>
      </c>
      <c r="BB187" s="46">
        <f>SUM(BB172:BB186)</f>
        <v>858629.40375000006</v>
      </c>
      <c r="BC187" s="46">
        <f>SUM(BC172:BC186)</f>
        <v>858629.40375000006</v>
      </c>
      <c r="BD187" s="46">
        <f>SUM(BD172:BD186)</f>
        <v>695440.473</v>
      </c>
      <c r="BE187" s="46">
        <f>SUM(BE172:BE186)</f>
        <v>929625.33899999992</v>
      </c>
      <c r="BF187" s="19"/>
      <c r="BH187" s="46">
        <f>SUM(BH172:BH186)</f>
        <v>0</v>
      </c>
      <c r="BI187" s="46">
        <f>SUM(BI172:BI186)</f>
        <v>342267.16250000003</v>
      </c>
      <c r="BJ187" s="46">
        <f>SUM(BJ172:BJ186)</f>
        <v>342267.16250000003</v>
      </c>
      <c r="BK187" s="46">
        <f>SUM(BK172:BK186)</f>
        <v>279505.03000000003</v>
      </c>
      <c r="BL187" s="46">
        <f>SUM(BL172:BL186)</f>
        <v>374254.29000000004</v>
      </c>
      <c r="BM187" s="19"/>
      <c r="BO187" s="38" t="s">
        <v>45</v>
      </c>
      <c r="BP187" s="38"/>
      <c r="BQ187" s="46">
        <f>SUM(BQ172:BQ186)</f>
        <v>0</v>
      </c>
      <c r="BR187" s="46">
        <f>SUM(BR172:BR186)</f>
        <v>0</v>
      </c>
      <c r="BS187" s="46">
        <f>SUM(BS172:BS186)</f>
        <v>141505</v>
      </c>
      <c r="BT187" s="46">
        <f>SUM(BT172:BT186)</f>
        <v>115070</v>
      </c>
      <c r="BU187" s="46">
        <f>SUM(BU172:BU186)</f>
        <v>116625</v>
      </c>
      <c r="BW187" s="46">
        <f>SUM(BW172:BW186)</f>
        <v>0</v>
      </c>
      <c r="BX187" s="46">
        <f>SUM(BX172:BX186)</f>
        <v>0</v>
      </c>
      <c r="BY187" s="46">
        <f>SUM(BY172:BY186)</f>
        <v>1821359.44875</v>
      </c>
      <c r="BZ187" s="46">
        <f>SUM(BZ172:BZ186)</f>
        <v>1466464.2089999998</v>
      </c>
      <c r="CA187" s="46">
        <f>SUM(CA172:CA186)</f>
        <v>1474278.0839999998</v>
      </c>
      <c r="CB187" s="19"/>
      <c r="CD187" s="46">
        <f>SUM(CD172:CD186)</f>
        <v>0</v>
      </c>
      <c r="CE187" s="46">
        <f>SUM(CE172:CE186)</f>
        <v>0</v>
      </c>
      <c r="CF187" s="46">
        <f>SUM(CF172:CF186)</f>
        <v>727596.16250000009</v>
      </c>
      <c r="CG187" s="46">
        <f>SUM(CG172:CG186)</f>
        <v>588328.03</v>
      </c>
      <c r="CH187" s="46">
        <f>SUM(CH172:CH186)</f>
        <v>593537.28000000003</v>
      </c>
      <c r="CI187" s="19"/>
      <c r="CK187" s="38" t="s">
        <v>45</v>
      </c>
      <c r="CL187" s="38"/>
      <c r="CM187" s="46">
        <f>SUM(CM172:CM186)</f>
        <v>0</v>
      </c>
      <c r="CN187" s="46">
        <f t="shared" ref="CN187:DD187" si="1215">SUM(CN172:CN186)</f>
        <v>0</v>
      </c>
      <c r="CO187" s="46">
        <f t="shared" si="1215"/>
        <v>71530</v>
      </c>
      <c r="CP187" s="46">
        <f t="shared" si="1215"/>
        <v>59090</v>
      </c>
      <c r="CQ187" s="46">
        <f t="shared" si="1215"/>
        <v>60645</v>
      </c>
      <c r="CR187" s="46">
        <f t="shared" si="1215"/>
        <v>0</v>
      </c>
      <c r="CS187" s="46">
        <f t="shared" si="1215"/>
        <v>0</v>
      </c>
      <c r="CT187" s="46">
        <f t="shared" si="1215"/>
        <v>0</v>
      </c>
      <c r="CU187" s="46">
        <f t="shared" si="1215"/>
        <v>911684.44874999998</v>
      </c>
      <c r="CV187" s="46">
        <f t="shared" si="1215"/>
        <v>738724.20899999992</v>
      </c>
      <c r="CW187" s="46">
        <f t="shared" si="1215"/>
        <v>746538.08399999992</v>
      </c>
      <c r="CX187" s="46">
        <f t="shared" si="1215"/>
        <v>0</v>
      </c>
      <c r="CY187" s="46">
        <f t="shared" si="1215"/>
        <v>0</v>
      </c>
      <c r="CZ187" s="46">
        <f t="shared" si="1215"/>
        <v>0</v>
      </c>
      <c r="DA187" s="46">
        <f t="shared" si="1215"/>
        <v>0</v>
      </c>
      <c r="DB187" s="46">
        <f t="shared" si="1215"/>
        <v>363726.16250000003</v>
      </c>
      <c r="DC187" s="46">
        <f t="shared" si="1215"/>
        <v>297232.03000000003</v>
      </c>
      <c r="DD187" s="46">
        <f t="shared" si="1215"/>
        <v>302441.28000000003</v>
      </c>
      <c r="DE187" s="19"/>
      <c r="DG187" s="38" t="s">
        <v>45</v>
      </c>
      <c r="DH187" s="38"/>
      <c r="DI187" s="46">
        <f>SUM(DI172:DI186)</f>
        <v>0</v>
      </c>
      <c r="DJ187" s="46">
        <f t="shared" ref="DJ187:DZ187" si="1216">SUM(DJ172:DJ186)</f>
        <v>0</v>
      </c>
      <c r="DK187" s="46">
        <f t="shared" si="1216"/>
        <v>71530</v>
      </c>
      <c r="DL187" s="46">
        <f t="shared" si="1216"/>
        <v>59090</v>
      </c>
      <c r="DM187" s="46">
        <f t="shared" si="1216"/>
        <v>60645</v>
      </c>
      <c r="DN187" s="46">
        <f t="shared" si="1216"/>
        <v>0</v>
      </c>
      <c r="DO187" s="46">
        <f t="shared" si="1216"/>
        <v>0</v>
      </c>
      <c r="DP187" s="46">
        <f t="shared" si="1216"/>
        <v>0</v>
      </c>
      <c r="DQ187" s="46">
        <f t="shared" si="1216"/>
        <v>929369.46375</v>
      </c>
      <c r="DR187" s="46">
        <f t="shared" si="1216"/>
        <v>753152.12099999993</v>
      </c>
      <c r="DS187" s="46">
        <f t="shared" si="1216"/>
        <v>761199.24599999993</v>
      </c>
      <c r="DT187" s="46">
        <f t="shared" si="1216"/>
        <v>0</v>
      </c>
      <c r="DU187" s="46">
        <f t="shared" si="1216"/>
        <v>0</v>
      </c>
      <c r="DV187" s="46">
        <f t="shared" si="1216"/>
        <v>0</v>
      </c>
      <c r="DW187" s="46">
        <f t="shared" si="1216"/>
        <v>0</v>
      </c>
      <c r="DX187" s="46">
        <f t="shared" si="1216"/>
        <v>370879.16249999998</v>
      </c>
      <c r="DY187" s="46">
        <f t="shared" si="1216"/>
        <v>303141.03000000003</v>
      </c>
      <c r="DZ187" s="46">
        <f t="shared" si="1216"/>
        <v>308505.78000000003</v>
      </c>
      <c r="EA187" s="19"/>
      <c r="EC187" s="38" t="s">
        <v>45</v>
      </c>
      <c r="ED187" s="38"/>
      <c r="EE187" s="46">
        <f t="shared" ref="EE187:EV187" si="1217">SUM(EE172:EE186)</f>
        <v>0</v>
      </c>
      <c r="EF187" s="46">
        <f t="shared" si="1217"/>
        <v>0</v>
      </c>
      <c r="EG187" s="46">
        <f t="shared" si="1217"/>
        <v>71530</v>
      </c>
      <c r="EH187" s="46">
        <f t="shared" si="1217"/>
        <v>57846</v>
      </c>
      <c r="EI187" s="46">
        <f t="shared" si="1217"/>
        <v>58779</v>
      </c>
      <c r="EJ187" s="46">
        <f t="shared" si="1217"/>
        <v>0</v>
      </c>
      <c r="EK187" s="46">
        <f t="shared" si="1217"/>
        <v>0</v>
      </c>
      <c r="EL187" s="46">
        <f t="shared" si="1217"/>
        <v>0</v>
      </c>
      <c r="EM187" s="46">
        <f t="shared" si="1217"/>
        <v>964739.49375000002</v>
      </c>
      <c r="EN187" s="46">
        <f t="shared" si="1217"/>
        <v>775197.04500000004</v>
      </c>
      <c r="EO187" s="46">
        <f t="shared" si="1217"/>
        <v>780305.22000000009</v>
      </c>
      <c r="EP187" s="46">
        <f t="shared" si="1217"/>
        <v>0</v>
      </c>
      <c r="EQ187" s="46">
        <f t="shared" si="1217"/>
        <v>0</v>
      </c>
      <c r="ER187" s="46">
        <f t="shared" si="1217"/>
        <v>0</v>
      </c>
      <c r="ES187" s="46">
        <f t="shared" si="1217"/>
        <v>0</v>
      </c>
      <c r="ET187" s="46">
        <f t="shared" si="1217"/>
        <v>385185.16250000003</v>
      </c>
      <c r="EU187" s="46">
        <f t="shared" si="1217"/>
        <v>310418.43</v>
      </c>
      <c r="EV187" s="46">
        <f t="shared" si="1217"/>
        <v>313823.87999999995</v>
      </c>
      <c r="EW187" s="19"/>
      <c r="EY187" s="38" t="s">
        <v>45</v>
      </c>
      <c r="EZ187" s="38"/>
      <c r="FA187" s="46">
        <f t="shared" ref="FA187:FR187" si="1218">SUM(FA172:FA186)</f>
        <v>0</v>
      </c>
      <c r="FB187" s="46">
        <f t="shared" si="1218"/>
        <v>0</v>
      </c>
      <c r="FC187" s="46">
        <f t="shared" si="1218"/>
        <v>71530</v>
      </c>
      <c r="FD187" s="46">
        <f t="shared" si="1218"/>
        <v>59090</v>
      </c>
      <c r="FE187" s="46">
        <f t="shared" si="1218"/>
        <v>60645</v>
      </c>
      <c r="FF187" s="46">
        <f t="shared" si="1218"/>
        <v>0</v>
      </c>
      <c r="FG187" s="46">
        <f t="shared" si="1218"/>
        <v>0</v>
      </c>
      <c r="FH187" s="46">
        <f t="shared" si="1218"/>
        <v>0</v>
      </c>
      <c r="FI187" s="46">
        <f t="shared" si="1218"/>
        <v>929369.46375</v>
      </c>
      <c r="FJ187" s="46">
        <f t="shared" si="1218"/>
        <v>753152.12099999993</v>
      </c>
      <c r="FK187" s="46">
        <f t="shared" si="1218"/>
        <v>761199.24599999993</v>
      </c>
      <c r="FL187" s="46">
        <f t="shared" si="1218"/>
        <v>0</v>
      </c>
      <c r="FM187" s="46">
        <f t="shared" si="1218"/>
        <v>0</v>
      </c>
      <c r="FN187" s="46">
        <f t="shared" si="1218"/>
        <v>0</v>
      </c>
      <c r="FO187" s="46">
        <f t="shared" si="1218"/>
        <v>0</v>
      </c>
      <c r="FP187" s="46">
        <f t="shared" si="1218"/>
        <v>370879.16249999998</v>
      </c>
      <c r="FQ187" s="46">
        <f t="shared" si="1218"/>
        <v>303141.03000000003</v>
      </c>
      <c r="FR187" s="46">
        <f t="shared" si="1218"/>
        <v>308505.78000000003</v>
      </c>
      <c r="FS187" s="19"/>
      <c r="FU187" s="38" t="s">
        <v>45</v>
      </c>
      <c r="FV187" s="38"/>
      <c r="FW187" s="46">
        <f t="shared" ref="FW187:GN187" si="1219">SUM(FW172:FW186)</f>
        <v>0</v>
      </c>
      <c r="FX187" s="46">
        <f t="shared" si="1219"/>
        <v>0</v>
      </c>
      <c r="FY187" s="46">
        <f t="shared" si="1219"/>
        <v>0</v>
      </c>
      <c r="FZ187" s="46">
        <f t="shared" si="1219"/>
        <v>42918</v>
      </c>
      <c r="GA187" s="46">
        <f t="shared" si="1219"/>
        <v>57846</v>
      </c>
      <c r="GB187" s="46">
        <f t="shared" si="1219"/>
        <v>0</v>
      </c>
      <c r="GC187" s="46">
        <f t="shared" si="1219"/>
        <v>0</v>
      </c>
      <c r="GD187" s="46">
        <f t="shared" si="1219"/>
        <v>0</v>
      </c>
      <c r="GE187" s="46">
        <f t="shared" si="1219"/>
        <v>0</v>
      </c>
      <c r="GF187" s="46">
        <f t="shared" si="1219"/>
        <v>557621.67825000011</v>
      </c>
      <c r="GG187" s="46">
        <f t="shared" si="1219"/>
        <v>746714.42099999997</v>
      </c>
      <c r="GH187" s="46">
        <f t="shared" si="1219"/>
        <v>0</v>
      </c>
      <c r="GI187" s="46">
        <f t="shared" si="1219"/>
        <v>0</v>
      </c>
      <c r="GJ187" s="46">
        <f t="shared" si="1219"/>
        <v>0</v>
      </c>
      <c r="GK187" s="46">
        <f t="shared" si="1219"/>
        <v>0</v>
      </c>
      <c r="GL187" s="46">
        <f t="shared" si="1219"/>
        <v>0</v>
      </c>
      <c r="GM187" s="46">
        <f t="shared" si="1219"/>
        <v>222527.49750000003</v>
      </c>
      <c r="GN187" s="46">
        <f t="shared" si="1219"/>
        <v>298849.23000000004</v>
      </c>
      <c r="GO187" s="19"/>
      <c r="GQ187" s="38" t="s">
        <v>45</v>
      </c>
      <c r="GR187" s="38"/>
      <c r="GS187" s="46">
        <f t="shared" ref="GS187:HJ187" si="1220">SUM(GS172:GS186)</f>
        <v>0</v>
      </c>
      <c r="GT187" s="46">
        <f t="shared" si="1220"/>
        <v>0</v>
      </c>
      <c r="GU187" s="46">
        <f t="shared" si="1220"/>
        <v>0</v>
      </c>
      <c r="GV187" s="46">
        <f t="shared" si="1220"/>
        <v>42918</v>
      </c>
      <c r="GW187" s="46">
        <f t="shared" si="1220"/>
        <v>57846</v>
      </c>
      <c r="GX187" s="46">
        <f t="shared" si="1220"/>
        <v>0</v>
      </c>
      <c r="GY187" s="46">
        <f t="shared" si="1220"/>
        <v>0</v>
      </c>
      <c r="GZ187" s="46">
        <f t="shared" si="1220"/>
        <v>0</v>
      </c>
      <c r="HA187" s="46">
        <f t="shared" si="1220"/>
        <v>0</v>
      </c>
      <c r="HB187" s="46">
        <f t="shared" si="1220"/>
        <v>557621.67825000011</v>
      </c>
      <c r="HC187" s="46">
        <f t="shared" si="1220"/>
        <v>746714.42099999997</v>
      </c>
      <c r="HD187" s="46">
        <f t="shared" si="1220"/>
        <v>0</v>
      </c>
      <c r="HE187" s="46">
        <f t="shared" si="1220"/>
        <v>0</v>
      </c>
      <c r="HF187" s="46">
        <f t="shared" si="1220"/>
        <v>0</v>
      </c>
      <c r="HG187" s="46">
        <f t="shared" si="1220"/>
        <v>0</v>
      </c>
      <c r="HH187" s="46">
        <f t="shared" si="1220"/>
        <v>0</v>
      </c>
      <c r="HI187" s="46">
        <f t="shared" si="1220"/>
        <v>222527.49750000003</v>
      </c>
      <c r="HJ187" s="46">
        <f t="shared" si="1220"/>
        <v>298849.23000000004</v>
      </c>
      <c r="HK187" s="19"/>
      <c r="HM187" s="38" t="s">
        <v>45</v>
      </c>
      <c r="HN187" s="38"/>
      <c r="HO187" s="46">
        <f t="shared" ref="HO187:IF187" si="1221">SUM(HO172:HO186)</f>
        <v>0</v>
      </c>
      <c r="HP187" s="46">
        <f t="shared" si="1221"/>
        <v>0</v>
      </c>
      <c r="HQ187" s="46">
        <f t="shared" si="1221"/>
        <v>0</v>
      </c>
      <c r="HR187" s="46">
        <f t="shared" si="1221"/>
        <v>42918</v>
      </c>
      <c r="HS187" s="46">
        <f t="shared" si="1221"/>
        <v>57846</v>
      </c>
      <c r="HT187" s="46">
        <f t="shared" si="1221"/>
        <v>0</v>
      </c>
      <c r="HU187" s="46">
        <f t="shared" si="1221"/>
        <v>0</v>
      </c>
      <c r="HV187" s="46">
        <f t="shared" si="1221"/>
        <v>0</v>
      </c>
      <c r="HW187" s="46">
        <f t="shared" si="1221"/>
        <v>0</v>
      </c>
      <c r="HX187" s="46">
        <f t="shared" si="1221"/>
        <v>557621.67825000011</v>
      </c>
      <c r="HY187" s="46">
        <f t="shared" si="1221"/>
        <v>746714.42099999997</v>
      </c>
      <c r="HZ187" s="46">
        <f t="shared" si="1221"/>
        <v>0</v>
      </c>
      <c r="IA187" s="46">
        <f t="shared" si="1221"/>
        <v>0</v>
      </c>
      <c r="IB187" s="46">
        <f t="shared" si="1221"/>
        <v>0</v>
      </c>
      <c r="IC187" s="46">
        <f t="shared" si="1221"/>
        <v>0</v>
      </c>
      <c r="ID187" s="46">
        <f t="shared" si="1221"/>
        <v>0</v>
      </c>
      <c r="IE187" s="46">
        <f t="shared" si="1221"/>
        <v>222527.49750000003</v>
      </c>
      <c r="IF187" s="46">
        <f t="shared" si="1221"/>
        <v>298849.23000000004</v>
      </c>
      <c r="IG187" s="19"/>
    </row>
    <row r="188" spans="1:241">
      <c r="C188" s="19"/>
      <c r="D188" s="19"/>
      <c r="E188" s="19"/>
      <c r="F188" s="19"/>
      <c r="G188" s="19">
        <f>SUM(C187:G187)</f>
        <v>525590</v>
      </c>
      <c r="M188" s="19">
        <f>SUM(I187:M187)</f>
        <v>5866243.9532500003</v>
      </c>
      <c r="N188" s="19">
        <f>+M188/G188</f>
        <v>11.161254881656806</v>
      </c>
      <c r="T188" s="19">
        <f>SUM(P187:T187)</f>
        <v>2382671.2975000003</v>
      </c>
      <c r="U188" s="19">
        <f>+T188/G188</f>
        <v>4.533326923076924</v>
      </c>
      <c r="Y188" s="19"/>
      <c r="Z188" s="19"/>
      <c r="AA188" s="19"/>
      <c r="AB188" s="19"/>
      <c r="AC188" s="19">
        <f>SUM(Y187:AC187)</f>
        <v>603340</v>
      </c>
      <c r="AI188" s="19">
        <f>SUM(AE187:AI187)</f>
        <v>7670651.5694999993</v>
      </c>
      <c r="AJ188" s="19">
        <f>+AI188/AC188</f>
        <v>12.713646649484534</v>
      </c>
      <c r="AP188" s="19">
        <f>SUM(AL187:AP187)</f>
        <v>3063634.5650000004</v>
      </c>
      <c r="AQ188" s="19">
        <f>+AP188/AC188</f>
        <v>5.0777912371134031</v>
      </c>
      <c r="AU188" s="19"/>
      <c r="AV188" s="19"/>
      <c r="AW188" s="19"/>
      <c r="AX188" s="19"/>
      <c r="AY188" s="19">
        <f>SUM(AU187:AY187)</f>
        <v>281455</v>
      </c>
      <c r="BE188" s="19">
        <f>SUM(BA187:BE187)</f>
        <v>3342324.6195</v>
      </c>
      <c r="BF188" s="19">
        <f>+BE188/AY188</f>
        <v>11.875165193370165</v>
      </c>
      <c r="BL188" s="19">
        <f>SUM(BH187:BL187)</f>
        <v>1338293.645</v>
      </c>
      <c r="BM188" s="19">
        <f>+BL188/AY188</f>
        <v>4.7549116022099449</v>
      </c>
      <c r="BQ188" s="19"/>
      <c r="BR188" s="19"/>
      <c r="BS188" s="19"/>
      <c r="BT188" s="19"/>
      <c r="BU188" s="19">
        <f>SUM(BQ187:BU187)</f>
        <v>373200</v>
      </c>
      <c r="CA188" s="19">
        <f>SUM(BW187:CA187)</f>
        <v>4762101.74175</v>
      </c>
      <c r="CB188" s="19">
        <f>+CA188/BU188</f>
        <v>12.760186875</v>
      </c>
      <c r="CH188" s="19">
        <f>SUM(CD187:CH187)</f>
        <v>1909461.4725000001</v>
      </c>
      <c r="CI188" s="19">
        <f>+CH188/BU188</f>
        <v>5.1164562500000006</v>
      </c>
      <c r="CM188" s="19"/>
      <c r="CN188" s="19"/>
      <c r="CO188" s="19"/>
      <c r="CP188" s="19"/>
      <c r="CQ188" s="19">
        <f>SUM(CM187:CQ187)</f>
        <v>191265</v>
      </c>
      <c r="CW188" s="19">
        <f>SUM(CS187:CW187)</f>
        <v>2396946.7417499996</v>
      </c>
      <c r="CX188" s="19">
        <f>+CW188/CQ188</f>
        <v>12.53207195121951</v>
      </c>
      <c r="DD188" s="19">
        <f>SUM(CZ187:DD187)</f>
        <v>963399.47250000015</v>
      </c>
      <c r="DE188" s="19">
        <f>+DD188/CQ188</f>
        <v>5.0369878048780494</v>
      </c>
      <c r="DI188" s="19"/>
      <c r="DJ188" s="19"/>
      <c r="DK188" s="19"/>
      <c r="DL188" s="19"/>
      <c r="DM188" s="19">
        <f>SUM(DI187:DM187)</f>
        <v>191265</v>
      </c>
      <c r="DS188" s="19">
        <f>SUM(DO187:DS187)</f>
        <v>2443720.8307499997</v>
      </c>
      <c r="DT188" s="19">
        <f>+DS188/DM188</f>
        <v>12.776623170731705</v>
      </c>
      <c r="DZ188" s="19">
        <f>SUM(DV187:DZ187)</f>
        <v>982525.97250000003</v>
      </c>
      <c r="EA188" s="19">
        <f>+DZ188/DM188</f>
        <v>5.1369878048780491</v>
      </c>
      <c r="EE188" s="19"/>
      <c r="EF188" s="19"/>
      <c r="EG188" s="19"/>
      <c r="EH188" s="19"/>
      <c r="EI188" s="19">
        <f>SUM(EE187:EI187)</f>
        <v>188155</v>
      </c>
      <c r="EO188" s="19">
        <f>SUM(EK187:EO187)</f>
        <v>2520241.75875</v>
      </c>
      <c r="EP188" s="19">
        <f>+EO188/EI188</f>
        <v>13.394497933884297</v>
      </c>
      <c r="EV188" s="19">
        <f>SUM(ER187:EV187)</f>
        <v>1009427.4724999999</v>
      </c>
      <c r="EW188" s="19">
        <f>+EV188/EI188</f>
        <v>5.3648719008264463</v>
      </c>
      <c r="FA188" s="19"/>
      <c r="FB188" s="19"/>
      <c r="FC188" s="19"/>
      <c r="FD188" s="19"/>
      <c r="FE188" s="19">
        <f>SUM(FA187:FE187)</f>
        <v>191265</v>
      </c>
      <c r="FK188" s="19">
        <f>SUM(FG187:FK187)</f>
        <v>2443720.8307499997</v>
      </c>
      <c r="FL188" s="19">
        <f>+FK188/FE188</f>
        <v>12.776623170731705</v>
      </c>
      <c r="FR188" s="19">
        <f>SUM(FN187:FR187)</f>
        <v>982525.97250000003</v>
      </c>
      <c r="FS188" s="19">
        <f>+FR188/FE188</f>
        <v>5.1369878048780491</v>
      </c>
      <c r="FW188" s="19"/>
      <c r="FX188" s="19"/>
      <c r="FY188" s="19"/>
      <c r="FZ188" s="19"/>
      <c r="GA188" s="19">
        <f>SUM(FW187:GA187)</f>
        <v>100764</v>
      </c>
      <c r="GG188" s="19">
        <f>SUM(GC187:GG187)</f>
        <v>1304336.09925</v>
      </c>
      <c r="GH188" s="19">
        <f>+GG188/GA188</f>
        <v>12.944465277777777</v>
      </c>
      <c r="GN188" s="19">
        <f>SUM(GJ187:GN187)</f>
        <v>521376.72750000004</v>
      </c>
      <c r="GO188" s="19">
        <f>+GN188/GA188</f>
        <v>5.1742361111111119</v>
      </c>
      <c r="GS188" s="19"/>
      <c r="GT188" s="19"/>
      <c r="GU188" s="19"/>
      <c r="GV188" s="19"/>
      <c r="GW188" s="19">
        <f>SUM(GS187:GW187)</f>
        <v>100764</v>
      </c>
      <c r="HC188" s="19">
        <f>SUM(GY187:HC187)</f>
        <v>1304336.09925</v>
      </c>
      <c r="HD188" s="19">
        <f>+HC188/GW188</f>
        <v>12.944465277777777</v>
      </c>
      <c r="HJ188" s="19">
        <f>SUM(HF187:HJ187)</f>
        <v>521376.72750000004</v>
      </c>
      <c r="HK188" s="19">
        <f>+HJ188/GW188</f>
        <v>5.1742361111111119</v>
      </c>
      <c r="HO188" s="19"/>
      <c r="HP188" s="19"/>
      <c r="HQ188" s="19"/>
      <c r="HR188" s="19"/>
      <c r="HS188" s="19">
        <f>SUM(HO187:HS187)</f>
        <v>100764</v>
      </c>
      <c r="HY188" s="19">
        <f>SUM(HU187:HY187)</f>
        <v>1304336.09925</v>
      </c>
      <c r="HZ188" s="19">
        <f>+HY188/HS188</f>
        <v>12.944465277777777</v>
      </c>
      <c r="IF188" s="19">
        <f>SUM(IB187:IF187)</f>
        <v>521376.72750000004</v>
      </c>
      <c r="IG188" s="19">
        <f>+IF188/HS188</f>
        <v>5.1742361111111119</v>
      </c>
    </row>
    <row r="189" spans="1:241">
      <c r="A189" t="s">
        <v>47</v>
      </c>
      <c r="C189" s="19"/>
      <c r="D189" s="19"/>
      <c r="E189" s="19"/>
      <c r="F189" s="19"/>
      <c r="G189" s="19"/>
      <c r="N189" s="19"/>
      <c r="U189" s="19"/>
      <c r="W189" t="s">
        <v>47</v>
      </c>
      <c r="Y189" s="19"/>
      <c r="Z189" s="19"/>
      <c r="AA189" s="19"/>
      <c r="AB189" s="19"/>
      <c r="AC189" s="19"/>
      <c r="AJ189" s="19"/>
      <c r="AQ189" s="19"/>
      <c r="AS189" t="s">
        <v>47</v>
      </c>
      <c r="AU189" s="19"/>
      <c r="AV189" s="19"/>
      <c r="AW189" s="19"/>
      <c r="AX189" s="19"/>
      <c r="AY189" s="19"/>
      <c r="BF189" s="19"/>
      <c r="BM189" s="19"/>
      <c r="BO189" t="s">
        <v>47</v>
      </c>
      <c r="BQ189" s="19"/>
      <c r="BR189" s="19"/>
      <c r="BS189" s="19"/>
      <c r="BT189" s="19"/>
      <c r="BU189" s="19"/>
      <c r="CB189" s="19"/>
      <c r="CI189" s="19"/>
      <c r="CK189" t="s">
        <v>47</v>
      </c>
      <c r="CM189" s="19"/>
      <c r="CN189" s="19"/>
      <c r="CO189" s="19"/>
      <c r="CP189" s="19"/>
      <c r="CQ189" s="19"/>
      <c r="CX189" s="19"/>
      <c r="DE189" s="19"/>
      <c r="DG189" t="s">
        <v>47</v>
      </c>
      <c r="DI189" s="19"/>
      <c r="DJ189" s="19"/>
      <c r="DK189" s="19"/>
      <c r="DL189" s="19"/>
      <c r="DM189" s="19"/>
      <c r="DT189" s="19"/>
      <c r="EA189" s="19"/>
      <c r="EC189" t="s">
        <v>47</v>
      </c>
      <c r="EE189" s="19"/>
      <c r="EF189" s="19"/>
      <c r="EG189" s="19"/>
      <c r="EH189" s="19"/>
      <c r="EI189" s="19"/>
      <c r="EP189" s="19"/>
      <c r="EW189" s="19"/>
      <c r="EY189" t="s">
        <v>47</v>
      </c>
      <c r="FA189" s="19"/>
      <c r="FB189" s="19"/>
      <c r="FC189" s="19"/>
      <c r="FD189" s="19"/>
      <c r="FE189" s="19"/>
      <c r="FL189" s="19"/>
      <c r="FS189" s="19"/>
      <c r="FU189" t="s">
        <v>47</v>
      </c>
      <c r="FW189" s="19"/>
      <c r="FX189" s="19"/>
      <c r="FY189" s="19"/>
      <c r="FZ189" s="19"/>
      <c r="GA189" s="19"/>
      <c r="GH189" s="19"/>
      <c r="GO189" s="19"/>
      <c r="GQ189" t="s">
        <v>47</v>
      </c>
      <c r="GS189" s="19"/>
      <c r="GT189" s="19"/>
      <c r="GU189" s="19"/>
      <c r="GV189" s="19"/>
      <c r="GW189" s="19"/>
      <c r="HD189" s="19"/>
      <c r="HK189" s="19"/>
      <c r="HM189" t="s">
        <v>47</v>
      </c>
      <c r="HO189" s="19"/>
      <c r="HP189" s="19"/>
      <c r="HQ189" s="19"/>
      <c r="HR189" s="19"/>
      <c r="HS189" s="19"/>
      <c r="HZ189" s="19"/>
      <c r="IG189" s="19"/>
    </row>
    <row r="190" spans="1:241">
      <c r="B190" s="1" t="str">
        <f t="shared" ref="B190:B204" si="1222">+B172</f>
        <v>Black market solo pts vta ajenos</v>
      </c>
      <c r="C190" s="19">
        <f t="shared" ref="C190:G199" si="1223">+C116+C135+C154+C172</f>
        <v>4198.5</v>
      </c>
      <c r="D190" s="19">
        <f t="shared" si="1223"/>
        <v>5598</v>
      </c>
      <c r="E190" s="19">
        <f t="shared" si="1223"/>
        <v>7464</v>
      </c>
      <c r="F190" s="19">
        <f t="shared" si="1223"/>
        <v>6157.8</v>
      </c>
      <c r="G190" s="19">
        <f t="shared" si="1223"/>
        <v>6717.5999999999995</v>
      </c>
      <c r="I190" s="19">
        <f t="shared" ref="I190:M199" si="1224">+I116+I135+I154+I172</f>
        <v>16689.037500000002</v>
      </c>
      <c r="J190" s="19">
        <f t="shared" si="1224"/>
        <v>22252.050000000003</v>
      </c>
      <c r="K190" s="19">
        <f t="shared" si="1224"/>
        <v>29669.400000000005</v>
      </c>
      <c r="L190" s="19">
        <f t="shared" si="1224"/>
        <v>24477.255000000005</v>
      </c>
      <c r="M190" s="19">
        <f t="shared" si="1224"/>
        <v>26702.460000000003</v>
      </c>
      <c r="N190" s="19"/>
      <c r="P190" s="19">
        <f t="shared" ref="P190:T199" si="1225">+P116+P135+P154+P172</f>
        <v>11126.025000000001</v>
      </c>
      <c r="Q190" s="19">
        <f t="shared" si="1225"/>
        <v>14834.700000000003</v>
      </c>
      <c r="R190" s="19">
        <f t="shared" si="1225"/>
        <v>19779.600000000002</v>
      </c>
      <c r="S190" s="19">
        <f t="shared" si="1225"/>
        <v>16318.170000000002</v>
      </c>
      <c r="T190" s="19">
        <f t="shared" si="1225"/>
        <v>17801.64</v>
      </c>
      <c r="U190" s="19"/>
      <c r="X190" s="1" t="str">
        <f t="shared" ref="X190:X204" si="1226">+X172</f>
        <v>Black market solo pts vta ajenos</v>
      </c>
      <c r="Y190" s="19">
        <f t="shared" ref="Y190:AC197" si="1227">+Y116+Y135+Y154+Y172</f>
        <v>0</v>
      </c>
      <c r="Z190" s="19">
        <f t="shared" si="1227"/>
        <v>0</v>
      </c>
      <c r="AA190" s="19">
        <f t="shared" si="1227"/>
        <v>0</v>
      </c>
      <c r="AB190" s="19">
        <f t="shared" si="1227"/>
        <v>0</v>
      </c>
      <c r="AC190" s="19">
        <f t="shared" si="1227"/>
        <v>0</v>
      </c>
      <c r="AE190" s="19">
        <f t="shared" ref="AE190:AI197" si="1228">+AE116+AE135+AE154+AE172</f>
        <v>0</v>
      </c>
      <c r="AF190" s="19">
        <f t="shared" si="1228"/>
        <v>0</v>
      </c>
      <c r="AG190" s="19">
        <f t="shared" si="1228"/>
        <v>0</v>
      </c>
      <c r="AH190" s="19">
        <f t="shared" si="1228"/>
        <v>0</v>
      </c>
      <c r="AI190" s="19">
        <f t="shared" si="1228"/>
        <v>0</v>
      </c>
      <c r="AJ190" s="19"/>
      <c r="AL190" s="19">
        <f t="shared" ref="AL190:AP197" si="1229">+AL116+AL135+AL154+AL172</f>
        <v>0</v>
      </c>
      <c r="AM190" s="19">
        <f t="shared" si="1229"/>
        <v>0</v>
      </c>
      <c r="AN190" s="19">
        <f t="shared" si="1229"/>
        <v>0</v>
      </c>
      <c r="AO190" s="19">
        <f t="shared" si="1229"/>
        <v>0</v>
      </c>
      <c r="AP190" s="19">
        <f t="shared" si="1229"/>
        <v>0</v>
      </c>
      <c r="AQ190" s="19"/>
      <c r="AT190" s="1" t="str">
        <f t="shared" ref="AT190:AT204" si="1230">+AT172</f>
        <v>Black market</v>
      </c>
      <c r="AU190" s="19">
        <f t="shared" ref="AU190:AY197" si="1231">+AU116+AU135+AU154+AU172</f>
        <v>0</v>
      </c>
      <c r="AV190" s="19">
        <f t="shared" si="1231"/>
        <v>0</v>
      </c>
      <c r="AW190" s="19">
        <f t="shared" si="1231"/>
        <v>0</v>
      </c>
      <c r="AX190" s="19">
        <f t="shared" si="1231"/>
        <v>0</v>
      </c>
      <c r="AY190" s="19">
        <f t="shared" si="1231"/>
        <v>0</v>
      </c>
      <c r="BA190" s="19">
        <f t="shared" ref="BA190:BE197" si="1232">+BA116+BA135+BA154+BA172</f>
        <v>0</v>
      </c>
      <c r="BB190" s="19">
        <f t="shared" si="1232"/>
        <v>0</v>
      </c>
      <c r="BC190" s="19">
        <f t="shared" si="1232"/>
        <v>0</v>
      </c>
      <c r="BD190" s="19">
        <f t="shared" si="1232"/>
        <v>0</v>
      </c>
      <c r="BE190" s="19">
        <f t="shared" si="1232"/>
        <v>0</v>
      </c>
      <c r="BF190" s="19"/>
      <c r="BH190" s="19">
        <f t="shared" ref="BH190:BL197" si="1233">+BH116+BH135+BH154+BH172</f>
        <v>0</v>
      </c>
      <c r="BI190" s="19">
        <f t="shared" si="1233"/>
        <v>0</v>
      </c>
      <c r="BJ190" s="19">
        <f t="shared" si="1233"/>
        <v>0</v>
      </c>
      <c r="BK190" s="19">
        <f t="shared" si="1233"/>
        <v>0</v>
      </c>
      <c r="BL190" s="19">
        <f t="shared" si="1233"/>
        <v>0</v>
      </c>
      <c r="BM190" s="19"/>
      <c r="BP190" s="1" t="str">
        <f t="shared" ref="BP190:BP204" si="1234">+BP172</f>
        <v>Black market</v>
      </c>
      <c r="BQ190" s="19">
        <f t="shared" ref="BQ190:BU197" si="1235">+BQ116+BQ135+BQ154+BQ172</f>
        <v>0</v>
      </c>
      <c r="BR190" s="19">
        <f t="shared" si="1235"/>
        <v>0</v>
      </c>
      <c r="BS190" s="19">
        <f t="shared" si="1235"/>
        <v>0</v>
      </c>
      <c r="BT190" s="19">
        <f t="shared" si="1235"/>
        <v>0</v>
      </c>
      <c r="BU190" s="19">
        <f t="shared" si="1235"/>
        <v>0</v>
      </c>
      <c r="BW190" s="19">
        <f t="shared" ref="BW190:CA197" si="1236">+BW116+BW135+BW154+BW172</f>
        <v>0</v>
      </c>
      <c r="BX190" s="19">
        <f t="shared" si="1236"/>
        <v>0</v>
      </c>
      <c r="BY190" s="19">
        <f t="shared" si="1236"/>
        <v>0</v>
      </c>
      <c r="BZ190" s="19">
        <f t="shared" si="1236"/>
        <v>0</v>
      </c>
      <c r="CA190" s="19">
        <f t="shared" si="1236"/>
        <v>0</v>
      </c>
      <c r="CB190" s="19"/>
      <c r="CD190" s="19">
        <f t="shared" ref="CD190:CH197" si="1237">+CD116+CD135+CD154+CD172</f>
        <v>0</v>
      </c>
      <c r="CE190" s="19">
        <f t="shared" si="1237"/>
        <v>0</v>
      </c>
      <c r="CF190" s="19">
        <f t="shared" si="1237"/>
        <v>0</v>
      </c>
      <c r="CG190" s="19">
        <f t="shared" si="1237"/>
        <v>0</v>
      </c>
      <c r="CH190" s="19">
        <f t="shared" si="1237"/>
        <v>0</v>
      </c>
      <c r="CI190" s="19"/>
      <c r="CL190" s="1" t="str">
        <f t="shared" ref="CL190:CL204" si="1238">+CL172</f>
        <v>Black market</v>
      </c>
      <c r="CM190" s="19">
        <f t="shared" ref="CM190:CQ197" si="1239">+CM116+CM135+CM154+CM172</f>
        <v>0</v>
      </c>
      <c r="CN190" s="19">
        <f t="shared" si="1239"/>
        <v>0</v>
      </c>
      <c r="CO190" s="19">
        <f t="shared" si="1239"/>
        <v>0</v>
      </c>
      <c r="CP190" s="19">
        <f t="shared" si="1239"/>
        <v>0</v>
      </c>
      <c r="CQ190" s="19">
        <f t="shared" si="1239"/>
        <v>0</v>
      </c>
      <c r="CS190" s="19">
        <f t="shared" ref="CS190:CW197" si="1240">+CS116+CS135+CS154+CS172</f>
        <v>0</v>
      </c>
      <c r="CT190" s="19">
        <f t="shared" si="1240"/>
        <v>0</v>
      </c>
      <c r="CU190" s="19">
        <f t="shared" si="1240"/>
        <v>0</v>
      </c>
      <c r="CV190" s="19">
        <f t="shared" si="1240"/>
        <v>0</v>
      </c>
      <c r="CW190" s="19">
        <f t="shared" si="1240"/>
        <v>0</v>
      </c>
      <c r="CX190" s="19"/>
      <c r="CZ190" s="19">
        <f t="shared" ref="CZ190:DD197" si="1241">+CZ116+CZ135+CZ154+CZ172</f>
        <v>0</v>
      </c>
      <c r="DA190" s="19">
        <f t="shared" si="1241"/>
        <v>0</v>
      </c>
      <c r="DB190" s="19">
        <f t="shared" si="1241"/>
        <v>0</v>
      </c>
      <c r="DC190" s="19">
        <f t="shared" si="1241"/>
        <v>0</v>
      </c>
      <c r="DD190" s="19">
        <f t="shared" si="1241"/>
        <v>0</v>
      </c>
      <c r="DE190" s="19"/>
      <c r="DH190" s="1" t="str">
        <f t="shared" ref="DH190:DH204" si="1242">+DH172</f>
        <v>Black market</v>
      </c>
      <c r="DI190" s="19">
        <f t="shared" ref="DI190:DM197" si="1243">+DI116+DI135+DI154+DI172</f>
        <v>0</v>
      </c>
      <c r="DJ190" s="19">
        <f t="shared" si="1243"/>
        <v>0</v>
      </c>
      <c r="DK190" s="19">
        <f t="shared" si="1243"/>
        <v>0</v>
      </c>
      <c r="DL190" s="19">
        <f t="shared" si="1243"/>
        <v>0</v>
      </c>
      <c r="DM190" s="19">
        <f t="shared" si="1243"/>
        <v>0</v>
      </c>
      <c r="DO190" s="19">
        <f t="shared" ref="DO190:DS197" si="1244">+DO116+DO135+DO154+DO172</f>
        <v>0</v>
      </c>
      <c r="DP190" s="19">
        <f t="shared" si="1244"/>
        <v>0</v>
      </c>
      <c r="DQ190" s="19">
        <f t="shared" si="1244"/>
        <v>0</v>
      </c>
      <c r="DR190" s="19">
        <f t="shared" si="1244"/>
        <v>0</v>
      </c>
      <c r="DS190" s="19">
        <f t="shared" si="1244"/>
        <v>0</v>
      </c>
      <c r="DT190" s="19"/>
      <c r="DV190" s="19">
        <f t="shared" ref="DV190:DZ197" si="1245">+DV116+DV135+DV154+DV172</f>
        <v>0</v>
      </c>
      <c r="DW190" s="19">
        <f t="shared" si="1245"/>
        <v>0</v>
      </c>
      <c r="DX190" s="19">
        <f t="shared" si="1245"/>
        <v>0</v>
      </c>
      <c r="DY190" s="19">
        <f t="shared" si="1245"/>
        <v>0</v>
      </c>
      <c r="DZ190" s="19">
        <f t="shared" si="1245"/>
        <v>0</v>
      </c>
      <c r="EA190" s="19"/>
      <c r="ED190" s="1" t="str">
        <f t="shared" ref="ED190:ED204" si="1246">+ED172</f>
        <v>Black market</v>
      </c>
      <c r="EE190" s="19">
        <f t="shared" ref="EE190:EI197" si="1247">+EE116+EE135+EE154+EE172</f>
        <v>0</v>
      </c>
      <c r="EF190" s="19">
        <f t="shared" si="1247"/>
        <v>0</v>
      </c>
      <c r="EG190" s="19">
        <f t="shared" si="1247"/>
        <v>0</v>
      </c>
      <c r="EH190" s="19">
        <f t="shared" si="1247"/>
        <v>0</v>
      </c>
      <c r="EI190" s="19">
        <f t="shared" si="1247"/>
        <v>0</v>
      </c>
      <c r="EK190" s="19">
        <f t="shared" ref="EK190:EO197" si="1248">+EK116+EK135+EK154+EK172</f>
        <v>0</v>
      </c>
      <c r="EL190" s="19">
        <f t="shared" si="1248"/>
        <v>0</v>
      </c>
      <c r="EM190" s="19">
        <f t="shared" si="1248"/>
        <v>0</v>
      </c>
      <c r="EN190" s="19">
        <f t="shared" si="1248"/>
        <v>0</v>
      </c>
      <c r="EO190" s="19">
        <f t="shared" si="1248"/>
        <v>0</v>
      </c>
      <c r="EP190" s="19"/>
      <c r="ER190" s="19">
        <f t="shared" ref="ER190:EV197" si="1249">+ER116+ER135+ER154+ER172</f>
        <v>0</v>
      </c>
      <c r="ES190" s="19">
        <f t="shared" si="1249"/>
        <v>0</v>
      </c>
      <c r="ET190" s="19">
        <f t="shared" si="1249"/>
        <v>0</v>
      </c>
      <c r="EU190" s="19">
        <f t="shared" si="1249"/>
        <v>0</v>
      </c>
      <c r="EV190" s="19">
        <f t="shared" si="1249"/>
        <v>0</v>
      </c>
      <c r="EW190" s="19"/>
      <c r="EZ190" s="1" t="str">
        <f t="shared" ref="EZ190:EZ204" si="1250">+EZ172</f>
        <v>Black market</v>
      </c>
      <c r="FA190" s="19">
        <f t="shared" ref="FA190:FE197" si="1251">+FA116+FA135+FA154+FA172</f>
        <v>0</v>
      </c>
      <c r="FB190" s="19">
        <f t="shared" si="1251"/>
        <v>0</v>
      </c>
      <c r="FC190" s="19">
        <f t="shared" si="1251"/>
        <v>0</v>
      </c>
      <c r="FD190" s="19">
        <f t="shared" si="1251"/>
        <v>0</v>
      </c>
      <c r="FE190" s="19">
        <f t="shared" si="1251"/>
        <v>0</v>
      </c>
      <c r="FG190" s="19">
        <f t="shared" ref="FG190:FK197" si="1252">+FG116+FG135+FG154+FG172</f>
        <v>0</v>
      </c>
      <c r="FH190" s="19">
        <f t="shared" si="1252"/>
        <v>0</v>
      </c>
      <c r="FI190" s="19">
        <f t="shared" si="1252"/>
        <v>0</v>
      </c>
      <c r="FJ190" s="19">
        <f t="shared" si="1252"/>
        <v>0</v>
      </c>
      <c r="FK190" s="19">
        <f t="shared" si="1252"/>
        <v>0</v>
      </c>
      <c r="FL190" s="19"/>
      <c r="FN190" s="19">
        <f t="shared" ref="FN190:FR197" si="1253">+FN116+FN135+FN154+FN172</f>
        <v>0</v>
      </c>
      <c r="FO190" s="19">
        <f t="shared" si="1253"/>
        <v>0</v>
      </c>
      <c r="FP190" s="19">
        <f t="shared" si="1253"/>
        <v>0</v>
      </c>
      <c r="FQ190" s="19">
        <f t="shared" si="1253"/>
        <v>0</v>
      </c>
      <c r="FR190" s="19">
        <f t="shared" si="1253"/>
        <v>0</v>
      </c>
      <c r="FS190" s="19"/>
      <c r="FV190" s="1" t="str">
        <f t="shared" ref="FV190:FV204" si="1254">+FV172</f>
        <v>Black market</v>
      </c>
      <c r="FW190" s="19">
        <f t="shared" ref="FW190:GA197" si="1255">+FW116+FW135+FW154+FW172</f>
        <v>0</v>
      </c>
      <c r="FX190" s="19">
        <f t="shared" si="1255"/>
        <v>0</v>
      </c>
      <c r="FY190" s="19">
        <f t="shared" si="1255"/>
        <v>0</v>
      </c>
      <c r="FZ190" s="19">
        <f t="shared" si="1255"/>
        <v>0</v>
      </c>
      <c r="GA190" s="19">
        <f t="shared" si="1255"/>
        <v>0</v>
      </c>
      <c r="GC190" s="19">
        <f t="shared" ref="GC190:GG197" si="1256">+GC116+GC135+GC154+GC172</f>
        <v>0</v>
      </c>
      <c r="GD190" s="19">
        <f t="shared" si="1256"/>
        <v>0</v>
      </c>
      <c r="GE190" s="19">
        <f t="shared" si="1256"/>
        <v>0</v>
      </c>
      <c r="GF190" s="19">
        <f t="shared" si="1256"/>
        <v>0</v>
      </c>
      <c r="GG190" s="19">
        <f t="shared" si="1256"/>
        <v>0</v>
      </c>
      <c r="GH190" s="19"/>
      <c r="GJ190" s="19">
        <f t="shared" ref="GJ190:GN197" si="1257">+GJ116+GJ135+GJ154+GJ172</f>
        <v>0</v>
      </c>
      <c r="GK190" s="19">
        <f t="shared" si="1257"/>
        <v>0</v>
      </c>
      <c r="GL190" s="19">
        <f t="shared" si="1257"/>
        <v>0</v>
      </c>
      <c r="GM190" s="19">
        <f t="shared" si="1257"/>
        <v>0</v>
      </c>
      <c r="GN190" s="19">
        <f t="shared" si="1257"/>
        <v>0</v>
      </c>
      <c r="GO190" s="19"/>
      <c r="GR190" s="1" t="str">
        <f t="shared" ref="GR190:GR204" si="1258">+GR172</f>
        <v>Black market</v>
      </c>
      <c r="GS190" s="19">
        <f t="shared" ref="GS190:GW197" si="1259">+GS116+GS135+GS154+GS172</f>
        <v>0</v>
      </c>
      <c r="GT190" s="19">
        <f t="shared" si="1259"/>
        <v>0</v>
      </c>
      <c r="GU190" s="19">
        <f t="shared" si="1259"/>
        <v>0</v>
      </c>
      <c r="GV190" s="19">
        <f t="shared" si="1259"/>
        <v>0</v>
      </c>
      <c r="GW190" s="19">
        <f t="shared" si="1259"/>
        <v>0</v>
      </c>
      <c r="GY190" s="19">
        <f t="shared" ref="GY190:HC197" si="1260">+GY116+GY135+GY154+GY172</f>
        <v>0</v>
      </c>
      <c r="GZ190" s="19">
        <f t="shared" si="1260"/>
        <v>0</v>
      </c>
      <c r="HA190" s="19">
        <f t="shared" si="1260"/>
        <v>0</v>
      </c>
      <c r="HB190" s="19">
        <f t="shared" si="1260"/>
        <v>0</v>
      </c>
      <c r="HC190" s="19">
        <f t="shared" si="1260"/>
        <v>0</v>
      </c>
      <c r="HD190" s="19"/>
      <c r="HF190" s="19">
        <f t="shared" ref="HF190:HJ197" si="1261">+HF116+HF135+HF154+HF172</f>
        <v>0</v>
      </c>
      <c r="HG190" s="19">
        <f t="shared" si="1261"/>
        <v>0</v>
      </c>
      <c r="HH190" s="19">
        <f t="shared" si="1261"/>
        <v>0</v>
      </c>
      <c r="HI190" s="19">
        <f t="shared" si="1261"/>
        <v>0</v>
      </c>
      <c r="HJ190" s="19">
        <f t="shared" si="1261"/>
        <v>0</v>
      </c>
      <c r="HK190" s="19"/>
      <c r="HN190" s="1" t="str">
        <f t="shared" ref="HN190:HN204" si="1262">+HN172</f>
        <v>Black market</v>
      </c>
      <c r="HO190" s="19">
        <f t="shared" ref="HO190:HS197" si="1263">+HO116+HO135+HO154+HO172</f>
        <v>0</v>
      </c>
      <c r="HP190" s="19">
        <f t="shared" si="1263"/>
        <v>0</v>
      </c>
      <c r="HQ190" s="19">
        <f t="shared" si="1263"/>
        <v>0</v>
      </c>
      <c r="HR190" s="19">
        <f t="shared" si="1263"/>
        <v>0</v>
      </c>
      <c r="HS190" s="19">
        <f t="shared" si="1263"/>
        <v>0</v>
      </c>
      <c r="HU190" s="19">
        <f t="shared" ref="HU190:HY197" si="1264">+HU116+HU135+HU154+HU172</f>
        <v>0</v>
      </c>
      <c r="HV190" s="19">
        <f t="shared" si="1264"/>
        <v>0</v>
      </c>
      <c r="HW190" s="19">
        <f t="shared" si="1264"/>
        <v>0</v>
      </c>
      <c r="HX190" s="19">
        <f t="shared" si="1264"/>
        <v>0</v>
      </c>
      <c r="HY190" s="19">
        <f t="shared" si="1264"/>
        <v>0</v>
      </c>
      <c r="HZ190" s="19"/>
      <c r="IB190" s="19">
        <f t="shared" ref="IB190:IF197" si="1265">+IB116+IB135+IB154+IB172</f>
        <v>0</v>
      </c>
      <c r="IC190" s="19">
        <f t="shared" si="1265"/>
        <v>0</v>
      </c>
      <c r="ID190" s="19">
        <f t="shared" si="1265"/>
        <v>0</v>
      </c>
      <c r="IE190" s="19">
        <f t="shared" si="1265"/>
        <v>0</v>
      </c>
      <c r="IF190" s="19">
        <f t="shared" si="1265"/>
        <v>0</v>
      </c>
      <c r="IG190" s="19"/>
    </row>
    <row r="191" spans="1:241">
      <c r="B191" s="1" t="str">
        <f t="shared" si="1222"/>
        <v>Street</v>
      </c>
      <c r="C191" s="19">
        <f t="shared" si="1223"/>
        <v>10776.15</v>
      </c>
      <c r="D191" s="19">
        <f t="shared" si="1223"/>
        <v>65076.75</v>
      </c>
      <c r="E191" s="19">
        <f t="shared" si="1223"/>
        <v>135518.25</v>
      </c>
      <c r="F191" s="19">
        <f t="shared" si="1223"/>
        <v>154551.45000000001</v>
      </c>
      <c r="G191" s="19">
        <f t="shared" si="1223"/>
        <v>100110.9</v>
      </c>
      <c r="I191" s="19">
        <f t="shared" si="1224"/>
        <v>90607.128750000003</v>
      </c>
      <c r="J191" s="19">
        <f t="shared" si="1224"/>
        <v>428439.43125000002</v>
      </c>
      <c r="K191" s="19">
        <f t="shared" si="1224"/>
        <v>843915.99375000002</v>
      </c>
      <c r="L191" s="19">
        <f t="shared" si="1224"/>
        <v>959584.66874999995</v>
      </c>
      <c r="M191" s="19">
        <f t="shared" si="1224"/>
        <v>652796.77500000002</v>
      </c>
      <c r="N191" s="19"/>
      <c r="P191" s="19">
        <f t="shared" si="1225"/>
        <v>30712.027500000004</v>
      </c>
      <c r="Q191" s="19">
        <f t="shared" si="1225"/>
        <v>185468.73750000002</v>
      </c>
      <c r="R191" s="19">
        <f t="shared" si="1225"/>
        <v>386227.01249999995</v>
      </c>
      <c r="S191" s="19">
        <f t="shared" si="1225"/>
        <v>440471.63249999995</v>
      </c>
      <c r="T191" s="19">
        <f t="shared" si="1225"/>
        <v>285316.065</v>
      </c>
      <c r="U191" s="19"/>
      <c r="X191" s="1" t="str">
        <f t="shared" si="1226"/>
        <v>Street</v>
      </c>
      <c r="Y191" s="19">
        <f t="shared" si="1227"/>
        <v>0</v>
      </c>
      <c r="Z191" s="19">
        <f t="shared" si="1227"/>
        <v>26683.8</v>
      </c>
      <c r="AA191" s="19">
        <f t="shared" si="1227"/>
        <v>64890.15</v>
      </c>
      <c r="AB191" s="19">
        <f t="shared" si="1227"/>
        <v>72354.149999999994</v>
      </c>
      <c r="AC191" s="19">
        <f t="shared" si="1227"/>
        <v>88215.15</v>
      </c>
      <c r="AE191" s="19">
        <f t="shared" si="1228"/>
        <v>0</v>
      </c>
      <c r="AF191" s="19">
        <f t="shared" si="1228"/>
        <v>200425.89374999999</v>
      </c>
      <c r="AG191" s="19">
        <f t="shared" si="1228"/>
        <v>474927.32250000001</v>
      </c>
      <c r="AH191" s="19">
        <f t="shared" si="1228"/>
        <v>527280.28499999992</v>
      </c>
      <c r="AI191" s="19">
        <f t="shared" si="1228"/>
        <v>649958.12250000006</v>
      </c>
      <c r="AJ191" s="19"/>
      <c r="AL191" s="19">
        <f t="shared" si="1229"/>
        <v>0</v>
      </c>
      <c r="AM191" s="19">
        <f t="shared" si="1229"/>
        <v>89390.73</v>
      </c>
      <c r="AN191" s="19">
        <f t="shared" si="1229"/>
        <v>217382.0025</v>
      </c>
      <c r="AO191" s="19">
        <f t="shared" si="1229"/>
        <v>242386.40249999997</v>
      </c>
      <c r="AP191" s="19">
        <f t="shared" si="1229"/>
        <v>295520.7525</v>
      </c>
      <c r="AQ191" s="19"/>
      <c r="AT191" s="1" t="str">
        <f t="shared" si="1230"/>
        <v>Street</v>
      </c>
      <c r="AU191" s="19">
        <f t="shared" si="1231"/>
        <v>0</v>
      </c>
      <c r="AV191" s="19">
        <f t="shared" si="1231"/>
        <v>10589.55</v>
      </c>
      <c r="AW191" s="19">
        <f t="shared" si="1231"/>
        <v>104309.4</v>
      </c>
      <c r="AX191" s="19">
        <f t="shared" si="1231"/>
        <v>139996.65</v>
      </c>
      <c r="AY191" s="19">
        <f t="shared" si="1231"/>
        <v>77952.149999999994</v>
      </c>
      <c r="BA191" s="19">
        <f t="shared" si="1232"/>
        <v>0</v>
      </c>
      <c r="BB191" s="19">
        <f t="shared" si="1232"/>
        <v>81101.024999999994</v>
      </c>
      <c r="BC191" s="19">
        <f t="shared" si="1232"/>
        <v>654712.92374999996</v>
      </c>
      <c r="BD191" s="19">
        <f t="shared" si="1232"/>
        <v>871338.03000000014</v>
      </c>
      <c r="BE191" s="19">
        <f t="shared" si="1232"/>
        <v>499269.29250000004</v>
      </c>
      <c r="BF191" s="19"/>
      <c r="BH191" s="19">
        <f t="shared" si="1233"/>
        <v>0</v>
      </c>
      <c r="BI191" s="19">
        <f t="shared" si="1233"/>
        <v>32298.127500000002</v>
      </c>
      <c r="BJ191" s="19">
        <f t="shared" si="1233"/>
        <v>318143.67</v>
      </c>
      <c r="BK191" s="19">
        <f t="shared" si="1233"/>
        <v>426989.78250000003</v>
      </c>
      <c r="BL191" s="19">
        <f t="shared" si="1233"/>
        <v>237754.05750000005</v>
      </c>
      <c r="BM191" s="19"/>
      <c r="BP191" s="1" t="str">
        <f t="shared" si="1234"/>
        <v>Street</v>
      </c>
      <c r="BQ191" s="19">
        <f t="shared" si="1235"/>
        <v>0</v>
      </c>
      <c r="BR191" s="19">
        <f t="shared" si="1235"/>
        <v>0</v>
      </c>
      <c r="BS191" s="19">
        <f t="shared" si="1235"/>
        <v>103889.54999999999</v>
      </c>
      <c r="BT191" s="19">
        <f t="shared" si="1235"/>
        <v>139530.15</v>
      </c>
      <c r="BU191" s="19">
        <f t="shared" si="1235"/>
        <v>74686.649999999994</v>
      </c>
      <c r="BW191" s="19">
        <f t="shared" si="1236"/>
        <v>0</v>
      </c>
      <c r="BX191" s="19">
        <f t="shared" si="1236"/>
        <v>0</v>
      </c>
      <c r="BY191" s="19">
        <f t="shared" si="1236"/>
        <v>714188.17499999993</v>
      </c>
      <c r="BZ191" s="19">
        <f t="shared" si="1236"/>
        <v>951573.69750000001</v>
      </c>
      <c r="CA191" s="19">
        <f t="shared" si="1236"/>
        <v>519466.41</v>
      </c>
      <c r="CB191" s="19"/>
      <c r="CD191" s="19">
        <f t="shared" si="1237"/>
        <v>0</v>
      </c>
      <c r="CE191" s="19">
        <f t="shared" si="1237"/>
        <v>0</v>
      </c>
      <c r="CF191" s="19">
        <f t="shared" si="1237"/>
        <v>348029.99250000005</v>
      </c>
      <c r="CG191" s="19">
        <f t="shared" si="1237"/>
        <v>467426.00250000006</v>
      </c>
      <c r="CH191" s="19">
        <f t="shared" si="1237"/>
        <v>250200.2775</v>
      </c>
      <c r="CI191" s="19"/>
      <c r="CL191" s="1" t="str">
        <f t="shared" si="1238"/>
        <v>Street</v>
      </c>
      <c r="CM191" s="19">
        <f t="shared" si="1239"/>
        <v>0</v>
      </c>
      <c r="CN191" s="19">
        <f t="shared" si="1239"/>
        <v>0</v>
      </c>
      <c r="CO191" s="19">
        <f t="shared" si="1239"/>
        <v>103889.54999999999</v>
      </c>
      <c r="CP191" s="19">
        <f t="shared" si="1239"/>
        <v>139530.15</v>
      </c>
      <c r="CQ191" s="19">
        <f t="shared" si="1239"/>
        <v>74686.649999999994</v>
      </c>
      <c r="CS191" s="19">
        <f t="shared" si="1240"/>
        <v>0</v>
      </c>
      <c r="CT191" s="19">
        <f t="shared" si="1240"/>
        <v>0</v>
      </c>
      <c r="CU191" s="19">
        <f t="shared" si="1240"/>
        <v>714188.17499999993</v>
      </c>
      <c r="CV191" s="19">
        <f t="shared" si="1240"/>
        <v>951573.69750000001</v>
      </c>
      <c r="CW191" s="19">
        <f t="shared" si="1240"/>
        <v>519466.41</v>
      </c>
      <c r="CX191" s="19"/>
      <c r="CZ191" s="19">
        <f t="shared" si="1241"/>
        <v>0</v>
      </c>
      <c r="DA191" s="19">
        <f t="shared" si="1241"/>
        <v>0</v>
      </c>
      <c r="DB191" s="19">
        <f t="shared" si="1241"/>
        <v>348029.99250000005</v>
      </c>
      <c r="DC191" s="19">
        <f t="shared" si="1241"/>
        <v>467426.00250000006</v>
      </c>
      <c r="DD191" s="19">
        <f t="shared" si="1241"/>
        <v>250200.2775</v>
      </c>
      <c r="DE191" s="19"/>
      <c r="DH191" s="1" t="str">
        <f t="shared" si="1242"/>
        <v>Street</v>
      </c>
      <c r="DI191" s="19">
        <f t="shared" si="1243"/>
        <v>0</v>
      </c>
      <c r="DJ191" s="19">
        <f t="shared" si="1243"/>
        <v>0</v>
      </c>
      <c r="DK191" s="19">
        <f t="shared" si="1243"/>
        <v>103889.54999999999</v>
      </c>
      <c r="DL191" s="19">
        <f t="shared" si="1243"/>
        <v>139530.15</v>
      </c>
      <c r="DM191" s="19">
        <f t="shared" si="1243"/>
        <v>74686.649999999994</v>
      </c>
      <c r="DO191" s="19">
        <f t="shared" si="1244"/>
        <v>0</v>
      </c>
      <c r="DP191" s="19">
        <f t="shared" si="1244"/>
        <v>0</v>
      </c>
      <c r="DQ191" s="19">
        <f t="shared" si="1244"/>
        <v>735507.22499999998</v>
      </c>
      <c r="DR191" s="19">
        <f t="shared" si="1244"/>
        <v>979978.88250000007</v>
      </c>
      <c r="DS191" s="19">
        <f t="shared" si="1244"/>
        <v>534972.87</v>
      </c>
      <c r="DT191" s="19"/>
      <c r="DV191" s="19">
        <f t="shared" si="1245"/>
        <v>0</v>
      </c>
      <c r="DW191" s="19">
        <f t="shared" si="1245"/>
        <v>0</v>
      </c>
      <c r="DX191" s="19">
        <f t="shared" si="1245"/>
        <v>358418.94750000001</v>
      </c>
      <c r="DY191" s="19">
        <f t="shared" si="1245"/>
        <v>481379.01750000002</v>
      </c>
      <c r="DZ191" s="19">
        <f t="shared" si="1245"/>
        <v>257668.9425</v>
      </c>
      <c r="EA191" s="19"/>
      <c r="ED191" s="1" t="str">
        <f t="shared" si="1246"/>
        <v>Street</v>
      </c>
      <c r="EE191" s="19">
        <f t="shared" si="1247"/>
        <v>0</v>
      </c>
      <c r="EF191" s="19">
        <f t="shared" si="1247"/>
        <v>0</v>
      </c>
      <c r="EG191" s="19">
        <f t="shared" si="1247"/>
        <v>103889.54999999999</v>
      </c>
      <c r="EH191" s="19">
        <f t="shared" si="1247"/>
        <v>139530.15</v>
      </c>
      <c r="EI191" s="19">
        <f t="shared" si="1247"/>
        <v>74686.649999999994</v>
      </c>
      <c r="EK191" s="19">
        <f t="shared" si="1248"/>
        <v>0</v>
      </c>
      <c r="EL191" s="19">
        <f t="shared" si="1248"/>
        <v>0</v>
      </c>
      <c r="EM191" s="19">
        <f t="shared" si="1248"/>
        <v>778145.32500000007</v>
      </c>
      <c r="EN191" s="19">
        <f t="shared" si="1248"/>
        <v>1036789.2525000001</v>
      </c>
      <c r="EO191" s="19">
        <f t="shared" si="1248"/>
        <v>565985.79</v>
      </c>
      <c r="EP191" s="19"/>
      <c r="ER191" s="19">
        <f t="shared" si="1249"/>
        <v>0</v>
      </c>
      <c r="ES191" s="19">
        <f t="shared" si="1249"/>
        <v>0</v>
      </c>
      <c r="ET191" s="19">
        <f t="shared" si="1249"/>
        <v>379196.8575000001</v>
      </c>
      <c r="EU191" s="19">
        <f t="shared" si="1249"/>
        <v>509285.04750000004</v>
      </c>
      <c r="EV191" s="19">
        <f t="shared" si="1249"/>
        <v>272606.27250000002</v>
      </c>
      <c r="EW191" s="19"/>
      <c r="EZ191" s="1" t="str">
        <f t="shared" si="1250"/>
        <v>Street</v>
      </c>
      <c r="FA191" s="19">
        <f t="shared" si="1251"/>
        <v>0</v>
      </c>
      <c r="FB191" s="19">
        <f t="shared" si="1251"/>
        <v>0</v>
      </c>
      <c r="FC191" s="19">
        <f t="shared" si="1251"/>
        <v>103889.54999999999</v>
      </c>
      <c r="FD191" s="19">
        <f t="shared" si="1251"/>
        <v>139530.15</v>
      </c>
      <c r="FE191" s="19">
        <f t="shared" si="1251"/>
        <v>74686.649999999994</v>
      </c>
      <c r="FG191" s="19">
        <f t="shared" si="1252"/>
        <v>0</v>
      </c>
      <c r="FH191" s="19">
        <f t="shared" si="1252"/>
        <v>0</v>
      </c>
      <c r="FI191" s="19">
        <f t="shared" si="1252"/>
        <v>735507.22499999998</v>
      </c>
      <c r="FJ191" s="19">
        <f t="shared" si="1252"/>
        <v>979978.88250000007</v>
      </c>
      <c r="FK191" s="19">
        <f t="shared" si="1252"/>
        <v>534972.87</v>
      </c>
      <c r="FL191" s="19"/>
      <c r="FN191" s="19">
        <f t="shared" si="1253"/>
        <v>0</v>
      </c>
      <c r="FO191" s="19">
        <f t="shared" si="1253"/>
        <v>0</v>
      </c>
      <c r="FP191" s="19">
        <f t="shared" si="1253"/>
        <v>358418.94750000001</v>
      </c>
      <c r="FQ191" s="19">
        <f t="shared" si="1253"/>
        <v>481379.01750000002</v>
      </c>
      <c r="FR191" s="19">
        <f t="shared" si="1253"/>
        <v>257668.9425</v>
      </c>
      <c r="FS191" s="19"/>
      <c r="FV191" s="1" t="str">
        <f t="shared" si="1254"/>
        <v>Street</v>
      </c>
      <c r="FW191" s="19">
        <f t="shared" si="1255"/>
        <v>0</v>
      </c>
      <c r="FX191" s="19">
        <f t="shared" si="1255"/>
        <v>0</v>
      </c>
      <c r="FY191" s="19">
        <f t="shared" si="1255"/>
        <v>0</v>
      </c>
      <c r="FZ191" s="19">
        <f t="shared" si="1255"/>
        <v>137430.9</v>
      </c>
      <c r="GA191" s="19">
        <f t="shared" si="1255"/>
        <v>74686.649999999994</v>
      </c>
      <c r="GC191" s="19">
        <f t="shared" si="1256"/>
        <v>0</v>
      </c>
      <c r="GD191" s="19">
        <f t="shared" si="1256"/>
        <v>0</v>
      </c>
      <c r="GE191" s="19">
        <f t="shared" si="1256"/>
        <v>0</v>
      </c>
      <c r="GF191" s="19">
        <f t="shared" si="1256"/>
        <v>961872.85125000007</v>
      </c>
      <c r="GG191" s="19">
        <f t="shared" si="1256"/>
        <v>534972.87</v>
      </c>
      <c r="GH191" s="19"/>
      <c r="GJ191" s="19">
        <f t="shared" si="1257"/>
        <v>0</v>
      </c>
      <c r="GK191" s="19">
        <f t="shared" si="1257"/>
        <v>0</v>
      </c>
      <c r="GL191" s="19">
        <f t="shared" si="1257"/>
        <v>0</v>
      </c>
      <c r="GM191" s="19">
        <f t="shared" si="1257"/>
        <v>474136.60499999998</v>
      </c>
      <c r="GN191" s="19">
        <f t="shared" si="1257"/>
        <v>257668.9425</v>
      </c>
      <c r="GO191" s="19"/>
      <c r="GR191" s="1" t="str">
        <f t="shared" si="1258"/>
        <v>Street</v>
      </c>
      <c r="GS191" s="19">
        <f t="shared" si="1259"/>
        <v>0</v>
      </c>
      <c r="GT191" s="19">
        <f t="shared" si="1259"/>
        <v>0</v>
      </c>
      <c r="GU191" s="19">
        <f t="shared" si="1259"/>
        <v>0</v>
      </c>
      <c r="GV191" s="19">
        <f t="shared" si="1259"/>
        <v>137011.04999999999</v>
      </c>
      <c r="GW191" s="19">
        <f t="shared" si="1259"/>
        <v>74220.149999999994</v>
      </c>
      <c r="GY191" s="19">
        <f t="shared" si="1260"/>
        <v>0</v>
      </c>
      <c r="GZ191" s="19">
        <f t="shared" si="1260"/>
        <v>0</v>
      </c>
      <c r="HA191" s="19">
        <f t="shared" si="1260"/>
        <v>0</v>
      </c>
      <c r="HB191" s="19">
        <f t="shared" si="1260"/>
        <v>956803.16249999998</v>
      </c>
      <c r="HC191" s="19">
        <f t="shared" si="1260"/>
        <v>529339.88250000007</v>
      </c>
      <c r="HD191" s="19"/>
      <c r="HF191" s="19">
        <f t="shared" si="1261"/>
        <v>0</v>
      </c>
      <c r="HG191" s="19">
        <f t="shared" si="1261"/>
        <v>0</v>
      </c>
      <c r="HH191" s="19">
        <f t="shared" si="1261"/>
        <v>0</v>
      </c>
      <c r="HI191" s="19">
        <f t="shared" si="1261"/>
        <v>472688.1225</v>
      </c>
      <c r="HJ191" s="19">
        <f t="shared" si="1261"/>
        <v>256059.51749999999</v>
      </c>
      <c r="HK191" s="19"/>
      <c r="HN191" s="1" t="str">
        <f t="shared" si="1262"/>
        <v>Street</v>
      </c>
      <c r="HO191" s="19">
        <f t="shared" si="1263"/>
        <v>0</v>
      </c>
      <c r="HP191" s="19">
        <f t="shared" si="1263"/>
        <v>0</v>
      </c>
      <c r="HQ191" s="19">
        <f t="shared" si="1263"/>
        <v>0</v>
      </c>
      <c r="HR191" s="19">
        <f t="shared" si="1263"/>
        <v>137011.04999999999</v>
      </c>
      <c r="HS191" s="19">
        <f t="shared" si="1263"/>
        <v>74220.149999999994</v>
      </c>
      <c r="HU191" s="19">
        <f t="shared" si="1264"/>
        <v>0</v>
      </c>
      <c r="HV191" s="19">
        <f t="shared" si="1264"/>
        <v>0</v>
      </c>
      <c r="HW191" s="19">
        <f t="shared" si="1264"/>
        <v>0</v>
      </c>
      <c r="HX191" s="19">
        <f t="shared" si="1264"/>
        <v>956803.16249999998</v>
      </c>
      <c r="HY191" s="19">
        <f t="shared" si="1264"/>
        <v>529339.88250000007</v>
      </c>
      <c r="HZ191" s="19"/>
      <c r="IB191" s="19">
        <f t="shared" si="1265"/>
        <v>0</v>
      </c>
      <c r="IC191" s="19">
        <f t="shared" si="1265"/>
        <v>0</v>
      </c>
      <c r="ID191" s="19">
        <f t="shared" si="1265"/>
        <v>0</v>
      </c>
      <c r="IE191" s="19">
        <f t="shared" si="1265"/>
        <v>472688.1225</v>
      </c>
      <c r="IF191" s="19">
        <f t="shared" si="1265"/>
        <v>256059.51749999999</v>
      </c>
      <c r="IG191" s="19"/>
    </row>
    <row r="192" spans="1:241">
      <c r="B192" s="1" t="str">
        <f t="shared" si="1222"/>
        <v>Extreme Bike</v>
      </c>
      <c r="C192" s="19">
        <f t="shared" si="1223"/>
        <v>4991.55</v>
      </c>
      <c r="D192" s="19">
        <f t="shared" si="1223"/>
        <v>23558.25</v>
      </c>
      <c r="E192" s="19">
        <f t="shared" si="1223"/>
        <v>47660.75</v>
      </c>
      <c r="F192" s="19">
        <f t="shared" si="1223"/>
        <v>53569.75</v>
      </c>
      <c r="G192" s="19">
        <f t="shared" si="1223"/>
        <v>35609.5</v>
      </c>
      <c r="I192" s="19">
        <f t="shared" si="1224"/>
        <v>55582.542000000001</v>
      </c>
      <c r="J192" s="19">
        <f t="shared" si="1224"/>
        <v>208021.68</v>
      </c>
      <c r="K192" s="19">
        <f t="shared" si="1224"/>
        <v>391076.28</v>
      </c>
      <c r="L192" s="19">
        <f t="shared" si="1224"/>
        <v>438379.38</v>
      </c>
      <c r="M192" s="19">
        <f t="shared" si="1224"/>
        <v>311640.66000000003</v>
      </c>
      <c r="N192" s="19"/>
      <c r="P192" s="19">
        <f t="shared" si="1225"/>
        <v>17969.580000000002</v>
      </c>
      <c r="Q192" s="19">
        <f t="shared" si="1225"/>
        <v>84809.7</v>
      </c>
      <c r="R192" s="19">
        <f t="shared" si="1225"/>
        <v>171578.7</v>
      </c>
      <c r="S192" s="19">
        <f t="shared" si="1225"/>
        <v>192851.1</v>
      </c>
      <c r="T192" s="19">
        <f t="shared" si="1225"/>
        <v>128194.2</v>
      </c>
      <c r="U192" s="19"/>
      <c r="X192" s="1" t="str">
        <f t="shared" si="1226"/>
        <v>Extreme Bike</v>
      </c>
      <c r="Y192" s="19">
        <f t="shared" si="1227"/>
        <v>0</v>
      </c>
      <c r="Z192" s="19">
        <f t="shared" si="1227"/>
        <v>8894.6</v>
      </c>
      <c r="AA192" s="19">
        <f t="shared" si="1227"/>
        <v>21630.05</v>
      </c>
      <c r="AB192" s="19">
        <f t="shared" si="1227"/>
        <v>24118.05</v>
      </c>
      <c r="AC192" s="19">
        <f t="shared" si="1227"/>
        <v>29405.05</v>
      </c>
      <c r="AE192" s="19">
        <f t="shared" si="1228"/>
        <v>0</v>
      </c>
      <c r="AF192" s="19">
        <f t="shared" si="1228"/>
        <v>81880.546499999997</v>
      </c>
      <c r="AG192" s="19">
        <f t="shared" si="1228"/>
        <v>194382.61949999997</v>
      </c>
      <c r="AH192" s="19">
        <f t="shared" si="1228"/>
        <v>216314.3395</v>
      </c>
      <c r="AI192" s="19">
        <f t="shared" si="1228"/>
        <v>266935.80949999997</v>
      </c>
      <c r="AJ192" s="19"/>
      <c r="AL192" s="19">
        <f t="shared" si="1229"/>
        <v>0</v>
      </c>
      <c r="AM192" s="19">
        <f t="shared" si="1229"/>
        <v>36467.86</v>
      </c>
      <c r="AN192" s="19">
        <f t="shared" si="1229"/>
        <v>88683.204999999987</v>
      </c>
      <c r="AO192" s="19">
        <f t="shared" si="1229"/>
        <v>98884.005000000005</v>
      </c>
      <c r="AP192" s="19">
        <f t="shared" si="1229"/>
        <v>120560.70499999999</v>
      </c>
      <c r="AQ192" s="19"/>
      <c r="AT192" s="1" t="str">
        <f t="shared" si="1230"/>
        <v>Extreme Bike</v>
      </c>
      <c r="AU192" s="19">
        <f t="shared" si="1231"/>
        <v>0</v>
      </c>
      <c r="AV192" s="19">
        <f t="shared" si="1231"/>
        <v>3529.85</v>
      </c>
      <c r="AW192" s="19">
        <f t="shared" si="1231"/>
        <v>34769.800000000003</v>
      </c>
      <c r="AX192" s="19">
        <f t="shared" si="1231"/>
        <v>46665.55</v>
      </c>
      <c r="AY192" s="19">
        <f t="shared" si="1231"/>
        <v>25984.05</v>
      </c>
      <c r="BA192" s="19">
        <f t="shared" si="1232"/>
        <v>0</v>
      </c>
      <c r="BB192" s="19">
        <f t="shared" si="1232"/>
        <v>33787.661999999997</v>
      </c>
      <c r="BC192" s="19">
        <f t="shared" si="1232"/>
        <v>272487.62600000005</v>
      </c>
      <c r="BD192" s="19">
        <f t="shared" si="1232"/>
        <v>362983.96100000001</v>
      </c>
      <c r="BE192" s="19">
        <f t="shared" si="1232"/>
        <v>208995.421</v>
      </c>
      <c r="BF192" s="19"/>
      <c r="BH192" s="19">
        <f t="shared" si="1233"/>
        <v>0</v>
      </c>
      <c r="BI192" s="19">
        <f t="shared" si="1233"/>
        <v>13413.430000000002</v>
      </c>
      <c r="BJ192" s="19">
        <f t="shared" si="1233"/>
        <v>132125.24000000002</v>
      </c>
      <c r="BK192" s="19">
        <f t="shared" si="1233"/>
        <v>177329.09</v>
      </c>
      <c r="BL192" s="19">
        <f t="shared" si="1233"/>
        <v>98739.39</v>
      </c>
      <c r="BM192" s="19"/>
      <c r="BP192" s="1" t="str">
        <f t="shared" si="1234"/>
        <v>Extreme Bike</v>
      </c>
      <c r="BQ192" s="19">
        <f t="shared" si="1235"/>
        <v>0</v>
      </c>
      <c r="BR192" s="19">
        <f t="shared" si="1235"/>
        <v>0</v>
      </c>
      <c r="BS192" s="19">
        <f t="shared" si="1235"/>
        <v>34629.85</v>
      </c>
      <c r="BT192" s="19">
        <f t="shared" si="1235"/>
        <v>46510.05</v>
      </c>
      <c r="BU192" s="19">
        <f t="shared" si="1235"/>
        <v>24895.55</v>
      </c>
      <c r="BW192" s="19">
        <f t="shared" si="1236"/>
        <v>0</v>
      </c>
      <c r="BX192" s="19">
        <f t="shared" si="1236"/>
        <v>0</v>
      </c>
      <c r="BY192" s="19">
        <f t="shared" si="1236"/>
        <v>291475.10899999994</v>
      </c>
      <c r="BZ192" s="19">
        <f t="shared" si="1236"/>
        <v>388835.36949999991</v>
      </c>
      <c r="CA192" s="19">
        <f t="shared" si="1236"/>
        <v>213126.58949999997</v>
      </c>
      <c r="CB192" s="19"/>
      <c r="CD192" s="19">
        <f t="shared" si="1237"/>
        <v>0</v>
      </c>
      <c r="CE192" s="19">
        <f t="shared" si="1237"/>
        <v>0</v>
      </c>
      <c r="CF192" s="19">
        <f t="shared" si="1237"/>
        <v>141982.38499999998</v>
      </c>
      <c r="CG192" s="19">
        <f t="shared" si="1237"/>
        <v>190691.20499999996</v>
      </c>
      <c r="CH192" s="19">
        <f t="shared" si="1237"/>
        <v>102071.75499999999</v>
      </c>
      <c r="CI192" s="19"/>
      <c r="CL192" s="1" t="str">
        <f t="shared" si="1238"/>
        <v>Extreme Bike</v>
      </c>
      <c r="CM192" s="19">
        <f t="shared" si="1239"/>
        <v>0</v>
      </c>
      <c r="CN192" s="19">
        <f t="shared" si="1239"/>
        <v>0</v>
      </c>
      <c r="CO192" s="19">
        <f t="shared" si="1239"/>
        <v>34629.85</v>
      </c>
      <c r="CP192" s="19">
        <f t="shared" si="1239"/>
        <v>46510.05</v>
      </c>
      <c r="CQ192" s="19">
        <f t="shared" si="1239"/>
        <v>24895.55</v>
      </c>
      <c r="CS192" s="19">
        <f t="shared" si="1240"/>
        <v>0</v>
      </c>
      <c r="CT192" s="19">
        <f t="shared" si="1240"/>
        <v>0</v>
      </c>
      <c r="CU192" s="19">
        <f t="shared" si="1240"/>
        <v>291475.10899999994</v>
      </c>
      <c r="CV192" s="19">
        <f t="shared" si="1240"/>
        <v>388835.36949999991</v>
      </c>
      <c r="CW192" s="19">
        <f t="shared" si="1240"/>
        <v>213126.58949999997</v>
      </c>
      <c r="CX192" s="19"/>
      <c r="CZ192" s="19">
        <f t="shared" si="1241"/>
        <v>0</v>
      </c>
      <c r="DA192" s="19">
        <f t="shared" si="1241"/>
        <v>0</v>
      </c>
      <c r="DB192" s="19">
        <f t="shared" si="1241"/>
        <v>141982.38499999998</v>
      </c>
      <c r="DC192" s="19">
        <f t="shared" si="1241"/>
        <v>190691.20499999996</v>
      </c>
      <c r="DD192" s="19">
        <f t="shared" si="1241"/>
        <v>102071.75499999999</v>
      </c>
      <c r="DE192" s="19"/>
      <c r="DH192" s="1" t="str">
        <f t="shared" si="1242"/>
        <v>Extreme Bike</v>
      </c>
      <c r="DI192" s="19">
        <f t="shared" si="1243"/>
        <v>0</v>
      </c>
      <c r="DJ192" s="19">
        <f t="shared" si="1243"/>
        <v>0</v>
      </c>
      <c r="DK192" s="19">
        <f t="shared" si="1243"/>
        <v>34629.85</v>
      </c>
      <c r="DL192" s="19">
        <f t="shared" si="1243"/>
        <v>46510.05</v>
      </c>
      <c r="DM192" s="19">
        <f t="shared" si="1243"/>
        <v>24895.55</v>
      </c>
      <c r="DO192" s="19">
        <f t="shared" si="1244"/>
        <v>0</v>
      </c>
      <c r="DP192" s="19">
        <f t="shared" si="1244"/>
        <v>0</v>
      </c>
      <c r="DQ192" s="19">
        <f t="shared" si="1244"/>
        <v>298584.25800000003</v>
      </c>
      <c r="DR192" s="19">
        <f t="shared" si="1244"/>
        <v>398319.15899999999</v>
      </c>
      <c r="DS192" s="19">
        <f t="shared" si="1244"/>
        <v>218324.799</v>
      </c>
      <c r="DT192" s="19"/>
      <c r="DV192" s="19">
        <f t="shared" si="1245"/>
        <v>0</v>
      </c>
      <c r="DW192" s="19">
        <f t="shared" si="1245"/>
        <v>0</v>
      </c>
      <c r="DX192" s="19">
        <f t="shared" si="1245"/>
        <v>145445.37</v>
      </c>
      <c r="DY192" s="19">
        <f t="shared" si="1245"/>
        <v>195342.21</v>
      </c>
      <c r="DZ192" s="19">
        <f t="shared" si="1245"/>
        <v>104561.31</v>
      </c>
      <c r="EA192" s="19"/>
      <c r="ED192" s="1" t="str">
        <f t="shared" si="1246"/>
        <v>Extreme Bike</v>
      </c>
      <c r="EE192" s="19">
        <f t="shared" si="1247"/>
        <v>0</v>
      </c>
      <c r="EF192" s="19">
        <f t="shared" si="1247"/>
        <v>0</v>
      </c>
      <c r="EG192" s="19">
        <f t="shared" si="1247"/>
        <v>34629.85</v>
      </c>
      <c r="EH192" s="19">
        <f t="shared" si="1247"/>
        <v>46510.05</v>
      </c>
      <c r="EI192" s="19">
        <f t="shared" si="1247"/>
        <v>24895.55</v>
      </c>
      <c r="EK192" s="19">
        <f t="shared" si="1248"/>
        <v>0</v>
      </c>
      <c r="EL192" s="19">
        <f t="shared" si="1248"/>
        <v>0</v>
      </c>
      <c r="EM192" s="19">
        <f t="shared" si="1248"/>
        <v>312802.55599999998</v>
      </c>
      <c r="EN192" s="19">
        <f t="shared" si="1248"/>
        <v>417286.73800000001</v>
      </c>
      <c r="EO192" s="19">
        <f t="shared" si="1248"/>
        <v>228721.21800000002</v>
      </c>
      <c r="EP192" s="19"/>
      <c r="ER192" s="19">
        <f t="shared" si="1249"/>
        <v>0</v>
      </c>
      <c r="ES192" s="19">
        <f t="shared" si="1249"/>
        <v>0</v>
      </c>
      <c r="ET192" s="19">
        <f t="shared" si="1249"/>
        <v>152371.34000000003</v>
      </c>
      <c r="EU192" s="19">
        <f t="shared" si="1249"/>
        <v>204644.22000000006</v>
      </c>
      <c r="EV192" s="19">
        <f t="shared" si="1249"/>
        <v>109540.42000000001</v>
      </c>
      <c r="EW192" s="19"/>
      <c r="EZ192" s="1" t="str">
        <f t="shared" si="1250"/>
        <v>Extreme Bike</v>
      </c>
      <c r="FA192" s="19">
        <f t="shared" si="1251"/>
        <v>0</v>
      </c>
      <c r="FB192" s="19">
        <f t="shared" si="1251"/>
        <v>0</v>
      </c>
      <c r="FC192" s="19">
        <f t="shared" si="1251"/>
        <v>34629.85</v>
      </c>
      <c r="FD192" s="19">
        <f t="shared" si="1251"/>
        <v>46510.05</v>
      </c>
      <c r="FE192" s="19">
        <f t="shared" si="1251"/>
        <v>24895.55</v>
      </c>
      <c r="FG192" s="19">
        <f t="shared" si="1252"/>
        <v>0</v>
      </c>
      <c r="FH192" s="19">
        <f t="shared" si="1252"/>
        <v>0</v>
      </c>
      <c r="FI192" s="19">
        <f t="shared" si="1252"/>
        <v>298584.25800000003</v>
      </c>
      <c r="FJ192" s="19">
        <f t="shared" si="1252"/>
        <v>398319.15899999999</v>
      </c>
      <c r="FK192" s="19">
        <f t="shared" si="1252"/>
        <v>218324.799</v>
      </c>
      <c r="FL192" s="19"/>
      <c r="FN192" s="19">
        <f t="shared" si="1253"/>
        <v>0</v>
      </c>
      <c r="FO192" s="19">
        <f t="shared" si="1253"/>
        <v>0</v>
      </c>
      <c r="FP192" s="19">
        <f t="shared" si="1253"/>
        <v>145445.37</v>
      </c>
      <c r="FQ192" s="19">
        <f t="shared" si="1253"/>
        <v>195342.21</v>
      </c>
      <c r="FR192" s="19">
        <f t="shared" si="1253"/>
        <v>104561.31</v>
      </c>
      <c r="FS192" s="19"/>
      <c r="FV192" s="1" t="str">
        <f t="shared" si="1254"/>
        <v>Extreme Bike</v>
      </c>
      <c r="FW192" s="19">
        <f t="shared" si="1255"/>
        <v>0</v>
      </c>
      <c r="FX192" s="19">
        <f t="shared" si="1255"/>
        <v>0</v>
      </c>
      <c r="FY192" s="19">
        <f t="shared" si="1255"/>
        <v>0</v>
      </c>
      <c r="FZ192" s="19">
        <f t="shared" si="1255"/>
        <v>45810.3</v>
      </c>
      <c r="GA192" s="19">
        <f t="shared" si="1255"/>
        <v>24895.55</v>
      </c>
      <c r="GC192" s="19">
        <f t="shared" si="1256"/>
        <v>0</v>
      </c>
      <c r="GD192" s="19">
        <f t="shared" si="1256"/>
        <v>0</v>
      </c>
      <c r="GE192" s="19">
        <f t="shared" si="1256"/>
        <v>0</v>
      </c>
      <c r="GF192" s="19">
        <f t="shared" si="1256"/>
        <v>390971.78399999999</v>
      </c>
      <c r="GG192" s="19">
        <f t="shared" si="1256"/>
        <v>218324.799</v>
      </c>
      <c r="GH192" s="19"/>
      <c r="GJ192" s="19">
        <f t="shared" si="1257"/>
        <v>0</v>
      </c>
      <c r="GK192" s="19">
        <f t="shared" si="1257"/>
        <v>0</v>
      </c>
      <c r="GL192" s="19">
        <f t="shared" si="1257"/>
        <v>0</v>
      </c>
      <c r="GM192" s="19">
        <f t="shared" si="1257"/>
        <v>192403.26</v>
      </c>
      <c r="GN192" s="19">
        <f t="shared" si="1257"/>
        <v>104561.31</v>
      </c>
      <c r="GO192" s="19"/>
      <c r="GR192" s="1" t="str">
        <f t="shared" si="1258"/>
        <v>Extreme Bike</v>
      </c>
      <c r="GS192" s="19">
        <f t="shared" si="1259"/>
        <v>0</v>
      </c>
      <c r="GT192" s="19">
        <f t="shared" si="1259"/>
        <v>0</v>
      </c>
      <c r="GU192" s="19">
        <f t="shared" si="1259"/>
        <v>0</v>
      </c>
      <c r="GV192" s="19">
        <f t="shared" si="1259"/>
        <v>45670.350000000006</v>
      </c>
      <c r="GW192" s="19">
        <f t="shared" si="1259"/>
        <v>24740.05</v>
      </c>
      <c r="GY192" s="19">
        <f t="shared" si="1260"/>
        <v>0</v>
      </c>
      <c r="GZ192" s="19">
        <f t="shared" si="1260"/>
        <v>0</v>
      </c>
      <c r="HA192" s="19">
        <f t="shared" si="1260"/>
        <v>0</v>
      </c>
      <c r="HB192" s="19">
        <f t="shared" si="1260"/>
        <v>388385.50799999997</v>
      </c>
      <c r="HC192" s="19">
        <f t="shared" si="1260"/>
        <v>215451.15900000001</v>
      </c>
      <c r="HD192" s="19"/>
      <c r="HF192" s="19">
        <f t="shared" si="1261"/>
        <v>0</v>
      </c>
      <c r="HG192" s="19">
        <f t="shared" si="1261"/>
        <v>0</v>
      </c>
      <c r="HH192" s="19">
        <f t="shared" si="1261"/>
        <v>0</v>
      </c>
      <c r="HI192" s="19">
        <f t="shared" si="1261"/>
        <v>191815.47</v>
      </c>
      <c r="HJ192" s="19">
        <f t="shared" si="1261"/>
        <v>103908.21</v>
      </c>
      <c r="HK192" s="19"/>
      <c r="HN192" s="1" t="str">
        <f t="shared" si="1262"/>
        <v>Extreme Bike</v>
      </c>
      <c r="HO192" s="19">
        <f t="shared" si="1263"/>
        <v>0</v>
      </c>
      <c r="HP192" s="19">
        <f t="shared" si="1263"/>
        <v>0</v>
      </c>
      <c r="HQ192" s="19">
        <f t="shared" si="1263"/>
        <v>0</v>
      </c>
      <c r="HR192" s="19">
        <f t="shared" si="1263"/>
        <v>45670.350000000006</v>
      </c>
      <c r="HS192" s="19">
        <f t="shared" si="1263"/>
        <v>24740.05</v>
      </c>
      <c r="HU192" s="19">
        <f t="shared" si="1264"/>
        <v>0</v>
      </c>
      <c r="HV192" s="19">
        <f t="shared" si="1264"/>
        <v>0</v>
      </c>
      <c r="HW192" s="19">
        <f t="shared" si="1264"/>
        <v>0</v>
      </c>
      <c r="HX192" s="19">
        <f t="shared" si="1264"/>
        <v>388385.50799999997</v>
      </c>
      <c r="HY192" s="19">
        <f t="shared" si="1264"/>
        <v>215451.15900000001</v>
      </c>
      <c r="HZ192" s="19"/>
      <c r="IB192" s="19">
        <f t="shared" si="1265"/>
        <v>0</v>
      </c>
      <c r="IC192" s="19">
        <f t="shared" si="1265"/>
        <v>0</v>
      </c>
      <c r="ID192" s="19">
        <f t="shared" si="1265"/>
        <v>0</v>
      </c>
      <c r="IE192" s="19">
        <f t="shared" si="1265"/>
        <v>191815.47</v>
      </c>
      <c r="IF192" s="19">
        <f t="shared" si="1265"/>
        <v>103908.21</v>
      </c>
      <c r="IG192" s="19"/>
    </row>
    <row r="193" spans="1:241">
      <c r="B193" s="1" t="str">
        <f t="shared" si="1222"/>
        <v>Basic</v>
      </c>
      <c r="C193" s="19">
        <f t="shared" si="1223"/>
        <v>10981.41</v>
      </c>
      <c r="D193" s="19">
        <f t="shared" si="1223"/>
        <v>51828.15</v>
      </c>
      <c r="E193" s="19">
        <f t="shared" si="1223"/>
        <v>104853.65</v>
      </c>
      <c r="F193" s="19">
        <f t="shared" si="1223"/>
        <v>117853.45</v>
      </c>
      <c r="G193" s="19">
        <f t="shared" si="1223"/>
        <v>78340.900000000009</v>
      </c>
      <c r="I193" s="19">
        <f t="shared" si="1224"/>
        <v>137019.60250000001</v>
      </c>
      <c r="J193" s="19">
        <f t="shared" si="1224"/>
        <v>495548.95500000002</v>
      </c>
      <c r="K193" s="19">
        <f t="shared" si="1224"/>
        <v>915784.59499999997</v>
      </c>
      <c r="L193" s="19">
        <f t="shared" si="1224"/>
        <v>1029071.0100000001</v>
      </c>
      <c r="M193" s="19">
        <f t="shared" si="1224"/>
        <v>744905.64500000002</v>
      </c>
      <c r="N193" s="19"/>
      <c r="P193" s="19">
        <f t="shared" si="1225"/>
        <v>40631.217000000004</v>
      </c>
      <c r="Q193" s="19">
        <f t="shared" si="1225"/>
        <v>191764.155</v>
      </c>
      <c r="R193" s="19">
        <f t="shared" si="1225"/>
        <v>387958.505</v>
      </c>
      <c r="S193" s="19">
        <f t="shared" si="1225"/>
        <v>436057.76500000001</v>
      </c>
      <c r="T193" s="19">
        <f t="shared" si="1225"/>
        <v>289861.33</v>
      </c>
      <c r="U193" s="19"/>
      <c r="X193" s="1" t="str">
        <f t="shared" si="1226"/>
        <v>Basic</v>
      </c>
      <c r="Y193" s="19">
        <f t="shared" si="1227"/>
        <v>0</v>
      </c>
      <c r="Z193" s="19">
        <f t="shared" si="1227"/>
        <v>19568.12</v>
      </c>
      <c r="AA193" s="19">
        <f t="shared" si="1227"/>
        <v>47586.11</v>
      </c>
      <c r="AB193" s="19">
        <f t="shared" si="1227"/>
        <v>53059.709999999992</v>
      </c>
      <c r="AC193" s="19">
        <f t="shared" si="1227"/>
        <v>64691.11</v>
      </c>
      <c r="AE193" s="19">
        <f t="shared" si="1228"/>
        <v>0</v>
      </c>
      <c r="AF193" s="19">
        <f t="shared" si="1228"/>
        <v>184760.6838</v>
      </c>
      <c r="AG193" s="19">
        <f t="shared" si="1228"/>
        <v>439595.07900000003</v>
      </c>
      <c r="AH193" s="19">
        <f t="shared" si="1228"/>
        <v>490458.50699999998</v>
      </c>
      <c r="AI193" s="19">
        <f t="shared" si="1228"/>
        <v>605978.83499999996</v>
      </c>
      <c r="AJ193" s="19"/>
      <c r="AL193" s="19">
        <f t="shared" si="1229"/>
        <v>0</v>
      </c>
      <c r="AM193" s="19">
        <f t="shared" si="1229"/>
        <v>82186.104000000007</v>
      </c>
      <c r="AN193" s="19">
        <f t="shared" si="1229"/>
        <v>199861.66200000001</v>
      </c>
      <c r="AO193" s="19">
        <f t="shared" si="1229"/>
        <v>222850.78200000001</v>
      </c>
      <c r="AP193" s="19">
        <f t="shared" si="1229"/>
        <v>271702.66200000001</v>
      </c>
      <c r="AQ193" s="19"/>
      <c r="AT193" s="1" t="str">
        <f t="shared" si="1230"/>
        <v>Basic, Sport</v>
      </c>
      <c r="AU193" s="19">
        <f t="shared" si="1231"/>
        <v>0</v>
      </c>
      <c r="AV193" s="19">
        <f t="shared" si="1231"/>
        <v>7765.67</v>
      </c>
      <c r="AW193" s="19">
        <f t="shared" si="1231"/>
        <v>76493.560000000012</v>
      </c>
      <c r="AX193" s="19">
        <f t="shared" si="1231"/>
        <v>102664.21</v>
      </c>
      <c r="AY193" s="19">
        <f t="shared" si="1231"/>
        <v>57164.91</v>
      </c>
      <c r="BA193" s="19">
        <f t="shared" si="1232"/>
        <v>0</v>
      </c>
      <c r="BB193" s="19">
        <f t="shared" si="1232"/>
        <v>76502.454599999997</v>
      </c>
      <c r="BC193" s="19">
        <f t="shared" si="1232"/>
        <v>616662.61800000002</v>
      </c>
      <c r="BD193" s="19">
        <f t="shared" si="1232"/>
        <v>822328.00650000002</v>
      </c>
      <c r="BE193" s="19">
        <f t="shared" si="1232"/>
        <v>475972.28250000009</v>
      </c>
      <c r="BF193" s="19"/>
      <c r="BH193" s="19">
        <f t="shared" si="1233"/>
        <v>0</v>
      </c>
      <c r="BI193" s="19">
        <f t="shared" si="1233"/>
        <v>30286.113000000001</v>
      </c>
      <c r="BJ193" s="19">
        <f t="shared" si="1233"/>
        <v>298324.88400000002</v>
      </c>
      <c r="BK193" s="19">
        <f t="shared" si="1233"/>
        <v>400390.41899999999</v>
      </c>
      <c r="BL193" s="19">
        <f t="shared" si="1233"/>
        <v>222943.149</v>
      </c>
      <c r="BM193" s="19"/>
      <c r="BP193" s="1" t="str">
        <f t="shared" si="1234"/>
        <v>Basic, Sport</v>
      </c>
      <c r="BQ193" s="19">
        <f t="shared" si="1235"/>
        <v>0</v>
      </c>
      <c r="BR193" s="19">
        <f t="shared" si="1235"/>
        <v>0</v>
      </c>
      <c r="BS193" s="19">
        <f t="shared" si="1235"/>
        <v>76185.670000000013</v>
      </c>
      <c r="BT193" s="19">
        <f t="shared" si="1235"/>
        <v>102322.11000000002</v>
      </c>
      <c r="BU193" s="19">
        <f t="shared" si="1235"/>
        <v>54770.21</v>
      </c>
      <c r="BW193" s="19">
        <f t="shared" si="1236"/>
        <v>0</v>
      </c>
      <c r="BX193" s="19">
        <f t="shared" si="1236"/>
        <v>0</v>
      </c>
      <c r="BY193" s="19">
        <f t="shared" si="1236"/>
        <v>657115.25880000007</v>
      </c>
      <c r="BZ193" s="19">
        <f t="shared" si="1236"/>
        <v>877825.17900000012</v>
      </c>
      <c r="CA193" s="19">
        <f t="shared" si="1236"/>
        <v>483274.40700000006</v>
      </c>
      <c r="CB193" s="19"/>
      <c r="CD193" s="19">
        <f t="shared" si="1237"/>
        <v>0</v>
      </c>
      <c r="CE193" s="19">
        <f t="shared" si="1237"/>
        <v>0</v>
      </c>
      <c r="CF193" s="19">
        <f t="shared" si="1237"/>
        <v>319979.81399999995</v>
      </c>
      <c r="CG193" s="19">
        <f t="shared" si="1237"/>
        <v>429752.86200000002</v>
      </c>
      <c r="CH193" s="19">
        <f t="shared" si="1237"/>
        <v>230034.88200000004</v>
      </c>
      <c r="CI193" s="19"/>
      <c r="CL193" s="1" t="str">
        <f t="shared" si="1238"/>
        <v>Basic, Sport</v>
      </c>
      <c r="CM193" s="19">
        <f t="shared" si="1239"/>
        <v>0</v>
      </c>
      <c r="CN193" s="19">
        <f t="shared" si="1239"/>
        <v>0</v>
      </c>
      <c r="CO193" s="19">
        <f t="shared" si="1239"/>
        <v>76185.670000000013</v>
      </c>
      <c r="CP193" s="19">
        <f t="shared" si="1239"/>
        <v>102322.11000000002</v>
      </c>
      <c r="CQ193" s="19">
        <f t="shared" si="1239"/>
        <v>54770.21</v>
      </c>
      <c r="CS193" s="19">
        <f t="shared" si="1240"/>
        <v>0</v>
      </c>
      <c r="CT193" s="19">
        <f t="shared" si="1240"/>
        <v>0</v>
      </c>
      <c r="CU193" s="19">
        <f t="shared" si="1240"/>
        <v>657115.25880000007</v>
      </c>
      <c r="CV193" s="19">
        <f t="shared" si="1240"/>
        <v>877825.17900000012</v>
      </c>
      <c r="CW193" s="19">
        <f t="shared" si="1240"/>
        <v>483274.40700000006</v>
      </c>
      <c r="CX193" s="19"/>
      <c r="CZ193" s="19">
        <f t="shared" si="1241"/>
        <v>0</v>
      </c>
      <c r="DA193" s="19">
        <f t="shared" si="1241"/>
        <v>0</v>
      </c>
      <c r="DB193" s="19">
        <f t="shared" si="1241"/>
        <v>319979.81399999995</v>
      </c>
      <c r="DC193" s="19">
        <f t="shared" si="1241"/>
        <v>429752.86200000002</v>
      </c>
      <c r="DD193" s="19">
        <f t="shared" si="1241"/>
        <v>230034.88200000004</v>
      </c>
      <c r="DE193" s="19"/>
      <c r="DH193" s="1" t="str">
        <f t="shared" si="1242"/>
        <v>Basic, Sport</v>
      </c>
      <c r="DI193" s="19">
        <f t="shared" si="1243"/>
        <v>0</v>
      </c>
      <c r="DJ193" s="19">
        <f t="shared" si="1243"/>
        <v>0</v>
      </c>
      <c r="DK193" s="19">
        <f t="shared" si="1243"/>
        <v>76185.670000000013</v>
      </c>
      <c r="DL193" s="19">
        <f t="shared" si="1243"/>
        <v>102322.11000000002</v>
      </c>
      <c r="DM193" s="19">
        <f t="shared" si="1243"/>
        <v>54770.21</v>
      </c>
      <c r="DO193" s="19">
        <f t="shared" si="1244"/>
        <v>0</v>
      </c>
      <c r="DP193" s="19">
        <f t="shared" si="1244"/>
        <v>0</v>
      </c>
      <c r="DQ193" s="19">
        <f t="shared" si="1244"/>
        <v>672760.8602</v>
      </c>
      <c r="DR193" s="19">
        <f t="shared" si="1244"/>
        <v>898725.7784999999</v>
      </c>
      <c r="DS193" s="19">
        <f t="shared" si="1244"/>
        <v>494780.94050000003</v>
      </c>
      <c r="DT193" s="19"/>
      <c r="DV193" s="19">
        <f t="shared" si="1245"/>
        <v>0</v>
      </c>
      <c r="DW193" s="19">
        <f t="shared" si="1245"/>
        <v>0</v>
      </c>
      <c r="DX193" s="19">
        <f t="shared" si="1245"/>
        <v>327598.38099999999</v>
      </c>
      <c r="DY193" s="19">
        <f t="shared" si="1245"/>
        <v>439985.07299999997</v>
      </c>
      <c r="DZ193" s="19">
        <f t="shared" si="1245"/>
        <v>235511.90299999999</v>
      </c>
      <c r="EA193" s="19"/>
      <c r="ED193" s="1" t="str">
        <f t="shared" si="1246"/>
        <v>Basic, Sport</v>
      </c>
      <c r="EE193" s="19">
        <f t="shared" si="1247"/>
        <v>0</v>
      </c>
      <c r="EF193" s="19">
        <f t="shared" si="1247"/>
        <v>0</v>
      </c>
      <c r="EG193" s="19">
        <f t="shared" si="1247"/>
        <v>76185.670000000013</v>
      </c>
      <c r="EH193" s="19">
        <f t="shared" si="1247"/>
        <v>102322.11000000002</v>
      </c>
      <c r="EI193" s="19">
        <f t="shared" si="1247"/>
        <v>54770.21</v>
      </c>
      <c r="EK193" s="19">
        <f t="shared" si="1248"/>
        <v>0</v>
      </c>
      <c r="EL193" s="19">
        <f t="shared" si="1248"/>
        <v>0</v>
      </c>
      <c r="EM193" s="19">
        <f t="shared" si="1248"/>
        <v>704052.06299999997</v>
      </c>
      <c r="EN193" s="19">
        <f t="shared" si="1248"/>
        <v>940526.97750000004</v>
      </c>
      <c r="EO193" s="19">
        <f t="shared" si="1248"/>
        <v>517794.00750000001</v>
      </c>
      <c r="EP193" s="19"/>
      <c r="ER193" s="19">
        <f t="shared" si="1249"/>
        <v>0</v>
      </c>
      <c r="ES193" s="19">
        <f t="shared" si="1249"/>
        <v>0</v>
      </c>
      <c r="ET193" s="19">
        <f t="shared" si="1249"/>
        <v>342835.51500000001</v>
      </c>
      <c r="EU193" s="19">
        <f t="shared" si="1249"/>
        <v>460449.495</v>
      </c>
      <c r="EV193" s="19">
        <f t="shared" si="1249"/>
        <v>246465.94500000001</v>
      </c>
      <c r="EW193" s="19"/>
      <c r="EZ193" s="1" t="str">
        <f t="shared" si="1250"/>
        <v>Basic, Sport</v>
      </c>
      <c r="FA193" s="19">
        <f t="shared" si="1251"/>
        <v>0</v>
      </c>
      <c r="FB193" s="19">
        <f t="shared" si="1251"/>
        <v>0</v>
      </c>
      <c r="FC193" s="19">
        <f t="shared" si="1251"/>
        <v>76185.670000000013</v>
      </c>
      <c r="FD193" s="19">
        <f t="shared" si="1251"/>
        <v>102322.11000000002</v>
      </c>
      <c r="FE193" s="19">
        <f t="shared" si="1251"/>
        <v>54770.21</v>
      </c>
      <c r="FG193" s="19">
        <f t="shared" si="1252"/>
        <v>0</v>
      </c>
      <c r="FH193" s="19">
        <f t="shared" si="1252"/>
        <v>0</v>
      </c>
      <c r="FI193" s="19">
        <f t="shared" si="1252"/>
        <v>672760.8602</v>
      </c>
      <c r="FJ193" s="19">
        <f t="shared" si="1252"/>
        <v>898725.7784999999</v>
      </c>
      <c r="FK193" s="19">
        <f t="shared" si="1252"/>
        <v>494780.94050000003</v>
      </c>
      <c r="FL193" s="19"/>
      <c r="FN193" s="19">
        <f t="shared" si="1253"/>
        <v>0</v>
      </c>
      <c r="FO193" s="19">
        <f t="shared" si="1253"/>
        <v>0</v>
      </c>
      <c r="FP193" s="19">
        <f t="shared" si="1253"/>
        <v>327598.38099999999</v>
      </c>
      <c r="FQ193" s="19">
        <f t="shared" si="1253"/>
        <v>439985.07299999997</v>
      </c>
      <c r="FR193" s="19">
        <f t="shared" si="1253"/>
        <v>235511.90299999999</v>
      </c>
      <c r="FS193" s="19"/>
      <c r="FV193" s="1" t="str">
        <f t="shared" si="1254"/>
        <v>Basic, Sport</v>
      </c>
      <c r="FW193" s="19">
        <f t="shared" si="1255"/>
        <v>0</v>
      </c>
      <c r="FX193" s="19">
        <f t="shared" si="1255"/>
        <v>0</v>
      </c>
      <c r="FY193" s="19">
        <f t="shared" si="1255"/>
        <v>0</v>
      </c>
      <c r="FZ193" s="19">
        <f t="shared" si="1255"/>
        <v>100782.66000000002</v>
      </c>
      <c r="GA193" s="19">
        <f t="shared" si="1255"/>
        <v>54770.21</v>
      </c>
      <c r="GC193" s="19">
        <f t="shared" si="1256"/>
        <v>0</v>
      </c>
      <c r="GD193" s="19">
        <f t="shared" si="1256"/>
        <v>0</v>
      </c>
      <c r="GE193" s="19">
        <f t="shared" si="1256"/>
        <v>0</v>
      </c>
      <c r="GF193" s="19">
        <f t="shared" si="1256"/>
        <v>882176.69099999988</v>
      </c>
      <c r="GG193" s="19">
        <f t="shared" si="1256"/>
        <v>494780.94050000003</v>
      </c>
      <c r="GH193" s="19"/>
      <c r="GJ193" s="19">
        <f t="shared" si="1257"/>
        <v>0</v>
      </c>
      <c r="GK193" s="19">
        <f t="shared" si="1257"/>
        <v>0</v>
      </c>
      <c r="GL193" s="19">
        <f t="shared" si="1257"/>
        <v>0</v>
      </c>
      <c r="GM193" s="19">
        <f t="shared" si="1257"/>
        <v>433365.43800000002</v>
      </c>
      <c r="GN193" s="19">
        <f t="shared" si="1257"/>
        <v>235511.90299999999</v>
      </c>
      <c r="GO193" s="19"/>
      <c r="GR193" s="1" t="str">
        <f t="shared" si="1258"/>
        <v>Basic, Sport</v>
      </c>
      <c r="GS193" s="19">
        <f t="shared" si="1259"/>
        <v>0</v>
      </c>
      <c r="GT193" s="19">
        <f t="shared" si="1259"/>
        <v>0</v>
      </c>
      <c r="GU193" s="19">
        <f t="shared" si="1259"/>
        <v>0</v>
      </c>
      <c r="GV193" s="19">
        <f t="shared" si="1259"/>
        <v>100474.77000000002</v>
      </c>
      <c r="GW193" s="19">
        <f t="shared" si="1259"/>
        <v>54428.11</v>
      </c>
      <c r="GY193" s="19">
        <f t="shared" si="1260"/>
        <v>0</v>
      </c>
      <c r="GZ193" s="19">
        <f t="shared" si="1260"/>
        <v>0</v>
      </c>
      <c r="HA193" s="19">
        <f t="shared" si="1260"/>
        <v>0</v>
      </c>
      <c r="HB193" s="19">
        <f t="shared" si="1260"/>
        <v>875027.48519999988</v>
      </c>
      <c r="HC193" s="19">
        <f t="shared" si="1260"/>
        <v>486837.37849999999</v>
      </c>
      <c r="HD193" s="19"/>
      <c r="HF193" s="19">
        <f t="shared" si="1261"/>
        <v>0</v>
      </c>
      <c r="HG193" s="19">
        <f t="shared" si="1261"/>
        <v>0</v>
      </c>
      <c r="HH193" s="19">
        <f t="shared" si="1261"/>
        <v>0</v>
      </c>
      <c r="HI193" s="19">
        <f t="shared" si="1261"/>
        <v>432041.511</v>
      </c>
      <c r="HJ193" s="19">
        <f t="shared" si="1261"/>
        <v>234040.87299999999</v>
      </c>
      <c r="HK193" s="19"/>
      <c r="HN193" s="1" t="str">
        <f t="shared" si="1262"/>
        <v>Basic, Sport</v>
      </c>
      <c r="HO193" s="19">
        <f t="shared" si="1263"/>
        <v>0</v>
      </c>
      <c r="HP193" s="19">
        <f t="shared" si="1263"/>
        <v>0</v>
      </c>
      <c r="HQ193" s="19">
        <f t="shared" si="1263"/>
        <v>0</v>
      </c>
      <c r="HR193" s="19">
        <f t="shared" si="1263"/>
        <v>100474.77000000002</v>
      </c>
      <c r="HS193" s="19">
        <f t="shared" si="1263"/>
        <v>54428.11</v>
      </c>
      <c r="HU193" s="19">
        <f t="shared" si="1264"/>
        <v>0</v>
      </c>
      <c r="HV193" s="19">
        <f t="shared" si="1264"/>
        <v>0</v>
      </c>
      <c r="HW193" s="19">
        <f t="shared" si="1264"/>
        <v>0</v>
      </c>
      <c r="HX193" s="19">
        <f t="shared" si="1264"/>
        <v>875027.48519999988</v>
      </c>
      <c r="HY193" s="19">
        <f t="shared" si="1264"/>
        <v>486837.37849999999</v>
      </c>
      <c r="HZ193" s="19"/>
      <c r="IB193" s="19">
        <f t="shared" si="1265"/>
        <v>0</v>
      </c>
      <c r="IC193" s="19">
        <f t="shared" si="1265"/>
        <v>0</v>
      </c>
      <c r="ID193" s="19">
        <f t="shared" si="1265"/>
        <v>0</v>
      </c>
      <c r="IE193" s="19">
        <f t="shared" si="1265"/>
        <v>432041.511</v>
      </c>
      <c r="IF193" s="19">
        <f t="shared" si="1265"/>
        <v>234040.87299999999</v>
      </c>
      <c r="IG193" s="19"/>
    </row>
    <row r="194" spans="1:241">
      <c r="B194" s="1" t="str">
        <f t="shared" si="1222"/>
        <v>Sport</v>
      </c>
      <c r="C194" s="19">
        <f t="shared" si="1223"/>
        <v>9983.1</v>
      </c>
      <c r="D194" s="19">
        <f t="shared" si="1223"/>
        <v>47116.5</v>
      </c>
      <c r="E194" s="19">
        <f t="shared" si="1223"/>
        <v>95321.5</v>
      </c>
      <c r="F194" s="19">
        <f t="shared" si="1223"/>
        <v>107139.5</v>
      </c>
      <c r="G194" s="19">
        <f t="shared" si="1223"/>
        <v>71219</v>
      </c>
      <c r="I194" s="19">
        <f t="shared" si="1224"/>
        <v>124563.27499999999</v>
      </c>
      <c r="J194" s="19">
        <f t="shared" si="1224"/>
        <v>450499.05000000005</v>
      </c>
      <c r="K194" s="19">
        <f t="shared" si="1224"/>
        <v>832531.45000000007</v>
      </c>
      <c r="L194" s="19">
        <f t="shared" si="1224"/>
        <v>935519.1</v>
      </c>
      <c r="M194" s="19">
        <f t="shared" si="1224"/>
        <v>677186.95000000007</v>
      </c>
      <c r="N194" s="19"/>
      <c r="P194" s="19">
        <f t="shared" si="1225"/>
        <v>36937.47</v>
      </c>
      <c r="Q194" s="19">
        <f t="shared" si="1225"/>
        <v>174331.05</v>
      </c>
      <c r="R194" s="19">
        <f t="shared" si="1225"/>
        <v>352689.55</v>
      </c>
      <c r="S194" s="19">
        <f t="shared" si="1225"/>
        <v>396416.14999999997</v>
      </c>
      <c r="T194" s="19">
        <f t="shared" si="1225"/>
        <v>263510.3</v>
      </c>
      <c r="U194" s="19"/>
      <c r="X194" s="1" t="str">
        <f t="shared" si="1226"/>
        <v>Sport</v>
      </c>
      <c r="Y194" s="19">
        <f t="shared" si="1227"/>
        <v>0</v>
      </c>
      <c r="Z194" s="19">
        <f t="shared" si="1227"/>
        <v>17789.2</v>
      </c>
      <c r="AA194" s="19">
        <f t="shared" si="1227"/>
        <v>43260.1</v>
      </c>
      <c r="AB194" s="19">
        <f t="shared" si="1227"/>
        <v>48236.1</v>
      </c>
      <c r="AC194" s="19">
        <f t="shared" si="1227"/>
        <v>58810.1</v>
      </c>
      <c r="AE194" s="19">
        <f t="shared" si="1228"/>
        <v>0</v>
      </c>
      <c r="AF194" s="19">
        <f t="shared" si="1228"/>
        <v>167964.258</v>
      </c>
      <c r="AG194" s="19">
        <f t="shared" si="1228"/>
        <v>399631.89</v>
      </c>
      <c r="AH194" s="19">
        <f t="shared" si="1228"/>
        <v>445871.37</v>
      </c>
      <c r="AI194" s="19">
        <f t="shared" si="1228"/>
        <v>550889.85</v>
      </c>
      <c r="AJ194" s="19"/>
      <c r="AL194" s="19">
        <f t="shared" si="1229"/>
        <v>0</v>
      </c>
      <c r="AM194" s="19">
        <f t="shared" si="1229"/>
        <v>74714.640000000014</v>
      </c>
      <c r="AN194" s="19">
        <f t="shared" si="1229"/>
        <v>181692.41999999998</v>
      </c>
      <c r="AO194" s="19">
        <f t="shared" si="1229"/>
        <v>202591.62</v>
      </c>
      <c r="AP194" s="19">
        <f t="shared" si="1229"/>
        <v>247002.41999999998</v>
      </c>
      <c r="AQ194" s="19"/>
      <c r="AT194" s="1" t="str">
        <f t="shared" si="1230"/>
        <v>Underground</v>
      </c>
      <c r="AU194" s="19">
        <f t="shared" si="1231"/>
        <v>0</v>
      </c>
      <c r="AV194" s="19">
        <f t="shared" si="1231"/>
        <v>7059.7</v>
      </c>
      <c r="AW194" s="19">
        <f t="shared" si="1231"/>
        <v>69539.600000000006</v>
      </c>
      <c r="AX194" s="19">
        <f t="shared" si="1231"/>
        <v>93331.1</v>
      </c>
      <c r="AY194" s="19">
        <f t="shared" si="1231"/>
        <v>51968.1</v>
      </c>
      <c r="BA194" s="19">
        <f t="shared" si="1232"/>
        <v>0</v>
      </c>
      <c r="BB194" s="19">
        <f t="shared" si="1232"/>
        <v>69547.686000000002</v>
      </c>
      <c r="BC194" s="19">
        <f t="shared" si="1232"/>
        <v>560602.38</v>
      </c>
      <c r="BD194" s="19">
        <f t="shared" si="1232"/>
        <v>747570.91500000004</v>
      </c>
      <c r="BE194" s="19">
        <f t="shared" si="1232"/>
        <v>432702.07500000001</v>
      </c>
      <c r="BF194" s="19"/>
      <c r="BH194" s="19">
        <f t="shared" si="1233"/>
        <v>0</v>
      </c>
      <c r="BI194" s="19">
        <f t="shared" si="1233"/>
        <v>27532.830000000005</v>
      </c>
      <c r="BJ194" s="19">
        <f t="shared" si="1233"/>
        <v>271204.44000000006</v>
      </c>
      <c r="BK194" s="19">
        <f t="shared" si="1233"/>
        <v>363991.29000000004</v>
      </c>
      <c r="BL194" s="19">
        <f t="shared" si="1233"/>
        <v>202675.59000000005</v>
      </c>
      <c r="BM194" s="19"/>
      <c r="BP194" s="1" t="str">
        <f t="shared" si="1234"/>
        <v>Underground</v>
      </c>
      <c r="BQ194" s="19">
        <f t="shared" si="1235"/>
        <v>0</v>
      </c>
      <c r="BR194" s="19">
        <f t="shared" si="1235"/>
        <v>0</v>
      </c>
      <c r="BS194" s="19">
        <f t="shared" si="1235"/>
        <v>69259.7</v>
      </c>
      <c r="BT194" s="19">
        <f t="shared" si="1235"/>
        <v>93020.1</v>
      </c>
      <c r="BU194" s="19">
        <f t="shared" si="1235"/>
        <v>49791.1</v>
      </c>
      <c r="BW194" s="19">
        <f t="shared" si="1236"/>
        <v>0</v>
      </c>
      <c r="BX194" s="19">
        <f t="shared" si="1236"/>
        <v>0</v>
      </c>
      <c r="BY194" s="19">
        <f t="shared" si="1236"/>
        <v>597377.50799999991</v>
      </c>
      <c r="BZ194" s="19">
        <f t="shared" si="1236"/>
        <v>798022.89</v>
      </c>
      <c r="CA194" s="19">
        <f t="shared" si="1236"/>
        <v>439340.37</v>
      </c>
      <c r="CB194" s="19"/>
      <c r="CD194" s="19">
        <f t="shared" si="1237"/>
        <v>0</v>
      </c>
      <c r="CE194" s="19">
        <f t="shared" si="1237"/>
        <v>0</v>
      </c>
      <c r="CF194" s="19">
        <f t="shared" si="1237"/>
        <v>290890.74</v>
      </c>
      <c r="CG194" s="19">
        <f t="shared" si="1237"/>
        <v>390684.42</v>
      </c>
      <c r="CH194" s="19">
        <f t="shared" si="1237"/>
        <v>209122.62</v>
      </c>
      <c r="CI194" s="19"/>
      <c r="CL194" s="1" t="str">
        <f t="shared" si="1238"/>
        <v>Underground</v>
      </c>
      <c r="CM194" s="19">
        <f t="shared" si="1239"/>
        <v>0</v>
      </c>
      <c r="CN194" s="19">
        <f t="shared" si="1239"/>
        <v>0</v>
      </c>
      <c r="CO194" s="19">
        <f t="shared" si="1239"/>
        <v>69259.7</v>
      </c>
      <c r="CP194" s="19">
        <f t="shared" si="1239"/>
        <v>93020.1</v>
      </c>
      <c r="CQ194" s="19">
        <f t="shared" si="1239"/>
        <v>49791.1</v>
      </c>
      <c r="CS194" s="19">
        <f t="shared" si="1240"/>
        <v>0</v>
      </c>
      <c r="CT194" s="19">
        <f t="shared" si="1240"/>
        <v>0</v>
      </c>
      <c r="CU194" s="19">
        <f t="shared" si="1240"/>
        <v>597377.50799999991</v>
      </c>
      <c r="CV194" s="19">
        <f t="shared" si="1240"/>
        <v>798022.89</v>
      </c>
      <c r="CW194" s="19">
        <f t="shared" si="1240"/>
        <v>439340.37</v>
      </c>
      <c r="CX194" s="19"/>
      <c r="CZ194" s="19">
        <f t="shared" si="1241"/>
        <v>0</v>
      </c>
      <c r="DA194" s="19">
        <f t="shared" si="1241"/>
        <v>0</v>
      </c>
      <c r="DB194" s="19">
        <f t="shared" si="1241"/>
        <v>290890.74</v>
      </c>
      <c r="DC194" s="19">
        <f t="shared" si="1241"/>
        <v>390684.42</v>
      </c>
      <c r="DD194" s="19">
        <f t="shared" si="1241"/>
        <v>209122.62</v>
      </c>
      <c r="DE194" s="19"/>
      <c r="DH194" s="1" t="str">
        <f t="shared" si="1242"/>
        <v>Underground</v>
      </c>
      <c r="DI194" s="19">
        <f t="shared" si="1243"/>
        <v>0</v>
      </c>
      <c r="DJ194" s="19">
        <f t="shared" si="1243"/>
        <v>0</v>
      </c>
      <c r="DK194" s="19">
        <f t="shared" si="1243"/>
        <v>69259.7</v>
      </c>
      <c r="DL194" s="19">
        <f t="shared" si="1243"/>
        <v>93020.1</v>
      </c>
      <c r="DM194" s="19">
        <f t="shared" si="1243"/>
        <v>49791.1</v>
      </c>
      <c r="DO194" s="19">
        <f t="shared" si="1244"/>
        <v>0</v>
      </c>
      <c r="DP194" s="19">
        <f t="shared" si="1244"/>
        <v>0</v>
      </c>
      <c r="DQ194" s="19">
        <f t="shared" si="1244"/>
        <v>611600.78200000001</v>
      </c>
      <c r="DR194" s="19">
        <f t="shared" si="1244"/>
        <v>817023.43500000006</v>
      </c>
      <c r="DS194" s="19">
        <f t="shared" si="1244"/>
        <v>449800.85500000004</v>
      </c>
      <c r="DT194" s="19"/>
      <c r="DV194" s="19">
        <f t="shared" si="1245"/>
        <v>0</v>
      </c>
      <c r="DW194" s="19">
        <f t="shared" si="1245"/>
        <v>0</v>
      </c>
      <c r="DX194" s="19">
        <f t="shared" si="1245"/>
        <v>297816.70999999996</v>
      </c>
      <c r="DY194" s="19">
        <f t="shared" si="1245"/>
        <v>399986.43</v>
      </c>
      <c r="DZ194" s="19">
        <f t="shared" si="1245"/>
        <v>214101.73</v>
      </c>
      <c r="EA194" s="19"/>
      <c r="ED194" s="1" t="str">
        <f t="shared" si="1246"/>
        <v>Underground</v>
      </c>
      <c r="EE194" s="19">
        <f t="shared" si="1247"/>
        <v>0</v>
      </c>
      <c r="EF194" s="19">
        <f t="shared" si="1247"/>
        <v>0</v>
      </c>
      <c r="EG194" s="19">
        <f t="shared" si="1247"/>
        <v>69259.7</v>
      </c>
      <c r="EH194" s="19">
        <f t="shared" si="1247"/>
        <v>93020.1</v>
      </c>
      <c r="EI194" s="19">
        <f t="shared" si="1247"/>
        <v>49791.1</v>
      </c>
      <c r="EK194" s="19">
        <f t="shared" si="1248"/>
        <v>0</v>
      </c>
      <c r="EL194" s="19">
        <f t="shared" si="1248"/>
        <v>0</v>
      </c>
      <c r="EM194" s="19">
        <f t="shared" si="1248"/>
        <v>640047.32999999996</v>
      </c>
      <c r="EN194" s="19">
        <f t="shared" si="1248"/>
        <v>855024.52500000002</v>
      </c>
      <c r="EO194" s="19">
        <f t="shared" si="1248"/>
        <v>470721.82499999995</v>
      </c>
      <c r="EP194" s="19"/>
      <c r="ER194" s="19">
        <f t="shared" si="1249"/>
        <v>0</v>
      </c>
      <c r="ES194" s="19">
        <f t="shared" si="1249"/>
        <v>0</v>
      </c>
      <c r="ET194" s="19">
        <f t="shared" si="1249"/>
        <v>311668.65000000002</v>
      </c>
      <c r="EU194" s="19">
        <f t="shared" si="1249"/>
        <v>418590.45</v>
      </c>
      <c r="EV194" s="19">
        <f t="shared" si="1249"/>
        <v>224059.95</v>
      </c>
      <c r="EW194" s="19"/>
      <c r="EZ194" s="1" t="str">
        <f t="shared" si="1250"/>
        <v>Underground</v>
      </c>
      <c r="FA194" s="19">
        <f t="shared" si="1251"/>
        <v>0</v>
      </c>
      <c r="FB194" s="19">
        <f t="shared" si="1251"/>
        <v>0</v>
      </c>
      <c r="FC194" s="19">
        <f t="shared" si="1251"/>
        <v>69259.7</v>
      </c>
      <c r="FD194" s="19">
        <f t="shared" si="1251"/>
        <v>93020.1</v>
      </c>
      <c r="FE194" s="19">
        <f t="shared" si="1251"/>
        <v>49791.1</v>
      </c>
      <c r="FG194" s="19">
        <f t="shared" si="1252"/>
        <v>0</v>
      </c>
      <c r="FH194" s="19">
        <f t="shared" si="1252"/>
        <v>0</v>
      </c>
      <c r="FI194" s="19">
        <f t="shared" si="1252"/>
        <v>611600.78200000001</v>
      </c>
      <c r="FJ194" s="19">
        <f t="shared" si="1252"/>
        <v>817023.43500000006</v>
      </c>
      <c r="FK194" s="19">
        <f t="shared" si="1252"/>
        <v>449800.85500000004</v>
      </c>
      <c r="FL194" s="19"/>
      <c r="FN194" s="19">
        <f t="shared" si="1253"/>
        <v>0</v>
      </c>
      <c r="FO194" s="19">
        <f t="shared" si="1253"/>
        <v>0</v>
      </c>
      <c r="FP194" s="19">
        <f t="shared" si="1253"/>
        <v>297816.70999999996</v>
      </c>
      <c r="FQ194" s="19">
        <f t="shared" si="1253"/>
        <v>399986.43</v>
      </c>
      <c r="FR194" s="19">
        <f t="shared" si="1253"/>
        <v>214101.73</v>
      </c>
      <c r="FS194" s="19"/>
      <c r="FV194" s="1" t="str">
        <f t="shared" si="1254"/>
        <v>Underground</v>
      </c>
      <c r="FW194" s="19">
        <f t="shared" si="1255"/>
        <v>0</v>
      </c>
      <c r="FX194" s="19">
        <f t="shared" si="1255"/>
        <v>0</v>
      </c>
      <c r="FY194" s="19">
        <f t="shared" si="1255"/>
        <v>0</v>
      </c>
      <c r="FZ194" s="19">
        <f t="shared" si="1255"/>
        <v>91620.6</v>
      </c>
      <c r="GA194" s="19">
        <f t="shared" si="1255"/>
        <v>49791.1</v>
      </c>
      <c r="GC194" s="19">
        <f t="shared" si="1256"/>
        <v>0</v>
      </c>
      <c r="GD194" s="19">
        <f t="shared" si="1256"/>
        <v>0</v>
      </c>
      <c r="GE194" s="19">
        <f t="shared" si="1256"/>
        <v>0</v>
      </c>
      <c r="GF194" s="19">
        <f t="shared" si="1256"/>
        <v>801978.81</v>
      </c>
      <c r="GG194" s="19">
        <f t="shared" si="1256"/>
        <v>449800.85500000004</v>
      </c>
      <c r="GH194" s="19"/>
      <c r="GJ194" s="19">
        <f t="shared" si="1257"/>
        <v>0</v>
      </c>
      <c r="GK194" s="19">
        <f t="shared" si="1257"/>
        <v>0</v>
      </c>
      <c r="GL194" s="19">
        <f t="shared" si="1257"/>
        <v>0</v>
      </c>
      <c r="GM194" s="19">
        <f t="shared" si="1257"/>
        <v>393968.57999999996</v>
      </c>
      <c r="GN194" s="19">
        <f t="shared" si="1257"/>
        <v>214101.73</v>
      </c>
      <c r="GO194" s="19"/>
      <c r="GR194" s="1" t="str">
        <f t="shared" si="1258"/>
        <v>Underground</v>
      </c>
      <c r="GS194" s="19">
        <f t="shared" si="1259"/>
        <v>0</v>
      </c>
      <c r="GT194" s="19">
        <f t="shared" si="1259"/>
        <v>0</v>
      </c>
      <c r="GU194" s="19">
        <f t="shared" si="1259"/>
        <v>0</v>
      </c>
      <c r="GV194" s="19">
        <f t="shared" si="1259"/>
        <v>91340.700000000012</v>
      </c>
      <c r="GW194" s="19">
        <f t="shared" si="1259"/>
        <v>49480.1</v>
      </c>
      <c r="GY194" s="19">
        <f t="shared" si="1260"/>
        <v>0</v>
      </c>
      <c r="GZ194" s="19">
        <f t="shared" si="1260"/>
        <v>0</v>
      </c>
      <c r="HA194" s="19">
        <f t="shared" si="1260"/>
        <v>0</v>
      </c>
      <c r="HB194" s="19">
        <f t="shared" si="1260"/>
        <v>795479.53200000001</v>
      </c>
      <c r="HC194" s="19">
        <f t="shared" si="1260"/>
        <v>442579.435</v>
      </c>
      <c r="HD194" s="19"/>
      <c r="HF194" s="19">
        <f t="shared" si="1261"/>
        <v>0</v>
      </c>
      <c r="HG194" s="19">
        <f t="shared" si="1261"/>
        <v>0</v>
      </c>
      <c r="HH194" s="19">
        <f t="shared" si="1261"/>
        <v>0</v>
      </c>
      <c r="HI194" s="19">
        <f t="shared" si="1261"/>
        <v>392765.00999999995</v>
      </c>
      <c r="HJ194" s="19">
        <f t="shared" si="1261"/>
        <v>212764.43</v>
      </c>
      <c r="HK194" s="19"/>
      <c r="HN194" s="1" t="str">
        <f t="shared" si="1262"/>
        <v>Underground</v>
      </c>
      <c r="HO194" s="19">
        <f t="shared" si="1263"/>
        <v>0</v>
      </c>
      <c r="HP194" s="19">
        <f t="shared" si="1263"/>
        <v>0</v>
      </c>
      <c r="HQ194" s="19">
        <f t="shared" si="1263"/>
        <v>0</v>
      </c>
      <c r="HR194" s="19">
        <f t="shared" si="1263"/>
        <v>91340.700000000012</v>
      </c>
      <c r="HS194" s="19">
        <f t="shared" si="1263"/>
        <v>49480.1</v>
      </c>
      <c r="HU194" s="19">
        <f t="shared" si="1264"/>
        <v>0</v>
      </c>
      <c r="HV194" s="19">
        <f t="shared" si="1264"/>
        <v>0</v>
      </c>
      <c r="HW194" s="19">
        <f t="shared" si="1264"/>
        <v>0</v>
      </c>
      <c r="HX194" s="19">
        <f t="shared" si="1264"/>
        <v>795479.53200000001</v>
      </c>
      <c r="HY194" s="19">
        <f t="shared" si="1264"/>
        <v>442579.435</v>
      </c>
      <c r="HZ194" s="19"/>
      <c r="IB194" s="19">
        <f t="shared" si="1265"/>
        <v>0</v>
      </c>
      <c r="IC194" s="19">
        <f t="shared" si="1265"/>
        <v>0</v>
      </c>
      <c r="ID194" s="19">
        <f t="shared" si="1265"/>
        <v>0</v>
      </c>
      <c r="IE194" s="19">
        <f t="shared" si="1265"/>
        <v>392765.00999999995</v>
      </c>
      <c r="IF194" s="19">
        <f t="shared" si="1265"/>
        <v>212764.43</v>
      </c>
      <c r="IG194" s="19"/>
    </row>
    <row r="195" spans="1:241">
      <c r="B195" s="1" t="str">
        <f t="shared" si="1222"/>
        <v>Underground</v>
      </c>
      <c r="C195" s="19">
        <f t="shared" si="1223"/>
        <v>11979.72</v>
      </c>
      <c r="D195" s="19">
        <f t="shared" si="1223"/>
        <v>56539.8</v>
      </c>
      <c r="E195" s="19">
        <f t="shared" si="1223"/>
        <v>114385.8</v>
      </c>
      <c r="F195" s="19">
        <f t="shared" si="1223"/>
        <v>128567.40000000001</v>
      </c>
      <c r="G195" s="19">
        <f t="shared" si="1223"/>
        <v>85462.8</v>
      </c>
      <c r="I195" s="19">
        <f t="shared" si="1224"/>
        <v>188471.598</v>
      </c>
      <c r="J195" s="19">
        <f t="shared" si="1224"/>
        <v>683637.09</v>
      </c>
      <c r="K195" s="19">
        <f t="shared" si="1224"/>
        <v>1265101.3499999999</v>
      </c>
      <c r="L195" s="19">
        <f t="shared" si="1224"/>
        <v>1421210.91</v>
      </c>
      <c r="M195" s="19">
        <f t="shared" si="1224"/>
        <v>1026990.42</v>
      </c>
      <c r="N195" s="19"/>
      <c r="P195" s="19">
        <f t="shared" si="1225"/>
        <v>56304.684000000001</v>
      </c>
      <c r="Q195" s="19">
        <f t="shared" si="1225"/>
        <v>265737.06</v>
      </c>
      <c r="R195" s="19">
        <f t="shared" si="1225"/>
        <v>537613.26</v>
      </c>
      <c r="S195" s="19">
        <f t="shared" si="1225"/>
        <v>604266.78</v>
      </c>
      <c r="T195" s="19">
        <f t="shared" si="1225"/>
        <v>401675.16000000003</v>
      </c>
      <c r="U195" s="19"/>
      <c r="X195" s="1" t="str">
        <f t="shared" si="1226"/>
        <v>Underground</v>
      </c>
      <c r="Y195" s="19">
        <f t="shared" si="1227"/>
        <v>0</v>
      </c>
      <c r="Z195" s="19">
        <f t="shared" si="1227"/>
        <v>21347.040000000001</v>
      </c>
      <c r="AA195" s="19">
        <f t="shared" si="1227"/>
        <v>51912.119999999995</v>
      </c>
      <c r="AB195" s="19">
        <f t="shared" si="1227"/>
        <v>57883.32</v>
      </c>
      <c r="AC195" s="19">
        <f t="shared" si="1227"/>
        <v>70572.12</v>
      </c>
      <c r="AE195" s="19">
        <f t="shared" si="1228"/>
        <v>0</v>
      </c>
      <c r="AF195" s="19">
        <f t="shared" si="1228"/>
        <v>249527.49119999999</v>
      </c>
      <c r="AG195" s="19">
        <f t="shared" si="1228"/>
        <v>593544.74399999995</v>
      </c>
      <c r="AH195" s="19">
        <f t="shared" si="1228"/>
        <v>662049.33600000001</v>
      </c>
      <c r="AI195" s="19">
        <f t="shared" si="1228"/>
        <v>817882.72800000012</v>
      </c>
      <c r="AJ195" s="19"/>
      <c r="AL195" s="19">
        <f t="shared" si="1229"/>
        <v>0</v>
      </c>
      <c r="AM195" s="19">
        <f t="shared" si="1229"/>
        <v>111004.60800000001</v>
      </c>
      <c r="AN195" s="19">
        <f t="shared" si="1229"/>
        <v>269943.02400000003</v>
      </c>
      <c r="AO195" s="19">
        <f t="shared" si="1229"/>
        <v>300993.26400000002</v>
      </c>
      <c r="AP195" s="19">
        <f t="shared" si="1229"/>
        <v>366975.02400000003</v>
      </c>
      <c r="AQ195" s="19"/>
      <c r="AT195" s="1" t="str">
        <f t="shared" si="1230"/>
        <v>Fantasy</v>
      </c>
      <c r="AU195" s="19">
        <f t="shared" si="1231"/>
        <v>0</v>
      </c>
      <c r="AV195" s="19">
        <f t="shared" si="1231"/>
        <v>8471.64</v>
      </c>
      <c r="AW195" s="19">
        <f t="shared" si="1231"/>
        <v>83447.520000000004</v>
      </c>
      <c r="AX195" s="19">
        <f t="shared" si="1231"/>
        <v>111997.32</v>
      </c>
      <c r="AY195" s="19">
        <f t="shared" si="1231"/>
        <v>62361.72</v>
      </c>
      <c r="BA195" s="19">
        <f t="shared" si="1232"/>
        <v>0</v>
      </c>
      <c r="BB195" s="19">
        <f t="shared" si="1232"/>
        <v>104838.22440000001</v>
      </c>
      <c r="BC195" s="19">
        <f t="shared" si="1232"/>
        <v>845033.02799999993</v>
      </c>
      <c r="BD195" s="19">
        <f t="shared" si="1232"/>
        <v>1126741.182</v>
      </c>
      <c r="BE195" s="19">
        <f t="shared" si="1232"/>
        <v>651832.98600000003</v>
      </c>
      <c r="BF195" s="19"/>
      <c r="BH195" s="19">
        <f t="shared" si="1233"/>
        <v>0</v>
      </c>
      <c r="BI195" s="19">
        <f t="shared" si="1233"/>
        <v>41511.036</v>
      </c>
      <c r="BJ195" s="19">
        <f t="shared" si="1233"/>
        <v>408892.848</v>
      </c>
      <c r="BK195" s="19">
        <f t="shared" si="1233"/>
        <v>548786.86800000002</v>
      </c>
      <c r="BL195" s="19">
        <f t="shared" si="1233"/>
        <v>305572.42800000001</v>
      </c>
      <c r="BM195" s="19"/>
      <c r="BP195" s="1" t="str">
        <f t="shared" si="1234"/>
        <v>Fantasy</v>
      </c>
      <c r="BQ195" s="19">
        <f t="shared" si="1235"/>
        <v>0</v>
      </c>
      <c r="BR195" s="19">
        <f t="shared" si="1235"/>
        <v>0</v>
      </c>
      <c r="BS195" s="19">
        <f t="shared" si="1235"/>
        <v>83111.640000000014</v>
      </c>
      <c r="BT195" s="19">
        <f t="shared" si="1235"/>
        <v>111624.12000000001</v>
      </c>
      <c r="BU195" s="19">
        <f t="shared" si="1235"/>
        <v>59749.32</v>
      </c>
      <c r="BW195" s="19">
        <f t="shared" si="1236"/>
        <v>0</v>
      </c>
      <c r="BX195" s="19">
        <f t="shared" si="1236"/>
        <v>0</v>
      </c>
      <c r="BY195" s="19">
        <f t="shared" si="1236"/>
        <v>887512.89119999995</v>
      </c>
      <c r="BZ195" s="19">
        <f t="shared" si="1236"/>
        <v>1185439.9440000001</v>
      </c>
      <c r="CA195" s="19">
        <f t="shared" si="1236"/>
        <v>652346.13599999994</v>
      </c>
      <c r="CB195" s="19"/>
      <c r="CD195" s="19">
        <f t="shared" si="1237"/>
        <v>0</v>
      </c>
      <c r="CE195" s="19">
        <f t="shared" si="1237"/>
        <v>0</v>
      </c>
      <c r="CF195" s="19">
        <f t="shared" si="1237"/>
        <v>432180.52800000005</v>
      </c>
      <c r="CG195" s="19">
        <f t="shared" si="1237"/>
        <v>580445.42400000012</v>
      </c>
      <c r="CH195" s="19">
        <f t="shared" si="1237"/>
        <v>310696.46400000009</v>
      </c>
      <c r="CI195" s="19"/>
      <c r="CL195" s="1" t="str">
        <f t="shared" si="1238"/>
        <v>Fantasy</v>
      </c>
      <c r="CM195" s="19">
        <f t="shared" si="1239"/>
        <v>0</v>
      </c>
      <c r="CN195" s="19">
        <f t="shared" si="1239"/>
        <v>0</v>
      </c>
      <c r="CO195" s="19">
        <f t="shared" si="1239"/>
        <v>83111.640000000014</v>
      </c>
      <c r="CP195" s="19">
        <f t="shared" si="1239"/>
        <v>111624.12000000001</v>
      </c>
      <c r="CQ195" s="19">
        <f t="shared" si="1239"/>
        <v>59749.32</v>
      </c>
      <c r="CS195" s="19">
        <f t="shared" si="1240"/>
        <v>0</v>
      </c>
      <c r="CT195" s="19">
        <f t="shared" si="1240"/>
        <v>0</v>
      </c>
      <c r="CU195" s="19">
        <f t="shared" si="1240"/>
        <v>887512.89119999995</v>
      </c>
      <c r="CV195" s="19">
        <f t="shared" si="1240"/>
        <v>1185439.9440000001</v>
      </c>
      <c r="CW195" s="19">
        <f t="shared" si="1240"/>
        <v>652346.13599999994</v>
      </c>
      <c r="CX195" s="19"/>
      <c r="CZ195" s="19">
        <f t="shared" si="1241"/>
        <v>0</v>
      </c>
      <c r="DA195" s="19">
        <f t="shared" si="1241"/>
        <v>0</v>
      </c>
      <c r="DB195" s="19">
        <f t="shared" si="1241"/>
        <v>432180.52800000005</v>
      </c>
      <c r="DC195" s="19">
        <f t="shared" si="1241"/>
        <v>580445.42400000012</v>
      </c>
      <c r="DD195" s="19">
        <f t="shared" si="1241"/>
        <v>310696.46400000009</v>
      </c>
      <c r="DE195" s="19"/>
      <c r="DH195" s="1" t="str">
        <f t="shared" si="1242"/>
        <v>Fantasy</v>
      </c>
      <c r="DI195" s="19">
        <f t="shared" si="1243"/>
        <v>0</v>
      </c>
      <c r="DJ195" s="19">
        <f t="shared" si="1243"/>
        <v>0</v>
      </c>
      <c r="DK195" s="19">
        <f t="shared" si="1243"/>
        <v>83111.640000000014</v>
      </c>
      <c r="DL195" s="19">
        <f t="shared" si="1243"/>
        <v>111624.12000000001</v>
      </c>
      <c r="DM195" s="19">
        <f t="shared" si="1243"/>
        <v>59749.32</v>
      </c>
      <c r="DO195" s="19">
        <f t="shared" si="1244"/>
        <v>0</v>
      </c>
      <c r="DP195" s="19">
        <f t="shared" si="1244"/>
        <v>0</v>
      </c>
      <c r="DQ195" s="19">
        <f t="shared" si="1244"/>
        <v>904580.44680000003</v>
      </c>
      <c r="DR195" s="19">
        <f t="shared" si="1244"/>
        <v>1208236.8659999999</v>
      </c>
      <c r="DS195" s="19">
        <f t="shared" si="1244"/>
        <v>664891.25399999996</v>
      </c>
      <c r="DT195" s="19"/>
      <c r="DV195" s="19">
        <f t="shared" si="1245"/>
        <v>0</v>
      </c>
      <c r="DW195" s="19">
        <f t="shared" si="1245"/>
        <v>0</v>
      </c>
      <c r="DX195" s="19">
        <f t="shared" si="1245"/>
        <v>440491.69199999992</v>
      </c>
      <c r="DY195" s="19">
        <f t="shared" si="1245"/>
        <v>591607.83599999989</v>
      </c>
      <c r="DZ195" s="19">
        <f t="shared" si="1245"/>
        <v>316671.39599999995</v>
      </c>
      <c r="EA195" s="19"/>
      <c r="ED195" s="1" t="str">
        <f t="shared" si="1246"/>
        <v>Fantasy</v>
      </c>
      <c r="EE195" s="19">
        <f t="shared" si="1247"/>
        <v>0</v>
      </c>
      <c r="EF195" s="19">
        <f t="shared" si="1247"/>
        <v>0</v>
      </c>
      <c r="EG195" s="19">
        <f t="shared" si="1247"/>
        <v>83111.640000000014</v>
      </c>
      <c r="EH195" s="19">
        <f t="shared" si="1247"/>
        <v>111624.12000000001</v>
      </c>
      <c r="EI195" s="19">
        <f t="shared" si="1247"/>
        <v>59749.32</v>
      </c>
      <c r="EK195" s="19">
        <f t="shared" si="1248"/>
        <v>0</v>
      </c>
      <c r="EL195" s="19">
        <f t="shared" si="1248"/>
        <v>0</v>
      </c>
      <c r="EM195" s="19">
        <f t="shared" si="1248"/>
        <v>938715.55800000008</v>
      </c>
      <c r="EN195" s="19">
        <f t="shared" si="1248"/>
        <v>1253830.71</v>
      </c>
      <c r="EO195" s="19">
        <f t="shared" si="1248"/>
        <v>689981.49000000011</v>
      </c>
      <c r="EP195" s="19"/>
      <c r="ER195" s="19">
        <f t="shared" si="1249"/>
        <v>0</v>
      </c>
      <c r="ES195" s="19">
        <f t="shared" si="1249"/>
        <v>0</v>
      </c>
      <c r="ET195" s="19">
        <f t="shared" si="1249"/>
        <v>457114.02</v>
      </c>
      <c r="EU195" s="19">
        <f t="shared" si="1249"/>
        <v>613932.66</v>
      </c>
      <c r="EV195" s="19">
        <f t="shared" si="1249"/>
        <v>328621.26</v>
      </c>
      <c r="EW195" s="19"/>
      <c r="EZ195" s="1" t="str">
        <f t="shared" si="1250"/>
        <v>Fantasy</v>
      </c>
      <c r="FA195" s="19">
        <f t="shared" si="1251"/>
        <v>0</v>
      </c>
      <c r="FB195" s="19">
        <f t="shared" si="1251"/>
        <v>0</v>
      </c>
      <c r="FC195" s="19">
        <f t="shared" si="1251"/>
        <v>83111.640000000014</v>
      </c>
      <c r="FD195" s="19">
        <f t="shared" si="1251"/>
        <v>111624.12000000001</v>
      </c>
      <c r="FE195" s="19">
        <f t="shared" si="1251"/>
        <v>59749.32</v>
      </c>
      <c r="FG195" s="19">
        <f t="shared" si="1252"/>
        <v>0</v>
      </c>
      <c r="FH195" s="19">
        <f t="shared" si="1252"/>
        <v>0</v>
      </c>
      <c r="FI195" s="19">
        <f t="shared" si="1252"/>
        <v>904580.44680000003</v>
      </c>
      <c r="FJ195" s="19">
        <f t="shared" si="1252"/>
        <v>1208236.8659999999</v>
      </c>
      <c r="FK195" s="19">
        <f t="shared" si="1252"/>
        <v>664891.25399999996</v>
      </c>
      <c r="FL195" s="19"/>
      <c r="FN195" s="19">
        <f t="shared" si="1253"/>
        <v>0</v>
      </c>
      <c r="FO195" s="19">
        <f t="shared" si="1253"/>
        <v>0</v>
      </c>
      <c r="FP195" s="19">
        <f t="shared" si="1253"/>
        <v>440491.69199999992</v>
      </c>
      <c r="FQ195" s="19">
        <f t="shared" si="1253"/>
        <v>591607.83599999989</v>
      </c>
      <c r="FR195" s="19">
        <f t="shared" si="1253"/>
        <v>316671.39599999995</v>
      </c>
      <c r="FS195" s="19"/>
      <c r="FV195" s="1" t="str">
        <f t="shared" si="1254"/>
        <v>Fantasy</v>
      </c>
      <c r="FW195" s="19">
        <f t="shared" si="1255"/>
        <v>0</v>
      </c>
      <c r="FX195" s="19">
        <f t="shared" si="1255"/>
        <v>0</v>
      </c>
      <c r="FY195" s="19">
        <f t="shared" si="1255"/>
        <v>0</v>
      </c>
      <c r="FZ195" s="19">
        <f t="shared" si="1255"/>
        <v>109944.72</v>
      </c>
      <c r="GA195" s="19">
        <f t="shared" si="1255"/>
        <v>59749.32</v>
      </c>
      <c r="GC195" s="19">
        <f t="shared" si="1256"/>
        <v>0</v>
      </c>
      <c r="GD195" s="19">
        <f t="shared" si="1256"/>
        <v>0</v>
      </c>
      <c r="GE195" s="19">
        <f t="shared" si="1256"/>
        <v>0</v>
      </c>
      <c r="GF195" s="19">
        <f t="shared" si="1256"/>
        <v>1185984.8159999999</v>
      </c>
      <c r="GG195" s="19">
        <f t="shared" si="1256"/>
        <v>664891.25399999996</v>
      </c>
      <c r="GH195" s="19"/>
      <c r="GJ195" s="19">
        <f t="shared" si="1257"/>
        <v>0</v>
      </c>
      <c r="GK195" s="19">
        <f t="shared" si="1257"/>
        <v>0</v>
      </c>
      <c r="GL195" s="19">
        <f t="shared" si="1257"/>
        <v>0</v>
      </c>
      <c r="GM195" s="19">
        <f t="shared" si="1257"/>
        <v>582707.01599999983</v>
      </c>
      <c r="GN195" s="19">
        <f t="shared" si="1257"/>
        <v>316671.39599999995</v>
      </c>
      <c r="GO195" s="19"/>
      <c r="GR195" s="1" t="str">
        <f t="shared" si="1258"/>
        <v>Fantasy</v>
      </c>
      <c r="GS195" s="19">
        <f t="shared" si="1259"/>
        <v>0</v>
      </c>
      <c r="GT195" s="19">
        <f t="shared" si="1259"/>
        <v>0</v>
      </c>
      <c r="GU195" s="19">
        <f t="shared" si="1259"/>
        <v>0</v>
      </c>
      <c r="GV195" s="19">
        <f t="shared" si="1259"/>
        <v>109608.84000000001</v>
      </c>
      <c r="GW195" s="19">
        <f t="shared" si="1259"/>
        <v>59376.119999999995</v>
      </c>
      <c r="GY195" s="19">
        <f t="shared" si="1260"/>
        <v>0</v>
      </c>
      <c r="GZ195" s="19">
        <f t="shared" si="1260"/>
        <v>0</v>
      </c>
      <c r="HA195" s="19">
        <f t="shared" si="1260"/>
        <v>0</v>
      </c>
      <c r="HB195" s="19">
        <f t="shared" si="1260"/>
        <v>1176549.9467999998</v>
      </c>
      <c r="HC195" s="19">
        <f t="shared" si="1260"/>
        <v>654408.06599999988</v>
      </c>
      <c r="HD195" s="19"/>
      <c r="HF195" s="19">
        <f t="shared" si="1261"/>
        <v>0</v>
      </c>
      <c r="HG195" s="19">
        <f t="shared" si="1261"/>
        <v>0</v>
      </c>
      <c r="HH195" s="19">
        <f t="shared" si="1261"/>
        <v>0</v>
      </c>
      <c r="HI195" s="19">
        <f t="shared" si="1261"/>
        <v>580926.85199999984</v>
      </c>
      <c r="HJ195" s="19">
        <f t="shared" si="1261"/>
        <v>314693.43599999999</v>
      </c>
      <c r="HK195" s="19"/>
      <c r="HN195" s="1" t="str">
        <f t="shared" si="1262"/>
        <v>Fantasy</v>
      </c>
      <c r="HO195" s="19">
        <f t="shared" si="1263"/>
        <v>0</v>
      </c>
      <c r="HP195" s="19">
        <f t="shared" si="1263"/>
        <v>0</v>
      </c>
      <c r="HQ195" s="19">
        <f t="shared" si="1263"/>
        <v>0</v>
      </c>
      <c r="HR195" s="19">
        <f t="shared" si="1263"/>
        <v>109608.84000000001</v>
      </c>
      <c r="HS195" s="19">
        <f t="shared" si="1263"/>
        <v>59376.119999999995</v>
      </c>
      <c r="HU195" s="19">
        <f t="shared" si="1264"/>
        <v>0</v>
      </c>
      <c r="HV195" s="19">
        <f t="shared" si="1264"/>
        <v>0</v>
      </c>
      <c r="HW195" s="19">
        <f t="shared" si="1264"/>
        <v>0</v>
      </c>
      <c r="HX195" s="19">
        <f t="shared" si="1264"/>
        <v>1176549.9467999998</v>
      </c>
      <c r="HY195" s="19">
        <f t="shared" si="1264"/>
        <v>654408.06599999988</v>
      </c>
      <c r="HZ195" s="19"/>
      <c r="IB195" s="19">
        <f t="shared" si="1265"/>
        <v>0</v>
      </c>
      <c r="IC195" s="19">
        <f t="shared" si="1265"/>
        <v>0</v>
      </c>
      <c r="ID195" s="19">
        <f t="shared" si="1265"/>
        <v>0</v>
      </c>
      <c r="IE195" s="19">
        <f t="shared" si="1265"/>
        <v>580926.85199999984</v>
      </c>
      <c r="IF195" s="19">
        <f t="shared" si="1265"/>
        <v>314693.43599999999</v>
      </c>
      <c r="IG195" s="19"/>
    </row>
    <row r="196" spans="1:241">
      <c r="B196" s="1" t="str">
        <f t="shared" si="1222"/>
        <v>Fantasy</v>
      </c>
      <c r="C196" s="19">
        <f t="shared" si="1223"/>
        <v>7986.48</v>
      </c>
      <c r="D196" s="19">
        <f t="shared" si="1223"/>
        <v>37693.199999999997</v>
      </c>
      <c r="E196" s="19">
        <f t="shared" si="1223"/>
        <v>76257.2</v>
      </c>
      <c r="F196" s="19">
        <f t="shared" si="1223"/>
        <v>85711.599999999991</v>
      </c>
      <c r="G196" s="19">
        <f t="shared" si="1223"/>
        <v>56975.200000000004</v>
      </c>
      <c r="I196" s="19">
        <f t="shared" si="1224"/>
        <v>136873.58799999999</v>
      </c>
      <c r="J196" s="19">
        <f t="shared" si="1224"/>
        <v>481191.64</v>
      </c>
      <c r="K196" s="19">
        <f t="shared" si="1224"/>
        <v>874096.6</v>
      </c>
      <c r="L196" s="19">
        <f t="shared" si="1224"/>
        <v>983431.75999999989</v>
      </c>
      <c r="M196" s="19">
        <f t="shared" si="1224"/>
        <v>721495.12000000011</v>
      </c>
      <c r="N196" s="19"/>
      <c r="P196" s="19">
        <f t="shared" si="1225"/>
        <v>37536.456000000006</v>
      </c>
      <c r="Q196" s="19">
        <f t="shared" si="1225"/>
        <v>177158.03999999998</v>
      </c>
      <c r="R196" s="19">
        <f t="shared" si="1225"/>
        <v>358408.84</v>
      </c>
      <c r="S196" s="19">
        <f t="shared" si="1225"/>
        <v>402844.52</v>
      </c>
      <c r="T196" s="19">
        <f t="shared" si="1225"/>
        <v>267783.44</v>
      </c>
      <c r="U196" s="19"/>
      <c r="X196" s="1" t="str">
        <f t="shared" si="1226"/>
        <v>Fantasy</v>
      </c>
      <c r="Y196" s="19">
        <f t="shared" si="1227"/>
        <v>0</v>
      </c>
      <c r="Z196" s="19">
        <f t="shared" si="1227"/>
        <v>14231.36</v>
      </c>
      <c r="AA196" s="19">
        <f t="shared" si="1227"/>
        <v>34608.080000000002</v>
      </c>
      <c r="AB196" s="19">
        <f t="shared" si="1227"/>
        <v>38588.879999999997</v>
      </c>
      <c r="AC196" s="19">
        <f t="shared" si="1227"/>
        <v>47048.08</v>
      </c>
      <c r="AE196" s="19">
        <f t="shared" si="1228"/>
        <v>0</v>
      </c>
      <c r="AF196" s="19">
        <f t="shared" si="1228"/>
        <v>166662.16320000001</v>
      </c>
      <c r="AG196" s="19">
        <f t="shared" si="1228"/>
        <v>397054.94400000002</v>
      </c>
      <c r="AH196" s="19">
        <f t="shared" si="1228"/>
        <v>443889.05599999998</v>
      </c>
      <c r="AI196" s="19">
        <f t="shared" si="1228"/>
        <v>548942.36800000002</v>
      </c>
      <c r="AJ196" s="19"/>
      <c r="AL196" s="19">
        <f t="shared" si="1229"/>
        <v>0</v>
      </c>
      <c r="AM196" s="19">
        <f t="shared" si="1229"/>
        <v>74003.072</v>
      </c>
      <c r="AN196" s="19">
        <f t="shared" si="1229"/>
        <v>179962.016</v>
      </c>
      <c r="AO196" s="19">
        <f t="shared" si="1229"/>
        <v>200662.17600000001</v>
      </c>
      <c r="AP196" s="19">
        <f t="shared" si="1229"/>
        <v>244650.016</v>
      </c>
      <c r="AQ196" s="19"/>
      <c r="AT196" s="1" t="str">
        <f t="shared" si="1230"/>
        <v>Style, Designers</v>
      </c>
      <c r="AU196" s="19">
        <f t="shared" si="1231"/>
        <v>0</v>
      </c>
      <c r="AV196" s="19">
        <f t="shared" si="1231"/>
        <v>5647.76</v>
      </c>
      <c r="AW196" s="19">
        <f t="shared" si="1231"/>
        <v>55631.68</v>
      </c>
      <c r="AX196" s="19">
        <f t="shared" si="1231"/>
        <v>74664.88</v>
      </c>
      <c r="AY196" s="19">
        <f t="shared" si="1231"/>
        <v>41574.479999999996</v>
      </c>
      <c r="BA196" s="19">
        <f t="shared" si="1232"/>
        <v>0</v>
      </c>
      <c r="BB196" s="19">
        <f t="shared" si="1232"/>
        <v>70184.738400000002</v>
      </c>
      <c r="BC196" s="19">
        <f t="shared" si="1232"/>
        <v>564635.42800000007</v>
      </c>
      <c r="BD196" s="19">
        <f t="shared" si="1232"/>
        <v>753538.07200000004</v>
      </c>
      <c r="BE196" s="19">
        <f t="shared" si="1232"/>
        <v>438029.81600000005</v>
      </c>
      <c r="BF196" s="19"/>
      <c r="BH196" s="19">
        <f t="shared" si="1233"/>
        <v>0</v>
      </c>
      <c r="BI196" s="19">
        <f t="shared" si="1233"/>
        <v>27674.024000000001</v>
      </c>
      <c r="BJ196" s="19">
        <f t="shared" si="1233"/>
        <v>272595.23200000002</v>
      </c>
      <c r="BK196" s="19">
        <f t="shared" si="1233"/>
        <v>365857.91200000001</v>
      </c>
      <c r="BL196" s="19">
        <f t="shared" si="1233"/>
        <v>203714.95200000002</v>
      </c>
      <c r="BM196" s="19"/>
      <c r="BP196" s="1" t="str">
        <f t="shared" si="1234"/>
        <v>Style, Designers</v>
      </c>
      <c r="BQ196" s="19">
        <f t="shared" si="1235"/>
        <v>0</v>
      </c>
      <c r="BR196" s="19">
        <f t="shared" si="1235"/>
        <v>0</v>
      </c>
      <c r="BS196" s="19">
        <f t="shared" si="1235"/>
        <v>55407.759999999995</v>
      </c>
      <c r="BT196" s="19">
        <f t="shared" si="1235"/>
        <v>74416.08</v>
      </c>
      <c r="BU196" s="19">
        <f t="shared" si="1235"/>
        <v>39832.879999999997</v>
      </c>
      <c r="BW196" s="19">
        <f t="shared" si="1236"/>
        <v>0</v>
      </c>
      <c r="BX196" s="19">
        <f t="shared" si="1236"/>
        <v>0</v>
      </c>
      <c r="BY196" s="19">
        <f t="shared" si="1236"/>
        <v>591985.76319999993</v>
      </c>
      <c r="BZ196" s="19">
        <f t="shared" si="1236"/>
        <v>791651.74399999995</v>
      </c>
      <c r="CA196" s="19">
        <f t="shared" si="1236"/>
        <v>437420.25599999999</v>
      </c>
      <c r="CB196" s="19"/>
      <c r="CD196" s="19">
        <f t="shared" si="1237"/>
        <v>0</v>
      </c>
      <c r="CE196" s="19">
        <f t="shared" si="1237"/>
        <v>0</v>
      </c>
      <c r="CF196" s="19">
        <f t="shared" si="1237"/>
        <v>288120.35199999996</v>
      </c>
      <c r="CG196" s="19">
        <f t="shared" si="1237"/>
        <v>386963.61599999998</v>
      </c>
      <c r="CH196" s="19">
        <f t="shared" si="1237"/>
        <v>207130.97599999997</v>
      </c>
      <c r="CI196" s="19"/>
      <c r="CL196" s="1" t="str">
        <f t="shared" si="1238"/>
        <v>Style, Designers</v>
      </c>
      <c r="CM196" s="19">
        <f t="shared" si="1239"/>
        <v>0</v>
      </c>
      <c r="CN196" s="19">
        <f t="shared" si="1239"/>
        <v>0</v>
      </c>
      <c r="CO196" s="19">
        <f t="shared" si="1239"/>
        <v>55407.759999999995</v>
      </c>
      <c r="CP196" s="19">
        <f t="shared" si="1239"/>
        <v>74416.08</v>
      </c>
      <c r="CQ196" s="19">
        <f t="shared" si="1239"/>
        <v>39832.879999999997</v>
      </c>
      <c r="CS196" s="19">
        <f t="shared" si="1240"/>
        <v>0</v>
      </c>
      <c r="CT196" s="19">
        <f t="shared" si="1240"/>
        <v>0</v>
      </c>
      <c r="CU196" s="19">
        <f t="shared" si="1240"/>
        <v>591985.76319999993</v>
      </c>
      <c r="CV196" s="19">
        <f t="shared" si="1240"/>
        <v>791651.74399999995</v>
      </c>
      <c r="CW196" s="19">
        <f t="shared" si="1240"/>
        <v>437420.25599999999</v>
      </c>
      <c r="CX196" s="19"/>
      <c r="CZ196" s="19">
        <f t="shared" si="1241"/>
        <v>0</v>
      </c>
      <c r="DA196" s="19">
        <f t="shared" si="1241"/>
        <v>0</v>
      </c>
      <c r="DB196" s="19">
        <f t="shared" si="1241"/>
        <v>288120.35199999996</v>
      </c>
      <c r="DC196" s="19">
        <f t="shared" si="1241"/>
        <v>386963.61599999998</v>
      </c>
      <c r="DD196" s="19">
        <f t="shared" si="1241"/>
        <v>207130.97599999997</v>
      </c>
      <c r="DE196" s="19"/>
      <c r="DH196" s="1" t="str">
        <f t="shared" si="1242"/>
        <v>Style, Designers</v>
      </c>
      <c r="DI196" s="19">
        <f t="shared" si="1243"/>
        <v>0</v>
      </c>
      <c r="DJ196" s="19">
        <f t="shared" si="1243"/>
        <v>0</v>
      </c>
      <c r="DK196" s="19">
        <f t="shared" si="1243"/>
        <v>55407.759999999995</v>
      </c>
      <c r="DL196" s="19">
        <f t="shared" si="1243"/>
        <v>74416.08</v>
      </c>
      <c r="DM196" s="19">
        <f t="shared" si="1243"/>
        <v>39832.879999999997</v>
      </c>
      <c r="DO196" s="19">
        <f t="shared" si="1244"/>
        <v>0</v>
      </c>
      <c r="DP196" s="19">
        <f t="shared" si="1244"/>
        <v>0</v>
      </c>
      <c r="DQ196" s="19">
        <f t="shared" si="1244"/>
        <v>603370.10479999997</v>
      </c>
      <c r="DR196" s="19">
        <f t="shared" si="1244"/>
        <v>806875.81599999999</v>
      </c>
      <c r="DS196" s="19">
        <f t="shared" si="1244"/>
        <v>445832.18400000001</v>
      </c>
      <c r="DT196" s="19"/>
      <c r="DV196" s="19">
        <f t="shared" si="1245"/>
        <v>0</v>
      </c>
      <c r="DW196" s="19">
        <f t="shared" si="1245"/>
        <v>0</v>
      </c>
      <c r="DX196" s="19">
        <f t="shared" si="1245"/>
        <v>293661.12800000003</v>
      </c>
      <c r="DY196" s="19">
        <f t="shared" si="1245"/>
        <v>394405.22400000005</v>
      </c>
      <c r="DZ196" s="19">
        <f t="shared" si="1245"/>
        <v>211114.264</v>
      </c>
      <c r="EA196" s="19"/>
      <c r="ED196" s="1" t="str">
        <f t="shared" si="1246"/>
        <v>Style, Designers</v>
      </c>
      <c r="EE196" s="19">
        <f t="shared" si="1247"/>
        <v>0</v>
      </c>
      <c r="EF196" s="19">
        <f t="shared" si="1247"/>
        <v>0</v>
      </c>
      <c r="EG196" s="19">
        <f t="shared" si="1247"/>
        <v>55407.759999999995</v>
      </c>
      <c r="EH196" s="19">
        <f t="shared" si="1247"/>
        <v>74416.08</v>
      </c>
      <c r="EI196" s="19">
        <f t="shared" si="1247"/>
        <v>39832.879999999997</v>
      </c>
      <c r="EK196" s="19">
        <f t="shared" si="1248"/>
        <v>0</v>
      </c>
      <c r="EL196" s="19">
        <f t="shared" si="1248"/>
        <v>0</v>
      </c>
      <c r="EM196" s="19">
        <f t="shared" si="1248"/>
        <v>626138.78800000006</v>
      </c>
      <c r="EN196" s="19">
        <f t="shared" si="1248"/>
        <v>837323.96</v>
      </c>
      <c r="EO196" s="19">
        <f t="shared" si="1248"/>
        <v>462656.04</v>
      </c>
      <c r="EP196" s="19"/>
      <c r="ER196" s="19">
        <f t="shared" si="1249"/>
        <v>0</v>
      </c>
      <c r="ES196" s="19">
        <f t="shared" si="1249"/>
        <v>0</v>
      </c>
      <c r="ET196" s="19">
        <f t="shared" si="1249"/>
        <v>304742.68000000005</v>
      </c>
      <c r="EU196" s="19">
        <f t="shared" si="1249"/>
        <v>409288.44000000006</v>
      </c>
      <c r="EV196" s="19">
        <f t="shared" si="1249"/>
        <v>219080.84</v>
      </c>
      <c r="EW196" s="19"/>
      <c r="EZ196" s="1" t="str">
        <f t="shared" si="1250"/>
        <v>Style, Designers</v>
      </c>
      <c r="FA196" s="19">
        <f t="shared" si="1251"/>
        <v>0</v>
      </c>
      <c r="FB196" s="19">
        <f t="shared" si="1251"/>
        <v>0</v>
      </c>
      <c r="FC196" s="19">
        <f t="shared" si="1251"/>
        <v>55407.759999999995</v>
      </c>
      <c r="FD196" s="19">
        <f t="shared" si="1251"/>
        <v>74416.08</v>
      </c>
      <c r="FE196" s="19">
        <f t="shared" si="1251"/>
        <v>39832.879999999997</v>
      </c>
      <c r="FG196" s="19">
        <f t="shared" si="1252"/>
        <v>0</v>
      </c>
      <c r="FH196" s="19">
        <f t="shared" si="1252"/>
        <v>0</v>
      </c>
      <c r="FI196" s="19">
        <f t="shared" si="1252"/>
        <v>603370.10479999997</v>
      </c>
      <c r="FJ196" s="19">
        <f t="shared" si="1252"/>
        <v>806875.81599999999</v>
      </c>
      <c r="FK196" s="19">
        <f t="shared" si="1252"/>
        <v>445832.18400000001</v>
      </c>
      <c r="FL196" s="19"/>
      <c r="FN196" s="19">
        <f t="shared" si="1253"/>
        <v>0</v>
      </c>
      <c r="FO196" s="19">
        <f t="shared" si="1253"/>
        <v>0</v>
      </c>
      <c r="FP196" s="19">
        <f t="shared" si="1253"/>
        <v>293661.12800000003</v>
      </c>
      <c r="FQ196" s="19">
        <f t="shared" si="1253"/>
        <v>394405.22400000005</v>
      </c>
      <c r="FR196" s="19">
        <f t="shared" si="1253"/>
        <v>211114.264</v>
      </c>
      <c r="FS196" s="19"/>
      <c r="FV196" s="1" t="str">
        <f t="shared" si="1254"/>
        <v>Style, Designers</v>
      </c>
      <c r="FW196" s="19">
        <f t="shared" si="1255"/>
        <v>0</v>
      </c>
      <c r="FX196" s="19">
        <f t="shared" si="1255"/>
        <v>0</v>
      </c>
      <c r="FY196" s="19">
        <f t="shared" si="1255"/>
        <v>0</v>
      </c>
      <c r="FZ196" s="19">
        <f t="shared" si="1255"/>
        <v>73296.48000000001</v>
      </c>
      <c r="GA196" s="19">
        <f t="shared" si="1255"/>
        <v>39832.879999999997</v>
      </c>
      <c r="GC196" s="19">
        <f t="shared" si="1256"/>
        <v>0</v>
      </c>
      <c r="GD196" s="19">
        <f t="shared" si="1256"/>
        <v>0</v>
      </c>
      <c r="GE196" s="19">
        <f t="shared" si="1256"/>
        <v>0</v>
      </c>
      <c r="GF196" s="19">
        <f t="shared" si="1256"/>
        <v>792041.11599999992</v>
      </c>
      <c r="GG196" s="19">
        <f t="shared" si="1256"/>
        <v>445832.18400000001</v>
      </c>
      <c r="GH196" s="19"/>
      <c r="GJ196" s="19">
        <f t="shared" si="1257"/>
        <v>0</v>
      </c>
      <c r="GK196" s="19">
        <f t="shared" si="1257"/>
        <v>0</v>
      </c>
      <c r="GL196" s="19">
        <f t="shared" si="1257"/>
        <v>0</v>
      </c>
      <c r="GM196" s="19">
        <f t="shared" si="1257"/>
        <v>388471.34400000004</v>
      </c>
      <c r="GN196" s="19">
        <f t="shared" si="1257"/>
        <v>211114.264</v>
      </c>
      <c r="GO196" s="19"/>
      <c r="GR196" s="1" t="str">
        <f t="shared" si="1258"/>
        <v>Style, Designers</v>
      </c>
      <c r="GS196" s="19">
        <f t="shared" si="1259"/>
        <v>0</v>
      </c>
      <c r="GT196" s="19">
        <f t="shared" si="1259"/>
        <v>0</v>
      </c>
      <c r="GU196" s="19">
        <f t="shared" si="1259"/>
        <v>0</v>
      </c>
      <c r="GV196" s="19">
        <f t="shared" si="1259"/>
        <v>73072.560000000012</v>
      </c>
      <c r="GW196" s="19">
        <f t="shared" si="1259"/>
        <v>39584.080000000002</v>
      </c>
      <c r="GY196" s="19">
        <f t="shared" si="1260"/>
        <v>0</v>
      </c>
      <c r="GZ196" s="19">
        <f t="shared" si="1260"/>
        <v>0</v>
      </c>
      <c r="HA196" s="19">
        <f t="shared" si="1260"/>
        <v>0</v>
      </c>
      <c r="HB196" s="19">
        <f t="shared" si="1260"/>
        <v>784683.10479999997</v>
      </c>
      <c r="HC196" s="19">
        <f t="shared" si="1260"/>
        <v>437656.61600000004</v>
      </c>
      <c r="HD196" s="19"/>
      <c r="HF196" s="19">
        <f t="shared" si="1261"/>
        <v>0</v>
      </c>
      <c r="HG196" s="19">
        <f t="shared" si="1261"/>
        <v>0</v>
      </c>
      <c r="HH196" s="19">
        <f t="shared" si="1261"/>
        <v>0</v>
      </c>
      <c r="HI196" s="19">
        <f t="shared" si="1261"/>
        <v>387284.56800000003</v>
      </c>
      <c r="HJ196" s="19">
        <f t="shared" si="1261"/>
        <v>209795.62400000001</v>
      </c>
      <c r="HK196" s="19"/>
      <c r="HN196" s="1" t="str">
        <f t="shared" si="1262"/>
        <v>Style, Designers</v>
      </c>
      <c r="HO196" s="19">
        <f t="shared" si="1263"/>
        <v>0</v>
      </c>
      <c r="HP196" s="19">
        <f t="shared" si="1263"/>
        <v>0</v>
      </c>
      <c r="HQ196" s="19">
        <f t="shared" si="1263"/>
        <v>0</v>
      </c>
      <c r="HR196" s="19">
        <f t="shared" si="1263"/>
        <v>73072.560000000012</v>
      </c>
      <c r="HS196" s="19">
        <f t="shared" si="1263"/>
        <v>39584.080000000002</v>
      </c>
      <c r="HU196" s="19">
        <f t="shared" si="1264"/>
        <v>0</v>
      </c>
      <c r="HV196" s="19">
        <f t="shared" si="1264"/>
        <v>0</v>
      </c>
      <c r="HW196" s="19">
        <f t="shared" si="1264"/>
        <v>0</v>
      </c>
      <c r="HX196" s="19">
        <f t="shared" si="1264"/>
        <v>784683.10479999997</v>
      </c>
      <c r="HY196" s="19">
        <f t="shared" si="1264"/>
        <v>437656.61600000004</v>
      </c>
      <c r="HZ196" s="19"/>
      <c r="IB196" s="19">
        <f t="shared" si="1265"/>
        <v>0</v>
      </c>
      <c r="IC196" s="19">
        <f t="shared" si="1265"/>
        <v>0</v>
      </c>
      <c r="ID196" s="19">
        <f t="shared" si="1265"/>
        <v>0</v>
      </c>
      <c r="IE196" s="19">
        <f t="shared" si="1265"/>
        <v>387284.56800000003</v>
      </c>
      <c r="IF196" s="19">
        <f t="shared" si="1265"/>
        <v>209795.62400000001</v>
      </c>
      <c r="IG196" s="19"/>
    </row>
    <row r="197" spans="1:241">
      <c r="B197" s="1" t="str">
        <f t="shared" si="1222"/>
        <v>Style</v>
      </c>
      <c r="C197" s="19">
        <f t="shared" si="1223"/>
        <v>11979.72</v>
      </c>
      <c r="D197" s="19">
        <f t="shared" si="1223"/>
        <v>56539.8</v>
      </c>
      <c r="E197" s="19">
        <f t="shared" si="1223"/>
        <v>114385.8</v>
      </c>
      <c r="F197" s="19">
        <f t="shared" si="1223"/>
        <v>128567.40000000001</v>
      </c>
      <c r="G197" s="19">
        <f t="shared" si="1223"/>
        <v>85462.8</v>
      </c>
      <c r="I197" s="19">
        <f t="shared" si="1224"/>
        <v>242553.87600000005</v>
      </c>
      <c r="J197" s="19">
        <f t="shared" si="1224"/>
        <v>818282.9850000001</v>
      </c>
      <c r="K197" s="19">
        <f t="shared" si="1224"/>
        <v>1472717.175</v>
      </c>
      <c r="L197" s="19">
        <f t="shared" si="1224"/>
        <v>1651269.1170000001</v>
      </c>
      <c r="M197" s="19">
        <f t="shared" si="1224"/>
        <v>1223916.8640000001</v>
      </c>
      <c r="N197" s="19"/>
      <c r="P197" s="19">
        <f t="shared" si="1225"/>
        <v>61695.558000000005</v>
      </c>
      <c r="Q197" s="19">
        <f t="shared" si="1225"/>
        <v>291179.97000000003</v>
      </c>
      <c r="R197" s="19">
        <f t="shared" si="1225"/>
        <v>589086.87</v>
      </c>
      <c r="S197" s="19">
        <f t="shared" si="1225"/>
        <v>662122.11</v>
      </c>
      <c r="T197" s="19">
        <f t="shared" si="1225"/>
        <v>440133.42000000004</v>
      </c>
      <c r="U197" s="19"/>
      <c r="X197" s="1" t="str">
        <f t="shared" si="1226"/>
        <v>Style</v>
      </c>
      <c r="Y197" s="19">
        <f t="shared" si="1227"/>
        <v>0</v>
      </c>
      <c r="Z197" s="19">
        <f t="shared" si="1227"/>
        <v>21347.040000000001</v>
      </c>
      <c r="AA197" s="19">
        <f t="shared" si="1227"/>
        <v>51912.119999999995</v>
      </c>
      <c r="AB197" s="19">
        <f t="shared" si="1227"/>
        <v>57883.32</v>
      </c>
      <c r="AC197" s="19">
        <f t="shared" si="1227"/>
        <v>70572.12</v>
      </c>
      <c r="AE197" s="19">
        <f t="shared" si="1228"/>
        <v>0</v>
      </c>
      <c r="AF197" s="19">
        <f t="shared" si="1228"/>
        <v>288770.03100000002</v>
      </c>
      <c r="AG197" s="19">
        <f t="shared" si="1228"/>
        <v>678119.32799999998</v>
      </c>
      <c r="AH197" s="19">
        <f t="shared" si="1228"/>
        <v>755082.49800000002</v>
      </c>
      <c r="AI197" s="19">
        <f t="shared" si="1228"/>
        <v>938318.10000000009</v>
      </c>
      <c r="AJ197" s="19"/>
      <c r="AL197" s="19">
        <f t="shared" si="1229"/>
        <v>0</v>
      </c>
      <c r="AM197" s="19">
        <f t="shared" si="1229"/>
        <v>120610.77600000001</v>
      </c>
      <c r="AN197" s="19">
        <f t="shared" si="1229"/>
        <v>293303.478</v>
      </c>
      <c r="AO197" s="19">
        <f t="shared" si="1229"/>
        <v>327040.75800000003</v>
      </c>
      <c r="AP197" s="19">
        <f t="shared" si="1229"/>
        <v>398732.478</v>
      </c>
      <c r="AQ197" s="19"/>
      <c r="AT197" s="1" t="str">
        <f t="shared" si="1230"/>
        <v>Style</v>
      </c>
      <c r="AU197" s="19">
        <f t="shared" si="1231"/>
        <v>0</v>
      </c>
      <c r="AV197" s="19">
        <f t="shared" si="1231"/>
        <v>8471.64</v>
      </c>
      <c r="AW197" s="19">
        <f t="shared" si="1231"/>
        <v>83447.520000000004</v>
      </c>
      <c r="AX197" s="19">
        <f t="shared" si="1231"/>
        <v>111997.32</v>
      </c>
      <c r="AY197" s="19">
        <f t="shared" si="1231"/>
        <v>62361.72</v>
      </c>
      <c r="BA197" s="19">
        <f t="shared" si="1232"/>
        <v>0</v>
      </c>
      <c r="BB197" s="19">
        <f t="shared" si="1232"/>
        <v>128482.497</v>
      </c>
      <c r="BC197" s="19">
        <f t="shared" si="1232"/>
        <v>938810.72400000016</v>
      </c>
      <c r="BD197" s="19">
        <f t="shared" si="1232"/>
        <v>1246090.5420000004</v>
      </c>
      <c r="BE197" s="19">
        <f t="shared" si="1232"/>
        <v>733558.18800000008</v>
      </c>
      <c r="BF197" s="19"/>
      <c r="BH197" s="19">
        <f t="shared" si="1233"/>
        <v>0</v>
      </c>
      <c r="BI197" s="19">
        <f t="shared" si="1233"/>
        <v>45323.274000000005</v>
      </c>
      <c r="BJ197" s="19">
        <f t="shared" si="1233"/>
        <v>446444.23200000008</v>
      </c>
      <c r="BK197" s="19">
        <f t="shared" si="1233"/>
        <v>599185.66200000013</v>
      </c>
      <c r="BL197" s="19">
        <f t="shared" si="1233"/>
        <v>333635.20200000005</v>
      </c>
      <c r="BM197" s="19"/>
      <c r="BP197" s="1" t="str">
        <f t="shared" si="1234"/>
        <v>Style</v>
      </c>
      <c r="BQ197" s="19">
        <f t="shared" si="1235"/>
        <v>0</v>
      </c>
      <c r="BR197" s="19">
        <f t="shared" si="1235"/>
        <v>0</v>
      </c>
      <c r="BS197" s="19">
        <f t="shared" si="1235"/>
        <v>83111.640000000014</v>
      </c>
      <c r="BT197" s="19">
        <f t="shared" si="1235"/>
        <v>111624.12000000001</v>
      </c>
      <c r="BU197" s="19">
        <f t="shared" si="1235"/>
        <v>59749.32</v>
      </c>
      <c r="BW197" s="19">
        <f t="shared" si="1236"/>
        <v>0</v>
      </c>
      <c r="BX197" s="19">
        <f t="shared" si="1236"/>
        <v>0</v>
      </c>
      <c r="BY197" s="19">
        <f t="shared" si="1236"/>
        <v>979119.12300000014</v>
      </c>
      <c r="BZ197" s="19">
        <f t="shared" si="1236"/>
        <v>1302259.0080000001</v>
      </c>
      <c r="CA197" s="19">
        <f t="shared" si="1236"/>
        <v>725562.37800000014</v>
      </c>
      <c r="CB197" s="19"/>
      <c r="CD197" s="19">
        <f t="shared" si="1237"/>
        <v>0</v>
      </c>
      <c r="CE197" s="19">
        <f t="shared" si="1237"/>
        <v>0</v>
      </c>
      <c r="CF197" s="19">
        <f t="shared" si="1237"/>
        <v>469580.766</v>
      </c>
      <c r="CG197" s="19">
        <f t="shared" si="1237"/>
        <v>630676.27799999993</v>
      </c>
      <c r="CH197" s="19">
        <f t="shared" si="1237"/>
        <v>337583.658</v>
      </c>
      <c r="CI197" s="19"/>
      <c r="CL197" s="1" t="str">
        <f t="shared" si="1238"/>
        <v>Style</v>
      </c>
      <c r="CM197" s="19">
        <f t="shared" si="1239"/>
        <v>0</v>
      </c>
      <c r="CN197" s="19">
        <f t="shared" si="1239"/>
        <v>0</v>
      </c>
      <c r="CO197" s="19">
        <f t="shared" si="1239"/>
        <v>83111.640000000014</v>
      </c>
      <c r="CP197" s="19">
        <f t="shared" si="1239"/>
        <v>111624.12000000001</v>
      </c>
      <c r="CQ197" s="19">
        <f t="shared" si="1239"/>
        <v>59749.32</v>
      </c>
      <c r="CS197" s="19">
        <f t="shared" si="1240"/>
        <v>0</v>
      </c>
      <c r="CT197" s="19">
        <f t="shared" si="1240"/>
        <v>0</v>
      </c>
      <c r="CU197" s="19">
        <f t="shared" si="1240"/>
        <v>979119.12300000014</v>
      </c>
      <c r="CV197" s="19">
        <f t="shared" si="1240"/>
        <v>1302259.0080000001</v>
      </c>
      <c r="CW197" s="19">
        <f t="shared" si="1240"/>
        <v>725562.37800000014</v>
      </c>
      <c r="CX197" s="19"/>
      <c r="CZ197" s="19">
        <f t="shared" si="1241"/>
        <v>0</v>
      </c>
      <c r="DA197" s="19">
        <f t="shared" si="1241"/>
        <v>0</v>
      </c>
      <c r="DB197" s="19">
        <f t="shared" si="1241"/>
        <v>469580.766</v>
      </c>
      <c r="DC197" s="19">
        <f t="shared" si="1241"/>
        <v>630676.27799999993</v>
      </c>
      <c r="DD197" s="19">
        <f t="shared" si="1241"/>
        <v>337583.658</v>
      </c>
      <c r="DE197" s="19"/>
      <c r="DH197" s="1" t="str">
        <f t="shared" si="1242"/>
        <v>Style</v>
      </c>
      <c r="DI197" s="19">
        <f t="shared" si="1243"/>
        <v>0</v>
      </c>
      <c r="DJ197" s="19">
        <f t="shared" si="1243"/>
        <v>0</v>
      </c>
      <c r="DK197" s="19">
        <f t="shared" si="1243"/>
        <v>83111.640000000014</v>
      </c>
      <c r="DL197" s="19">
        <f t="shared" si="1243"/>
        <v>111624.12000000001</v>
      </c>
      <c r="DM197" s="19">
        <f t="shared" si="1243"/>
        <v>59749.32</v>
      </c>
      <c r="DO197" s="19">
        <f t="shared" si="1244"/>
        <v>0</v>
      </c>
      <c r="DP197" s="19">
        <f t="shared" si="1244"/>
        <v>0</v>
      </c>
      <c r="DQ197" s="19">
        <f t="shared" si="1244"/>
        <v>996448.66500000004</v>
      </c>
      <c r="DR197" s="19">
        <f t="shared" si="1244"/>
        <v>1325307.8400000001</v>
      </c>
      <c r="DS197" s="19">
        <f t="shared" si="1244"/>
        <v>738404.19</v>
      </c>
      <c r="DT197" s="19"/>
      <c r="DV197" s="19">
        <f t="shared" si="1245"/>
        <v>0</v>
      </c>
      <c r="DW197" s="19">
        <f t="shared" si="1245"/>
        <v>0</v>
      </c>
      <c r="DX197" s="19">
        <f t="shared" si="1245"/>
        <v>477891.93000000005</v>
      </c>
      <c r="DY197" s="19">
        <f t="shared" si="1245"/>
        <v>641838.68999999994</v>
      </c>
      <c r="DZ197" s="19">
        <f t="shared" si="1245"/>
        <v>343558.59</v>
      </c>
      <c r="EA197" s="19"/>
      <c r="ED197" s="1" t="str">
        <f t="shared" si="1246"/>
        <v>Style</v>
      </c>
      <c r="EE197" s="19">
        <f t="shared" si="1247"/>
        <v>0</v>
      </c>
      <c r="EF197" s="19">
        <f t="shared" si="1247"/>
        <v>0</v>
      </c>
      <c r="EG197" s="19">
        <f t="shared" si="1247"/>
        <v>83111.640000000014</v>
      </c>
      <c r="EH197" s="19">
        <f t="shared" si="1247"/>
        <v>111624.12000000001</v>
      </c>
      <c r="EI197" s="19">
        <f t="shared" si="1247"/>
        <v>59749.32</v>
      </c>
      <c r="EK197" s="19">
        <f t="shared" si="1248"/>
        <v>0</v>
      </c>
      <c r="EL197" s="19">
        <f t="shared" si="1248"/>
        <v>0</v>
      </c>
      <c r="EM197" s="19">
        <f t="shared" si="1248"/>
        <v>1031107.7490000001</v>
      </c>
      <c r="EN197" s="19">
        <f t="shared" si="1248"/>
        <v>1371405.5040000002</v>
      </c>
      <c r="EO197" s="19">
        <f t="shared" si="1248"/>
        <v>764087.81400000013</v>
      </c>
      <c r="EP197" s="19"/>
      <c r="ER197" s="19">
        <f t="shared" si="1249"/>
        <v>0</v>
      </c>
      <c r="ES197" s="19">
        <f t="shared" si="1249"/>
        <v>0</v>
      </c>
      <c r="ET197" s="19">
        <f t="shared" si="1249"/>
        <v>494514.25800000003</v>
      </c>
      <c r="EU197" s="19">
        <f t="shared" si="1249"/>
        <v>664163.51400000008</v>
      </c>
      <c r="EV197" s="19">
        <f t="shared" si="1249"/>
        <v>355508.45400000003</v>
      </c>
      <c r="EW197" s="19"/>
      <c r="EZ197" s="1" t="str">
        <f t="shared" si="1250"/>
        <v>Style</v>
      </c>
      <c r="FA197" s="19">
        <f t="shared" si="1251"/>
        <v>0</v>
      </c>
      <c r="FB197" s="19">
        <f t="shared" si="1251"/>
        <v>0</v>
      </c>
      <c r="FC197" s="19">
        <f t="shared" si="1251"/>
        <v>83111.640000000014</v>
      </c>
      <c r="FD197" s="19">
        <f t="shared" si="1251"/>
        <v>111624.12000000001</v>
      </c>
      <c r="FE197" s="19">
        <f t="shared" si="1251"/>
        <v>59749.32</v>
      </c>
      <c r="FG197" s="19">
        <f t="shared" si="1252"/>
        <v>0</v>
      </c>
      <c r="FH197" s="19">
        <f t="shared" si="1252"/>
        <v>0</v>
      </c>
      <c r="FI197" s="19">
        <f t="shared" si="1252"/>
        <v>996448.66500000004</v>
      </c>
      <c r="FJ197" s="19">
        <f t="shared" si="1252"/>
        <v>1325307.8400000001</v>
      </c>
      <c r="FK197" s="19">
        <f t="shared" si="1252"/>
        <v>738404.19</v>
      </c>
      <c r="FL197" s="19"/>
      <c r="FN197" s="19">
        <f t="shared" si="1253"/>
        <v>0</v>
      </c>
      <c r="FO197" s="19">
        <f t="shared" si="1253"/>
        <v>0</v>
      </c>
      <c r="FP197" s="19">
        <f t="shared" si="1253"/>
        <v>477891.93000000005</v>
      </c>
      <c r="FQ197" s="19">
        <f t="shared" si="1253"/>
        <v>641838.68999999994</v>
      </c>
      <c r="FR197" s="19">
        <f t="shared" si="1253"/>
        <v>343558.59</v>
      </c>
      <c r="FS197" s="19"/>
      <c r="FV197" s="1" t="str">
        <f t="shared" si="1254"/>
        <v>Style</v>
      </c>
      <c r="FW197" s="19">
        <f t="shared" si="1255"/>
        <v>0</v>
      </c>
      <c r="FX197" s="19">
        <f t="shared" si="1255"/>
        <v>0</v>
      </c>
      <c r="FY197" s="19">
        <f t="shared" si="1255"/>
        <v>0</v>
      </c>
      <c r="FZ197" s="19">
        <f t="shared" si="1255"/>
        <v>109944.72</v>
      </c>
      <c r="GA197" s="19">
        <f t="shared" si="1255"/>
        <v>59749.32</v>
      </c>
      <c r="GC197" s="19">
        <f t="shared" si="1256"/>
        <v>0</v>
      </c>
      <c r="GD197" s="19">
        <f t="shared" si="1256"/>
        <v>0</v>
      </c>
      <c r="GE197" s="19">
        <f t="shared" si="1256"/>
        <v>0</v>
      </c>
      <c r="GF197" s="19">
        <f t="shared" si="1256"/>
        <v>1298269.5</v>
      </c>
      <c r="GG197" s="19">
        <f t="shared" si="1256"/>
        <v>738404.19</v>
      </c>
      <c r="GH197" s="19"/>
      <c r="GJ197" s="19">
        <f t="shared" si="1257"/>
        <v>0</v>
      </c>
      <c r="GK197" s="19">
        <f t="shared" si="1257"/>
        <v>0</v>
      </c>
      <c r="GL197" s="19">
        <f t="shared" si="1257"/>
        <v>0</v>
      </c>
      <c r="GM197" s="19">
        <f t="shared" si="1257"/>
        <v>632182.14</v>
      </c>
      <c r="GN197" s="19">
        <f t="shared" si="1257"/>
        <v>343558.59</v>
      </c>
      <c r="GO197" s="19"/>
      <c r="GR197" s="1" t="str">
        <f t="shared" si="1258"/>
        <v>Style</v>
      </c>
      <c r="GS197" s="19">
        <f t="shared" si="1259"/>
        <v>0</v>
      </c>
      <c r="GT197" s="19">
        <f t="shared" si="1259"/>
        <v>0</v>
      </c>
      <c r="GU197" s="19">
        <f t="shared" si="1259"/>
        <v>0</v>
      </c>
      <c r="GV197" s="19">
        <f t="shared" si="1259"/>
        <v>109608.84000000001</v>
      </c>
      <c r="GW197" s="19">
        <f t="shared" si="1259"/>
        <v>59376.119999999995</v>
      </c>
      <c r="GY197" s="19">
        <f t="shared" si="1260"/>
        <v>0</v>
      </c>
      <c r="GZ197" s="19">
        <f t="shared" si="1260"/>
        <v>0</v>
      </c>
      <c r="HA197" s="19">
        <f t="shared" si="1260"/>
        <v>0</v>
      </c>
      <c r="HB197" s="19">
        <f t="shared" si="1260"/>
        <v>1285715.9849999999</v>
      </c>
      <c r="HC197" s="19">
        <f t="shared" si="1260"/>
        <v>724455.84</v>
      </c>
      <c r="HD197" s="19"/>
      <c r="HF197" s="19">
        <f t="shared" si="1261"/>
        <v>0</v>
      </c>
      <c r="HG197" s="19">
        <f t="shared" si="1261"/>
        <v>0</v>
      </c>
      <c r="HH197" s="19">
        <f t="shared" si="1261"/>
        <v>0</v>
      </c>
      <c r="HI197" s="19">
        <f t="shared" si="1261"/>
        <v>630250.82999999996</v>
      </c>
      <c r="HJ197" s="19">
        <f t="shared" si="1261"/>
        <v>341412.69000000006</v>
      </c>
      <c r="HK197" s="19"/>
      <c r="HN197" s="1" t="str">
        <f t="shared" si="1262"/>
        <v>Style</v>
      </c>
      <c r="HO197" s="19">
        <f t="shared" si="1263"/>
        <v>0</v>
      </c>
      <c r="HP197" s="19">
        <f t="shared" si="1263"/>
        <v>0</v>
      </c>
      <c r="HQ197" s="19">
        <f t="shared" si="1263"/>
        <v>0</v>
      </c>
      <c r="HR197" s="19">
        <f t="shared" si="1263"/>
        <v>109608.84000000001</v>
      </c>
      <c r="HS197" s="19">
        <f t="shared" si="1263"/>
        <v>59376.119999999995</v>
      </c>
      <c r="HU197" s="19">
        <f t="shared" si="1264"/>
        <v>0</v>
      </c>
      <c r="HV197" s="19">
        <f t="shared" si="1264"/>
        <v>0</v>
      </c>
      <c r="HW197" s="19">
        <f t="shared" si="1264"/>
        <v>0</v>
      </c>
      <c r="HX197" s="19">
        <f t="shared" si="1264"/>
        <v>1285715.9849999999</v>
      </c>
      <c r="HY197" s="19">
        <f t="shared" si="1264"/>
        <v>724455.84</v>
      </c>
      <c r="HZ197" s="19"/>
      <c r="IB197" s="19">
        <f t="shared" si="1265"/>
        <v>0</v>
      </c>
      <c r="IC197" s="19">
        <f t="shared" si="1265"/>
        <v>0</v>
      </c>
      <c r="ID197" s="19">
        <f t="shared" si="1265"/>
        <v>0</v>
      </c>
      <c r="IE197" s="19">
        <f t="shared" si="1265"/>
        <v>630250.82999999996</v>
      </c>
      <c r="IF197" s="19">
        <f t="shared" si="1265"/>
        <v>341412.69000000006</v>
      </c>
      <c r="IG197" s="19"/>
    </row>
    <row r="198" spans="1:241">
      <c r="B198" s="1" t="str">
        <f t="shared" si="1222"/>
        <v>Designers</v>
      </c>
      <c r="C198" s="19">
        <f t="shared" si="1223"/>
        <v>9983.1</v>
      </c>
      <c r="D198" s="19">
        <f t="shared" si="1223"/>
        <v>47116.5</v>
      </c>
      <c r="E198" s="19">
        <f t="shared" si="1223"/>
        <v>95321.5</v>
      </c>
      <c r="F198" s="19">
        <f t="shared" si="1223"/>
        <v>107139.5</v>
      </c>
      <c r="G198" s="19">
        <f t="shared" si="1223"/>
        <v>71219</v>
      </c>
      <c r="I198" s="19">
        <f t="shared" si="1224"/>
        <v>202128.23</v>
      </c>
      <c r="J198" s="19">
        <f t="shared" si="1224"/>
        <v>681902.48749999993</v>
      </c>
      <c r="K198" s="19">
        <f t="shared" si="1224"/>
        <v>1227264.3125</v>
      </c>
      <c r="L198" s="19">
        <f t="shared" si="1224"/>
        <v>1376057.5974999999</v>
      </c>
      <c r="M198" s="19">
        <f t="shared" si="1224"/>
        <v>1019930.72</v>
      </c>
      <c r="N198" s="19"/>
      <c r="P198" s="19">
        <f t="shared" si="1225"/>
        <v>51412.964999999997</v>
      </c>
      <c r="Q198" s="19">
        <f t="shared" si="1225"/>
        <v>242649.97500000001</v>
      </c>
      <c r="R198" s="19">
        <f t="shared" si="1225"/>
        <v>490905.72499999998</v>
      </c>
      <c r="S198" s="19">
        <f t="shared" si="1225"/>
        <v>551768.42500000005</v>
      </c>
      <c r="T198" s="19">
        <f t="shared" si="1225"/>
        <v>366777.85000000003</v>
      </c>
      <c r="U198" s="19"/>
      <c r="X198" s="1" t="str">
        <f t="shared" si="1226"/>
        <v>Designers</v>
      </c>
      <c r="Y198" s="19">
        <f t="shared" ref="Y198:AC204" si="1266">+Y124+Y143+Y162+Y180</f>
        <v>0</v>
      </c>
      <c r="Z198" s="19">
        <f t="shared" si="1266"/>
        <v>17789.2</v>
      </c>
      <c r="AA198" s="19">
        <f t="shared" si="1266"/>
        <v>43260.1</v>
      </c>
      <c r="AB198" s="19">
        <f t="shared" si="1266"/>
        <v>48236.1</v>
      </c>
      <c r="AC198" s="19">
        <f t="shared" si="1266"/>
        <v>58810.1</v>
      </c>
      <c r="AE198" s="19">
        <f t="shared" ref="AE198:AI204" si="1267">+AE124+AE143+AE162+AE180</f>
        <v>0</v>
      </c>
      <c r="AF198" s="19">
        <f t="shared" si="1267"/>
        <v>240641.6925</v>
      </c>
      <c r="AG198" s="19">
        <f t="shared" si="1267"/>
        <v>565099.43999999994</v>
      </c>
      <c r="AH198" s="19">
        <f t="shared" si="1267"/>
        <v>629235.41500000004</v>
      </c>
      <c r="AI198" s="19">
        <f t="shared" si="1267"/>
        <v>781931.75</v>
      </c>
      <c r="AJ198" s="19"/>
      <c r="AL198" s="19">
        <f t="shared" ref="AL198:AP204" si="1268">+AL124+AL143+AL162+AL180</f>
        <v>0</v>
      </c>
      <c r="AM198" s="19">
        <f t="shared" si="1268"/>
        <v>100508.98</v>
      </c>
      <c r="AN198" s="19">
        <f t="shared" si="1268"/>
        <v>244419.565</v>
      </c>
      <c r="AO198" s="19">
        <f t="shared" si="1268"/>
        <v>272533.96499999997</v>
      </c>
      <c r="AP198" s="19">
        <f t="shared" si="1268"/>
        <v>332277.065</v>
      </c>
      <c r="AQ198" s="19"/>
      <c r="AT198" s="1" t="str">
        <f t="shared" si="1230"/>
        <v>Designers</v>
      </c>
      <c r="AU198" s="19">
        <f t="shared" ref="AU198:AY204" si="1269">+AU124+AU143+AU162+AU180</f>
        <v>0</v>
      </c>
      <c r="AV198" s="19">
        <f t="shared" si="1269"/>
        <v>7059.7</v>
      </c>
      <c r="AW198" s="19">
        <f t="shared" si="1269"/>
        <v>69539.600000000006</v>
      </c>
      <c r="AX198" s="19">
        <f t="shared" si="1269"/>
        <v>93331.1</v>
      </c>
      <c r="AY198" s="19">
        <f t="shared" si="1269"/>
        <v>51968.1</v>
      </c>
      <c r="BA198" s="19">
        <f t="shared" ref="BA198:BE204" si="1270">+BA124+BA143+BA162+BA180</f>
        <v>0</v>
      </c>
      <c r="BB198" s="19">
        <f t="shared" si="1270"/>
        <v>107068.7475</v>
      </c>
      <c r="BC198" s="19">
        <f t="shared" si="1270"/>
        <v>782342.27000000014</v>
      </c>
      <c r="BD198" s="19">
        <f t="shared" si="1270"/>
        <v>1038408.7850000001</v>
      </c>
      <c r="BE198" s="19">
        <f t="shared" si="1270"/>
        <v>611298.49000000011</v>
      </c>
      <c r="BF198" s="19"/>
      <c r="BH198" s="19">
        <f t="shared" ref="BH198:BL204" si="1271">+BH124+BH143+BH162+BH180</f>
        <v>0</v>
      </c>
      <c r="BI198" s="19">
        <f t="shared" si="1271"/>
        <v>37769.395000000004</v>
      </c>
      <c r="BJ198" s="19">
        <f t="shared" si="1271"/>
        <v>372036.86000000004</v>
      </c>
      <c r="BK198" s="19">
        <f t="shared" si="1271"/>
        <v>499321.38500000007</v>
      </c>
      <c r="BL198" s="19">
        <f t="shared" si="1271"/>
        <v>278029.33500000002</v>
      </c>
      <c r="BM198" s="19"/>
      <c r="BP198" s="1" t="str">
        <f t="shared" si="1234"/>
        <v>Designers</v>
      </c>
      <c r="BQ198" s="19">
        <f t="shared" ref="BQ198:BU204" si="1272">+BQ124+BQ143+BQ162+BQ180</f>
        <v>0</v>
      </c>
      <c r="BR198" s="19">
        <f t="shared" si="1272"/>
        <v>0</v>
      </c>
      <c r="BS198" s="19">
        <f t="shared" si="1272"/>
        <v>69259.7</v>
      </c>
      <c r="BT198" s="19">
        <f t="shared" si="1272"/>
        <v>93020.1</v>
      </c>
      <c r="BU198" s="19">
        <f t="shared" si="1272"/>
        <v>49791.1</v>
      </c>
      <c r="BW198" s="19">
        <f t="shared" ref="BW198:CA204" si="1273">+BW124+BW143+BW162+BW180</f>
        <v>0</v>
      </c>
      <c r="BX198" s="19">
        <f t="shared" si="1273"/>
        <v>0</v>
      </c>
      <c r="BY198" s="19">
        <f t="shared" si="1273"/>
        <v>815932.60250000004</v>
      </c>
      <c r="BZ198" s="19">
        <f t="shared" si="1273"/>
        <v>1085215.8400000001</v>
      </c>
      <c r="CA198" s="19">
        <f t="shared" si="1273"/>
        <v>604635.31500000006</v>
      </c>
      <c r="CB198" s="19"/>
      <c r="CD198" s="19">
        <f t="shared" ref="CD198:CH204" si="1274">+CD124+CD143+CD162+CD180</f>
        <v>0</v>
      </c>
      <c r="CE198" s="19">
        <f t="shared" si="1274"/>
        <v>0</v>
      </c>
      <c r="CF198" s="19">
        <f t="shared" si="1274"/>
        <v>391317.30500000005</v>
      </c>
      <c r="CG198" s="19">
        <f t="shared" si="1274"/>
        <v>525563.56500000006</v>
      </c>
      <c r="CH198" s="19">
        <f t="shared" si="1274"/>
        <v>281319.71500000003</v>
      </c>
      <c r="CI198" s="19"/>
      <c r="CL198" s="1" t="str">
        <f t="shared" si="1238"/>
        <v>Designers</v>
      </c>
      <c r="CM198" s="19">
        <f t="shared" ref="CM198:CQ204" si="1275">+CM124+CM143+CM162+CM180</f>
        <v>0</v>
      </c>
      <c r="CN198" s="19">
        <f t="shared" si="1275"/>
        <v>0</v>
      </c>
      <c r="CO198" s="19">
        <f t="shared" si="1275"/>
        <v>69259.7</v>
      </c>
      <c r="CP198" s="19">
        <f t="shared" si="1275"/>
        <v>93020.1</v>
      </c>
      <c r="CQ198" s="19">
        <f t="shared" si="1275"/>
        <v>49791.1</v>
      </c>
      <c r="CS198" s="19">
        <f t="shared" ref="CS198:CW204" si="1276">+CS124+CS143+CS162+CS180</f>
        <v>0</v>
      </c>
      <c r="CT198" s="19">
        <f t="shared" si="1276"/>
        <v>0</v>
      </c>
      <c r="CU198" s="19">
        <f t="shared" si="1276"/>
        <v>815932.60250000004</v>
      </c>
      <c r="CV198" s="19">
        <f t="shared" si="1276"/>
        <v>1085215.8400000001</v>
      </c>
      <c r="CW198" s="19">
        <f t="shared" si="1276"/>
        <v>604635.31500000006</v>
      </c>
      <c r="CX198" s="19"/>
      <c r="CZ198" s="19">
        <f t="shared" ref="CZ198:DD204" si="1277">+CZ124+CZ143+CZ162+CZ180</f>
        <v>0</v>
      </c>
      <c r="DA198" s="19">
        <f t="shared" si="1277"/>
        <v>0</v>
      </c>
      <c r="DB198" s="19">
        <f t="shared" si="1277"/>
        <v>391317.30500000005</v>
      </c>
      <c r="DC198" s="19">
        <f t="shared" si="1277"/>
        <v>525563.56500000006</v>
      </c>
      <c r="DD198" s="19">
        <f t="shared" si="1277"/>
        <v>281319.71500000003</v>
      </c>
      <c r="DE198" s="19"/>
      <c r="DH198" s="1" t="str">
        <f t="shared" si="1242"/>
        <v>Designers</v>
      </c>
      <c r="DI198" s="19">
        <f t="shared" ref="DI198:DM204" si="1278">+DI124+DI143+DI162+DI180</f>
        <v>0</v>
      </c>
      <c r="DJ198" s="19">
        <f t="shared" si="1278"/>
        <v>0</v>
      </c>
      <c r="DK198" s="19">
        <f t="shared" si="1278"/>
        <v>69259.7</v>
      </c>
      <c r="DL198" s="19">
        <f t="shared" si="1278"/>
        <v>93020.1</v>
      </c>
      <c r="DM198" s="19">
        <f t="shared" si="1278"/>
        <v>49791.1</v>
      </c>
      <c r="DO198" s="19">
        <f t="shared" ref="DO198:DS204" si="1279">+DO124+DO143+DO162+DO180</f>
        <v>0</v>
      </c>
      <c r="DP198" s="19">
        <f t="shared" si="1279"/>
        <v>0</v>
      </c>
      <c r="DQ198" s="19">
        <f t="shared" si="1279"/>
        <v>830373.88750000007</v>
      </c>
      <c r="DR198" s="19">
        <f t="shared" si="1279"/>
        <v>1104423.2</v>
      </c>
      <c r="DS198" s="19">
        <f t="shared" si="1279"/>
        <v>615336.82500000007</v>
      </c>
      <c r="DT198" s="19"/>
      <c r="DV198" s="19">
        <f t="shared" ref="DV198:DZ204" si="1280">+DV124+DV143+DV162+DV180</f>
        <v>0</v>
      </c>
      <c r="DW198" s="19">
        <f t="shared" si="1280"/>
        <v>0</v>
      </c>
      <c r="DX198" s="19">
        <f t="shared" si="1280"/>
        <v>398243.27500000002</v>
      </c>
      <c r="DY198" s="19">
        <f t="shared" si="1280"/>
        <v>534865.57499999995</v>
      </c>
      <c r="DZ198" s="19">
        <f t="shared" si="1280"/>
        <v>286298.82500000001</v>
      </c>
      <c r="EA198" s="19"/>
      <c r="ED198" s="1" t="str">
        <f t="shared" si="1246"/>
        <v>Designers</v>
      </c>
      <c r="EE198" s="19">
        <f t="shared" ref="EE198:EI204" si="1281">+EE124+EE143+EE162+EE180</f>
        <v>0</v>
      </c>
      <c r="EF198" s="19">
        <f t="shared" si="1281"/>
        <v>0</v>
      </c>
      <c r="EG198" s="19">
        <f t="shared" si="1281"/>
        <v>69259.7</v>
      </c>
      <c r="EH198" s="19">
        <f t="shared" si="1281"/>
        <v>93020.1</v>
      </c>
      <c r="EI198" s="19">
        <f t="shared" si="1281"/>
        <v>49791.1</v>
      </c>
      <c r="EK198" s="19">
        <f t="shared" ref="EK198:EO204" si="1282">+EK124+EK143+EK162+EK180</f>
        <v>0</v>
      </c>
      <c r="EL198" s="19">
        <f t="shared" si="1282"/>
        <v>0</v>
      </c>
      <c r="EM198" s="19">
        <f t="shared" si="1282"/>
        <v>859256.4574999999</v>
      </c>
      <c r="EN198" s="19">
        <f t="shared" si="1282"/>
        <v>1142837.92</v>
      </c>
      <c r="EO198" s="19">
        <f t="shared" si="1282"/>
        <v>636739.84499999997</v>
      </c>
      <c r="EP198" s="19"/>
      <c r="ER198" s="19">
        <f t="shared" ref="ER198:EV204" si="1283">+ER124+ER143+ER162+ER180</f>
        <v>0</v>
      </c>
      <c r="ES198" s="19">
        <f t="shared" si="1283"/>
        <v>0</v>
      </c>
      <c r="ET198" s="19">
        <f t="shared" si="1283"/>
        <v>412095.21499999997</v>
      </c>
      <c r="EU198" s="19">
        <f t="shared" si="1283"/>
        <v>553469.59499999997</v>
      </c>
      <c r="EV198" s="19">
        <f t="shared" si="1283"/>
        <v>296257.04499999998</v>
      </c>
      <c r="EW198" s="19"/>
      <c r="EZ198" s="1" t="str">
        <f t="shared" si="1250"/>
        <v>Designers</v>
      </c>
      <c r="FA198" s="19">
        <f t="shared" ref="FA198:FE204" si="1284">+FA124+FA143+FA162+FA180</f>
        <v>0</v>
      </c>
      <c r="FB198" s="19">
        <f t="shared" si="1284"/>
        <v>0</v>
      </c>
      <c r="FC198" s="19">
        <f t="shared" si="1284"/>
        <v>69259.7</v>
      </c>
      <c r="FD198" s="19">
        <f t="shared" si="1284"/>
        <v>93020.1</v>
      </c>
      <c r="FE198" s="19">
        <f t="shared" si="1284"/>
        <v>49791.1</v>
      </c>
      <c r="FG198" s="19">
        <f t="shared" ref="FG198:FK204" si="1285">+FG124+FG143+FG162+FG180</f>
        <v>0</v>
      </c>
      <c r="FH198" s="19">
        <f t="shared" si="1285"/>
        <v>0</v>
      </c>
      <c r="FI198" s="19">
        <f t="shared" si="1285"/>
        <v>830373.88750000007</v>
      </c>
      <c r="FJ198" s="19">
        <f t="shared" si="1285"/>
        <v>1104423.2</v>
      </c>
      <c r="FK198" s="19">
        <f t="shared" si="1285"/>
        <v>615336.82500000007</v>
      </c>
      <c r="FL198" s="19"/>
      <c r="FN198" s="19">
        <f t="shared" ref="FN198:FR204" si="1286">+FN124+FN143+FN162+FN180</f>
        <v>0</v>
      </c>
      <c r="FO198" s="19">
        <f t="shared" si="1286"/>
        <v>0</v>
      </c>
      <c r="FP198" s="19">
        <f t="shared" si="1286"/>
        <v>398243.27500000002</v>
      </c>
      <c r="FQ198" s="19">
        <f t="shared" si="1286"/>
        <v>534865.57499999995</v>
      </c>
      <c r="FR198" s="19">
        <f t="shared" si="1286"/>
        <v>286298.82500000001</v>
      </c>
      <c r="FS198" s="19"/>
      <c r="FV198" s="1" t="str">
        <f t="shared" si="1254"/>
        <v>Designers</v>
      </c>
      <c r="FW198" s="19">
        <f t="shared" ref="FW198:GA204" si="1287">+FW124+FW143+FW162+FW180</f>
        <v>0</v>
      </c>
      <c r="FX198" s="19">
        <f t="shared" si="1287"/>
        <v>0</v>
      </c>
      <c r="FY198" s="19">
        <f t="shared" si="1287"/>
        <v>0</v>
      </c>
      <c r="FZ198" s="19">
        <f t="shared" si="1287"/>
        <v>91620.6</v>
      </c>
      <c r="GA198" s="19">
        <f t="shared" si="1287"/>
        <v>49791.1</v>
      </c>
      <c r="GC198" s="19">
        <f t="shared" ref="GC198:GG204" si="1288">+GC124+GC143+GC162+GC180</f>
        <v>0</v>
      </c>
      <c r="GD198" s="19">
        <f t="shared" si="1288"/>
        <v>0</v>
      </c>
      <c r="GE198" s="19">
        <f t="shared" si="1288"/>
        <v>0</v>
      </c>
      <c r="GF198" s="19">
        <f t="shared" si="1288"/>
        <v>1081891.25</v>
      </c>
      <c r="GG198" s="19">
        <f t="shared" si="1288"/>
        <v>615336.82500000007</v>
      </c>
      <c r="GH198" s="19"/>
      <c r="GJ198" s="19">
        <f t="shared" ref="GJ198:GN204" si="1289">+GJ124+GJ143+GJ162+GJ180</f>
        <v>0</v>
      </c>
      <c r="GK198" s="19">
        <f t="shared" si="1289"/>
        <v>0</v>
      </c>
      <c r="GL198" s="19">
        <f t="shared" si="1289"/>
        <v>0</v>
      </c>
      <c r="GM198" s="19">
        <f t="shared" si="1289"/>
        <v>526818.44999999995</v>
      </c>
      <c r="GN198" s="19">
        <f t="shared" si="1289"/>
        <v>286298.82500000001</v>
      </c>
      <c r="GO198" s="19"/>
      <c r="GR198" s="1" t="str">
        <f t="shared" si="1258"/>
        <v>Designers</v>
      </c>
      <c r="GS198" s="19">
        <f t="shared" ref="GS198:GW204" si="1290">+GS124+GS143+GS162+GS180</f>
        <v>0</v>
      </c>
      <c r="GT198" s="19">
        <f t="shared" si="1290"/>
        <v>0</v>
      </c>
      <c r="GU198" s="19">
        <f t="shared" si="1290"/>
        <v>0</v>
      </c>
      <c r="GV198" s="19">
        <f t="shared" si="1290"/>
        <v>91340.700000000012</v>
      </c>
      <c r="GW198" s="19">
        <f t="shared" si="1290"/>
        <v>49480.1</v>
      </c>
      <c r="GY198" s="19">
        <f t="shared" ref="GY198:HC204" si="1291">+GY124+GY143+GY162+GY180</f>
        <v>0</v>
      </c>
      <c r="GZ198" s="19">
        <f t="shared" si="1291"/>
        <v>0</v>
      </c>
      <c r="HA198" s="19">
        <f t="shared" si="1291"/>
        <v>0</v>
      </c>
      <c r="HB198" s="19">
        <f t="shared" si="1291"/>
        <v>1071429.9875</v>
      </c>
      <c r="HC198" s="19">
        <f t="shared" si="1291"/>
        <v>603713.20000000007</v>
      </c>
      <c r="HD198" s="19"/>
      <c r="HF198" s="19">
        <f t="shared" ref="HF198:HJ204" si="1292">+HF124+HF143+HF162+HF180</f>
        <v>0</v>
      </c>
      <c r="HG198" s="19">
        <f t="shared" si="1292"/>
        <v>0</v>
      </c>
      <c r="HH198" s="19">
        <f t="shared" si="1292"/>
        <v>0</v>
      </c>
      <c r="HI198" s="19">
        <f t="shared" si="1292"/>
        <v>525209.02500000002</v>
      </c>
      <c r="HJ198" s="19">
        <f t="shared" si="1292"/>
        <v>284510.57500000001</v>
      </c>
      <c r="HK198" s="19"/>
      <c r="HN198" s="1" t="str">
        <f t="shared" si="1262"/>
        <v>Designers</v>
      </c>
      <c r="HO198" s="19">
        <f t="shared" ref="HO198:HS204" si="1293">+HO124+HO143+HO162+HO180</f>
        <v>0</v>
      </c>
      <c r="HP198" s="19">
        <f t="shared" si="1293"/>
        <v>0</v>
      </c>
      <c r="HQ198" s="19">
        <f t="shared" si="1293"/>
        <v>0</v>
      </c>
      <c r="HR198" s="19">
        <f t="shared" si="1293"/>
        <v>91340.700000000012</v>
      </c>
      <c r="HS198" s="19">
        <f t="shared" si="1293"/>
        <v>49480.1</v>
      </c>
      <c r="HU198" s="19">
        <f t="shared" ref="HU198:HY204" si="1294">+HU124+HU143+HU162+HU180</f>
        <v>0</v>
      </c>
      <c r="HV198" s="19">
        <f t="shared" si="1294"/>
        <v>0</v>
      </c>
      <c r="HW198" s="19">
        <f t="shared" si="1294"/>
        <v>0</v>
      </c>
      <c r="HX198" s="19">
        <f t="shared" si="1294"/>
        <v>1071429.9875</v>
      </c>
      <c r="HY198" s="19">
        <f t="shared" si="1294"/>
        <v>603713.20000000007</v>
      </c>
      <c r="HZ198" s="19"/>
      <c r="IB198" s="19">
        <f t="shared" ref="IB198:IF204" si="1295">+IB124+IB143+IB162+IB180</f>
        <v>0</v>
      </c>
      <c r="IC198" s="19">
        <f t="shared" si="1295"/>
        <v>0</v>
      </c>
      <c r="ID198" s="19">
        <f t="shared" si="1295"/>
        <v>0</v>
      </c>
      <c r="IE198" s="19">
        <f t="shared" si="1295"/>
        <v>525209.02500000002</v>
      </c>
      <c r="IF198" s="19">
        <f t="shared" si="1295"/>
        <v>284510.57500000001</v>
      </c>
      <c r="IG198" s="19"/>
    </row>
    <row r="199" spans="1:241">
      <c r="B199" s="1" t="str">
        <f t="shared" si="1222"/>
        <v>Supra</v>
      </c>
      <c r="C199" s="19">
        <f t="shared" si="1223"/>
        <v>4991.55</v>
      </c>
      <c r="D199" s="19">
        <f t="shared" si="1223"/>
        <v>23558.25</v>
      </c>
      <c r="E199" s="19">
        <f t="shared" si="1223"/>
        <v>47660.75</v>
      </c>
      <c r="F199" s="19">
        <f t="shared" si="1223"/>
        <v>53569.75</v>
      </c>
      <c r="G199" s="19">
        <f t="shared" si="1223"/>
        <v>35609.5</v>
      </c>
      <c r="I199" s="19">
        <f t="shared" si="1224"/>
        <v>291619.25750000001</v>
      </c>
      <c r="J199" s="19">
        <f t="shared" si="1224"/>
        <v>1017432.6125</v>
      </c>
      <c r="K199" s="19">
        <f t="shared" si="1224"/>
        <v>1841388.2375</v>
      </c>
      <c r="L199" s="19">
        <f t="shared" si="1224"/>
        <v>2073316.4875</v>
      </c>
      <c r="M199" s="19">
        <f t="shared" si="1224"/>
        <v>1528285.1</v>
      </c>
      <c r="N199" s="19"/>
      <c r="P199" s="19">
        <f t="shared" si="1225"/>
        <v>78367.334999999992</v>
      </c>
      <c r="Q199" s="19">
        <f t="shared" si="1225"/>
        <v>369864.52500000002</v>
      </c>
      <c r="R199" s="19">
        <f t="shared" si="1225"/>
        <v>748273.77500000002</v>
      </c>
      <c r="S199" s="19">
        <f t="shared" si="1225"/>
        <v>841045.07500000007</v>
      </c>
      <c r="T199" s="19">
        <f t="shared" si="1225"/>
        <v>559069.15</v>
      </c>
      <c r="U199" s="19"/>
      <c r="X199" s="1" t="str">
        <f t="shared" si="1226"/>
        <v>Supra</v>
      </c>
      <c r="Y199" s="19">
        <f t="shared" si="1266"/>
        <v>0</v>
      </c>
      <c r="Z199" s="19">
        <f t="shared" si="1266"/>
        <v>8894.6</v>
      </c>
      <c r="AA199" s="19">
        <f t="shared" si="1266"/>
        <v>21630.05</v>
      </c>
      <c r="AB199" s="19">
        <f t="shared" si="1266"/>
        <v>24118.05</v>
      </c>
      <c r="AC199" s="19">
        <f t="shared" si="1266"/>
        <v>29405.05</v>
      </c>
      <c r="AE199" s="19">
        <f t="shared" si="1267"/>
        <v>0</v>
      </c>
      <c r="AF199" s="19">
        <f t="shared" si="1267"/>
        <v>324586.03500000003</v>
      </c>
      <c r="AG199" s="19">
        <f t="shared" si="1267"/>
        <v>773867.52000000002</v>
      </c>
      <c r="AH199" s="19">
        <f t="shared" si="1267"/>
        <v>865814.67</v>
      </c>
      <c r="AI199" s="19">
        <f t="shared" si="1267"/>
        <v>1071121.3199999998</v>
      </c>
      <c r="AJ199" s="19"/>
      <c r="AL199" s="19">
        <f t="shared" si="1268"/>
        <v>0</v>
      </c>
      <c r="AM199" s="19">
        <f t="shared" si="1268"/>
        <v>144092.52000000002</v>
      </c>
      <c r="AN199" s="19">
        <f t="shared" si="1268"/>
        <v>350406.81</v>
      </c>
      <c r="AO199" s="19">
        <f t="shared" si="1268"/>
        <v>390712.41</v>
      </c>
      <c r="AP199" s="19">
        <f t="shared" si="1268"/>
        <v>476361.80999999994</v>
      </c>
      <c r="AQ199" s="19"/>
      <c r="AT199" s="1" t="str">
        <f t="shared" si="1230"/>
        <v>Supra</v>
      </c>
      <c r="AU199" s="19">
        <f t="shared" si="1269"/>
        <v>0</v>
      </c>
      <c r="AV199" s="19">
        <f t="shared" si="1269"/>
        <v>3529.85</v>
      </c>
      <c r="AW199" s="19">
        <f t="shared" si="1269"/>
        <v>34769.800000000003</v>
      </c>
      <c r="AX199" s="19">
        <f t="shared" si="1269"/>
        <v>46665.55</v>
      </c>
      <c r="AY199" s="19">
        <f t="shared" si="1269"/>
        <v>25984.05</v>
      </c>
      <c r="BA199" s="19">
        <f t="shared" si="1270"/>
        <v>0</v>
      </c>
      <c r="BB199" s="19">
        <f t="shared" si="1270"/>
        <v>142413.12</v>
      </c>
      <c r="BC199" s="19">
        <f t="shared" si="1270"/>
        <v>1145856.9524999999</v>
      </c>
      <c r="BD199" s="19">
        <f t="shared" si="1270"/>
        <v>1529704.8149999999</v>
      </c>
      <c r="BE199" s="19">
        <f t="shared" si="1270"/>
        <v>890576.48999999987</v>
      </c>
      <c r="BF199" s="19"/>
      <c r="BH199" s="19">
        <f t="shared" si="1271"/>
        <v>0</v>
      </c>
      <c r="BI199" s="19">
        <f t="shared" si="1271"/>
        <v>56124.614999999991</v>
      </c>
      <c r="BJ199" s="19">
        <f t="shared" si="1271"/>
        <v>552839.81999999995</v>
      </c>
      <c r="BK199" s="19">
        <f t="shared" si="1271"/>
        <v>741982.24499999988</v>
      </c>
      <c r="BL199" s="19">
        <f t="shared" si="1271"/>
        <v>413146.3949999999</v>
      </c>
      <c r="BM199" s="19"/>
      <c r="BP199" s="1" t="str">
        <f t="shared" si="1234"/>
        <v>Supra</v>
      </c>
      <c r="BQ199" s="19">
        <f t="shared" si="1272"/>
        <v>0</v>
      </c>
      <c r="BR199" s="19">
        <f t="shared" si="1272"/>
        <v>0</v>
      </c>
      <c r="BS199" s="19">
        <f t="shared" si="1272"/>
        <v>34629.85</v>
      </c>
      <c r="BT199" s="19">
        <f t="shared" si="1272"/>
        <v>46510.05</v>
      </c>
      <c r="BU199" s="19">
        <f t="shared" si="1272"/>
        <v>24895.55</v>
      </c>
      <c r="BW199" s="19">
        <f t="shared" si="1273"/>
        <v>0</v>
      </c>
      <c r="BX199" s="19">
        <f t="shared" si="1273"/>
        <v>0</v>
      </c>
      <c r="BY199" s="19">
        <f t="shared" si="1273"/>
        <v>1152740.1600000001</v>
      </c>
      <c r="BZ199" s="19">
        <f t="shared" si="1273"/>
        <v>1542193.02</v>
      </c>
      <c r="CA199" s="19">
        <f t="shared" si="1273"/>
        <v>853219.17</v>
      </c>
      <c r="CB199" s="19"/>
      <c r="CD199" s="19">
        <f t="shared" si="1274"/>
        <v>0</v>
      </c>
      <c r="CE199" s="19">
        <f t="shared" si="1274"/>
        <v>0</v>
      </c>
      <c r="CF199" s="19">
        <f t="shared" si="1274"/>
        <v>561003.56999999995</v>
      </c>
      <c r="CG199" s="19">
        <f t="shared" si="1274"/>
        <v>753462.81</v>
      </c>
      <c r="CH199" s="19">
        <f t="shared" si="1274"/>
        <v>403307.91</v>
      </c>
      <c r="CI199" s="19"/>
      <c r="CL199" s="1" t="str">
        <f t="shared" si="1238"/>
        <v>Supra</v>
      </c>
      <c r="CM199" s="19">
        <f t="shared" si="1275"/>
        <v>0</v>
      </c>
      <c r="CN199" s="19">
        <f t="shared" si="1275"/>
        <v>0</v>
      </c>
      <c r="CO199" s="19">
        <f t="shared" si="1275"/>
        <v>34629.85</v>
      </c>
      <c r="CP199" s="19">
        <f t="shared" si="1275"/>
        <v>46510.05</v>
      </c>
      <c r="CQ199" s="19">
        <f t="shared" si="1275"/>
        <v>24895.55</v>
      </c>
      <c r="CS199" s="19">
        <f t="shared" si="1276"/>
        <v>0</v>
      </c>
      <c r="CT199" s="19">
        <f t="shared" si="1276"/>
        <v>0</v>
      </c>
      <c r="CU199" s="19">
        <f t="shared" si="1276"/>
        <v>1152740.1600000001</v>
      </c>
      <c r="CV199" s="19">
        <f t="shared" si="1276"/>
        <v>1542193.02</v>
      </c>
      <c r="CW199" s="19">
        <f t="shared" si="1276"/>
        <v>853219.17</v>
      </c>
      <c r="CX199" s="19"/>
      <c r="CZ199" s="19">
        <f t="shared" si="1277"/>
        <v>0</v>
      </c>
      <c r="DA199" s="19">
        <f t="shared" si="1277"/>
        <v>0</v>
      </c>
      <c r="DB199" s="19">
        <f t="shared" si="1277"/>
        <v>561003.56999999995</v>
      </c>
      <c r="DC199" s="19">
        <f t="shared" si="1277"/>
        <v>753462.81</v>
      </c>
      <c r="DD199" s="19">
        <f t="shared" si="1277"/>
        <v>403307.91</v>
      </c>
      <c r="DE199" s="19"/>
      <c r="DH199" s="1" t="str">
        <f t="shared" si="1242"/>
        <v>Supra</v>
      </c>
      <c r="DI199" s="19">
        <f t="shared" si="1278"/>
        <v>0</v>
      </c>
      <c r="DJ199" s="19">
        <f t="shared" si="1278"/>
        <v>0</v>
      </c>
      <c r="DK199" s="19">
        <f t="shared" si="1278"/>
        <v>34629.85</v>
      </c>
      <c r="DL199" s="19">
        <f t="shared" si="1278"/>
        <v>46510.05</v>
      </c>
      <c r="DM199" s="19">
        <f t="shared" si="1278"/>
        <v>24895.55</v>
      </c>
      <c r="DO199" s="19">
        <f t="shared" si="1279"/>
        <v>0</v>
      </c>
      <c r="DP199" s="19">
        <f t="shared" si="1279"/>
        <v>0</v>
      </c>
      <c r="DQ199" s="19">
        <f t="shared" si="1279"/>
        <v>1159855.8399999999</v>
      </c>
      <c r="DR199" s="19">
        <f t="shared" si="1279"/>
        <v>1551712.73</v>
      </c>
      <c r="DS199" s="19">
        <f t="shared" si="1279"/>
        <v>858485.95499999996</v>
      </c>
      <c r="DT199" s="19"/>
      <c r="DV199" s="19">
        <f t="shared" si="1280"/>
        <v>0</v>
      </c>
      <c r="DW199" s="19">
        <f t="shared" si="1280"/>
        <v>0</v>
      </c>
      <c r="DX199" s="19">
        <f t="shared" si="1280"/>
        <v>564466.55500000005</v>
      </c>
      <c r="DY199" s="19">
        <f t="shared" si="1280"/>
        <v>758113.81499999994</v>
      </c>
      <c r="DZ199" s="19">
        <f t="shared" si="1280"/>
        <v>405797.46500000003</v>
      </c>
      <c r="EA199" s="19"/>
      <c r="ED199" s="1" t="str">
        <f t="shared" si="1246"/>
        <v>Supra</v>
      </c>
      <c r="EE199" s="19">
        <f t="shared" si="1281"/>
        <v>0</v>
      </c>
      <c r="EF199" s="19">
        <f t="shared" si="1281"/>
        <v>0</v>
      </c>
      <c r="EG199" s="19">
        <f t="shared" si="1281"/>
        <v>34629.85</v>
      </c>
      <c r="EH199" s="19">
        <f t="shared" si="1281"/>
        <v>46510.05</v>
      </c>
      <c r="EI199" s="19">
        <f t="shared" si="1281"/>
        <v>24895.55</v>
      </c>
      <c r="EK199" s="19">
        <f t="shared" si="1282"/>
        <v>0</v>
      </c>
      <c r="EL199" s="19">
        <f t="shared" si="1282"/>
        <v>0</v>
      </c>
      <c r="EM199" s="19">
        <f t="shared" si="1282"/>
        <v>1174087.2000000002</v>
      </c>
      <c r="EN199" s="19">
        <f t="shared" si="1282"/>
        <v>1570752.15</v>
      </c>
      <c r="EO199" s="19">
        <f t="shared" si="1282"/>
        <v>869019.52500000002</v>
      </c>
      <c r="EP199" s="19"/>
      <c r="ER199" s="19">
        <f t="shared" si="1283"/>
        <v>0</v>
      </c>
      <c r="ES199" s="19">
        <f t="shared" si="1283"/>
        <v>0</v>
      </c>
      <c r="ET199" s="19">
        <f t="shared" si="1283"/>
        <v>571392.52500000002</v>
      </c>
      <c r="EU199" s="19">
        <f t="shared" si="1283"/>
        <v>767415.82499999995</v>
      </c>
      <c r="EV199" s="19">
        <f t="shared" si="1283"/>
        <v>410776.57500000001</v>
      </c>
      <c r="EW199" s="19"/>
      <c r="EZ199" s="1" t="str">
        <f t="shared" si="1250"/>
        <v>Supra</v>
      </c>
      <c r="FA199" s="19">
        <f t="shared" si="1284"/>
        <v>0</v>
      </c>
      <c r="FB199" s="19">
        <f t="shared" si="1284"/>
        <v>0</v>
      </c>
      <c r="FC199" s="19">
        <f t="shared" si="1284"/>
        <v>34629.85</v>
      </c>
      <c r="FD199" s="19">
        <f t="shared" si="1284"/>
        <v>46510.05</v>
      </c>
      <c r="FE199" s="19">
        <f t="shared" si="1284"/>
        <v>24895.55</v>
      </c>
      <c r="FG199" s="19">
        <f t="shared" si="1285"/>
        <v>0</v>
      </c>
      <c r="FH199" s="19">
        <f t="shared" si="1285"/>
        <v>0</v>
      </c>
      <c r="FI199" s="19">
        <f t="shared" si="1285"/>
        <v>1159855.8399999999</v>
      </c>
      <c r="FJ199" s="19">
        <f t="shared" si="1285"/>
        <v>1551712.73</v>
      </c>
      <c r="FK199" s="19">
        <f t="shared" si="1285"/>
        <v>858485.95499999996</v>
      </c>
      <c r="FL199" s="19"/>
      <c r="FN199" s="19">
        <f t="shared" si="1286"/>
        <v>0</v>
      </c>
      <c r="FO199" s="19">
        <f t="shared" si="1286"/>
        <v>0</v>
      </c>
      <c r="FP199" s="19">
        <f t="shared" si="1286"/>
        <v>564466.55500000005</v>
      </c>
      <c r="FQ199" s="19">
        <f t="shared" si="1286"/>
        <v>758113.81499999994</v>
      </c>
      <c r="FR199" s="19">
        <f t="shared" si="1286"/>
        <v>405797.46500000003</v>
      </c>
      <c r="FS199" s="19"/>
      <c r="FV199" s="1" t="str">
        <f t="shared" si="1254"/>
        <v>Supra</v>
      </c>
      <c r="FW199" s="19">
        <f t="shared" si="1287"/>
        <v>0</v>
      </c>
      <c r="FX199" s="19">
        <f t="shared" si="1287"/>
        <v>0</v>
      </c>
      <c r="FY199" s="19">
        <f t="shared" si="1287"/>
        <v>0</v>
      </c>
      <c r="FZ199" s="19">
        <f t="shared" si="1287"/>
        <v>45810.3</v>
      </c>
      <c r="GA199" s="19">
        <f t="shared" si="1287"/>
        <v>24895.55</v>
      </c>
      <c r="GC199" s="19">
        <f t="shared" si="1288"/>
        <v>0</v>
      </c>
      <c r="GD199" s="19">
        <f t="shared" si="1288"/>
        <v>0</v>
      </c>
      <c r="GE199" s="19">
        <f t="shared" si="1288"/>
        <v>0</v>
      </c>
      <c r="GF199" s="19">
        <f t="shared" si="1288"/>
        <v>1523197.9175</v>
      </c>
      <c r="GG199" s="19">
        <f t="shared" si="1288"/>
        <v>858485.95499999996</v>
      </c>
      <c r="GH199" s="19"/>
      <c r="GJ199" s="19">
        <f t="shared" si="1289"/>
        <v>0</v>
      </c>
      <c r="GK199" s="19">
        <f t="shared" si="1289"/>
        <v>0</v>
      </c>
      <c r="GL199" s="19">
        <f t="shared" si="1289"/>
        <v>0</v>
      </c>
      <c r="GM199" s="19">
        <f t="shared" si="1289"/>
        <v>746707.89</v>
      </c>
      <c r="GN199" s="19">
        <f t="shared" si="1289"/>
        <v>405797.46500000003</v>
      </c>
      <c r="GO199" s="19"/>
      <c r="GR199" s="1" t="str">
        <f t="shared" si="1258"/>
        <v>Supra</v>
      </c>
      <c r="GS199" s="19">
        <f t="shared" si="1290"/>
        <v>0</v>
      </c>
      <c r="GT199" s="19">
        <f t="shared" si="1290"/>
        <v>0</v>
      </c>
      <c r="GU199" s="19">
        <f t="shared" si="1290"/>
        <v>0</v>
      </c>
      <c r="GV199" s="19">
        <f t="shared" si="1290"/>
        <v>45670.350000000006</v>
      </c>
      <c r="GW199" s="19">
        <f t="shared" si="1290"/>
        <v>24740.05</v>
      </c>
      <c r="GY199" s="19">
        <f t="shared" si="1291"/>
        <v>0</v>
      </c>
      <c r="GZ199" s="19">
        <f t="shared" si="1291"/>
        <v>0</v>
      </c>
      <c r="HA199" s="19">
        <f t="shared" si="1291"/>
        <v>0</v>
      </c>
      <c r="HB199" s="19">
        <f t="shared" si="1291"/>
        <v>1508370.2149999999</v>
      </c>
      <c r="HC199" s="19">
        <f t="shared" si="1291"/>
        <v>842010.73</v>
      </c>
      <c r="HD199" s="19"/>
      <c r="HF199" s="19">
        <f t="shared" si="1292"/>
        <v>0</v>
      </c>
      <c r="HG199" s="19">
        <f t="shared" si="1292"/>
        <v>0</v>
      </c>
      <c r="HH199" s="19">
        <f t="shared" si="1292"/>
        <v>0</v>
      </c>
      <c r="HI199" s="19">
        <f t="shared" si="1292"/>
        <v>744426.70499999996</v>
      </c>
      <c r="HJ199" s="19">
        <f t="shared" si="1292"/>
        <v>403262.81500000006</v>
      </c>
      <c r="HK199" s="19"/>
      <c r="HN199" s="1" t="str">
        <f t="shared" si="1262"/>
        <v>Supra</v>
      </c>
      <c r="HO199" s="19">
        <f t="shared" si="1293"/>
        <v>0</v>
      </c>
      <c r="HP199" s="19">
        <f t="shared" si="1293"/>
        <v>0</v>
      </c>
      <c r="HQ199" s="19">
        <f t="shared" si="1293"/>
        <v>0</v>
      </c>
      <c r="HR199" s="19">
        <f t="shared" si="1293"/>
        <v>45670.350000000006</v>
      </c>
      <c r="HS199" s="19">
        <f t="shared" si="1293"/>
        <v>24740.05</v>
      </c>
      <c r="HU199" s="19">
        <f t="shared" si="1294"/>
        <v>0</v>
      </c>
      <c r="HV199" s="19">
        <f t="shared" si="1294"/>
        <v>0</v>
      </c>
      <c r="HW199" s="19">
        <f t="shared" si="1294"/>
        <v>0</v>
      </c>
      <c r="HX199" s="19">
        <f t="shared" si="1294"/>
        <v>1508370.2149999999</v>
      </c>
      <c r="HY199" s="19">
        <f t="shared" si="1294"/>
        <v>842010.73</v>
      </c>
      <c r="HZ199" s="19"/>
      <c r="IB199" s="19">
        <f t="shared" si="1295"/>
        <v>0</v>
      </c>
      <c r="IC199" s="19">
        <f t="shared" si="1295"/>
        <v>0</v>
      </c>
      <c r="ID199" s="19">
        <f t="shared" si="1295"/>
        <v>0</v>
      </c>
      <c r="IE199" s="19">
        <f t="shared" si="1295"/>
        <v>744426.70499999996</v>
      </c>
      <c r="IF199" s="19">
        <f t="shared" si="1295"/>
        <v>403262.81500000006</v>
      </c>
      <c r="IG199" s="19"/>
    </row>
    <row r="200" spans="1:241">
      <c r="B200" s="1"/>
      <c r="C200" s="19"/>
      <c r="D200" s="19"/>
      <c r="E200" s="19"/>
      <c r="F200" s="19"/>
      <c r="G200" s="19"/>
      <c r="I200" s="19"/>
      <c r="J200" s="19"/>
      <c r="K200" s="19"/>
      <c r="L200" s="19"/>
      <c r="M200" s="19"/>
      <c r="N200" s="19"/>
      <c r="P200" s="19"/>
      <c r="Q200" s="19"/>
      <c r="R200" s="19"/>
      <c r="S200" s="19"/>
      <c r="T200" s="19"/>
      <c r="U200" s="19"/>
      <c r="X200" s="1">
        <f t="shared" si="1226"/>
        <v>0</v>
      </c>
      <c r="Y200" s="19">
        <f t="shared" si="1266"/>
        <v>0</v>
      </c>
      <c r="Z200" s="19">
        <f t="shared" si="1266"/>
        <v>0</v>
      </c>
      <c r="AA200" s="19">
        <f t="shared" si="1266"/>
        <v>0</v>
      </c>
      <c r="AB200" s="19">
        <f t="shared" si="1266"/>
        <v>0</v>
      </c>
      <c r="AC200" s="19">
        <f t="shared" si="1266"/>
        <v>0</v>
      </c>
      <c r="AE200" s="19">
        <f t="shared" si="1267"/>
        <v>0</v>
      </c>
      <c r="AF200" s="19">
        <f t="shared" si="1267"/>
        <v>0</v>
      </c>
      <c r="AG200" s="19">
        <f t="shared" si="1267"/>
        <v>0</v>
      </c>
      <c r="AH200" s="19">
        <f t="shared" si="1267"/>
        <v>0</v>
      </c>
      <c r="AI200" s="19">
        <f t="shared" si="1267"/>
        <v>0</v>
      </c>
      <c r="AJ200" s="19"/>
      <c r="AL200" s="19">
        <f t="shared" si="1268"/>
        <v>0</v>
      </c>
      <c r="AM200" s="19">
        <f t="shared" si="1268"/>
        <v>0</v>
      </c>
      <c r="AN200" s="19">
        <f t="shared" si="1268"/>
        <v>0</v>
      </c>
      <c r="AO200" s="19">
        <f t="shared" si="1268"/>
        <v>0</v>
      </c>
      <c r="AP200" s="19">
        <f t="shared" si="1268"/>
        <v>0</v>
      </c>
      <c r="AQ200" s="19"/>
      <c r="AT200" s="1">
        <f t="shared" si="1230"/>
        <v>0</v>
      </c>
      <c r="AU200" s="19">
        <f t="shared" si="1269"/>
        <v>0</v>
      </c>
      <c r="AV200" s="19">
        <f t="shared" si="1269"/>
        <v>0</v>
      </c>
      <c r="AW200" s="19">
        <f t="shared" si="1269"/>
        <v>0</v>
      </c>
      <c r="AX200" s="19">
        <f t="shared" si="1269"/>
        <v>0</v>
      </c>
      <c r="AY200" s="19">
        <f t="shared" si="1269"/>
        <v>0</v>
      </c>
      <c r="BA200" s="19">
        <f t="shared" si="1270"/>
        <v>0</v>
      </c>
      <c r="BB200" s="19">
        <f t="shared" si="1270"/>
        <v>0</v>
      </c>
      <c r="BC200" s="19">
        <f t="shared" si="1270"/>
        <v>0</v>
      </c>
      <c r="BD200" s="19">
        <f t="shared" si="1270"/>
        <v>0</v>
      </c>
      <c r="BE200" s="19">
        <f t="shared" si="1270"/>
        <v>0</v>
      </c>
      <c r="BF200" s="19"/>
      <c r="BH200" s="19">
        <f t="shared" si="1271"/>
        <v>0</v>
      </c>
      <c r="BI200" s="19">
        <f t="shared" si="1271"/>
        <v>0</v>
      </c>
      <c r="BJ200" s="19">
        <f t="shared" si="1271"/>
        <v>0</v>
      </c>
      <c r="BK200" s="19">
        <f t="shared" si="1271"/>
        <v>0</v>
      </c>
      <c r="BL200" s="19">
        <f t="shared" si="1271"/>
        <v>0</v>
      </c>
      <c r="BM200" s="19"/>
      <c r="BP200" s="1">
        <f t="shared" si="1234"/>
        <v>0</v>
      </c>
      <c r="BQ200" s="19">
        <f t="shared" si="1272"/>
        <v>0</v>
      </c>
      <c r="BR200" s="19">
        <f t="shared" si="1272"/>
        <v>0</v>
      </c>
      <c r="BS200" s="19">
        <f t="shared" si="1272"/>
        <v>0</v>
      </c>
      <c r="BT200" s="19">
        <f t="shared" si="1272"/>
        <v>0</v>
      </c>
      <c r="BU200" s="19">
        <f t="shared" si="1272"/>
        <v>0</v>
      </c>
      <c r="BW200" s="19">
        <f t="shared" si="1273"/>
        <v>0</v>
      </c>
      <c r="BX200" s="19">
        <f t="shared" si="1273"/>
        <v>0</v>
      </c>
      <c r="BY200" s="19">
        <f t="shared" si="1273"/>
        <v>0</v>
      </c>
      <c r="BZ200" s="19">
        <f t="shared" si="1273"/>
        <v>0</v>
      </c>
      <c r="CA200" s="19">
        <f t="shared" si="1273"/>
        <v>0</v>
      </c>
      <c r="CB200" s="19"/>
      <c r="CD200" s="19">
        <f t="shared" si="1274"/>
        <v>0</v>
      </c>
      <c r="CE200" s="19">
        <f t="shared" si="1274"/>
        <v>0</v>
      </c>
      <c r="CF200" s="19">
        <f t="shared" si="1274"/>
        <v>0</v>
      </c>
      <c r="CG200" s="19">
        <f t="shared" si="1274"/>
        <v>0</v>
      </c>
      <c r="CH200" s="19">
        <f t="shared" si="1274"/>
        <v>0</v>
      </c>
      <c r="CI200" s="19"/>
      <c r="CL200" s="1">
        <f t="shared" si="1238"/>
        <v>0</v>
      </c>
      <c r="CM200" s="19">
        <f t="shared" si="1275"/>
        <v>0</v>
      </c>
      <c r="CN200" s="19">
        <f t="shared" si="1275"/>
        <v>0</v>
      </c>
      <c r="CO200" s="19">
        <f t="shared" si="1275"/>
        <v>0</v>
      </c>
      <c r="CP200" s="19">
        <f t="shared" si="1275"/>
        <v>0</v>
      </c>
      <c r="CQ200" s="19">
        <f t="shared" si="1275"/>
        <v>0</v>
      </c>
      <c r="CS200" s="19">
        <f t="shared" si="1276"/>
        <v>0</v>
      </c>
      <c r="CT200" s="19">
        <f t="shared" si="1276"/>
        <v>0</v>
      </c>
      <c r="CU200" s="19">
        <f t="shared" si="1276"/>
        <v>0</v>
      </c>
      <c r="CV200" s="19">
        <f t="shared" si="1276"/>
        <v>0</v>
      </c>
      <c r="CW200" s="19">
        <f t="shared" si="1276"/>
        <v>0</v>
      </c>
      <c r="CX200" s="19"/>
      <c r="CZ200" s="19">
        <f t="shared" si="1277"/>
        <v>0</v>
      </c>
      <c r="DA200" s="19">
        <f t="shared" si="1277"/>
        <v>0</v>
      </c>
      <c r="DB200" s="19">
        <f t="shared" si="1277"/>
        <v>0</v>
      </c>
      <c r="DC200" s="19">
        <f t="shared" si="1277"/>
        <v>0</v>
      </c>
      <c r="DD200" s="19">
        <f t="shared" si="1277"/>
        <v>0</v>
      </c>
      <c r="DE200" s="19"/>
      <c r="DH200" s="1">
        <f t="shared" si="1242"/>
        <v>0</v>
      </c>
      <c r="DI200" s="19">
        <f t="shared" si="1278"/>
        <v>0</v>
      </c>
      <c r="DJ200" s="19">
        <f t="shared" si="1278"/>
        <v>0</v>
      </c>
      <c r="DK200" s="19">
        <f t="shared" si="1278"/>
        <v>0</v>
      </c>
      <c r="DL200" s="19">
        <f t="shared" si="1278"/>
        <v>0</v>
      </c>
      <c r="DM200" s="19">
        <f t="shared" si="1278"/>
        <v>0</v>
      </c>
      <c r="DO200" s="19">
        <f t="shared" si="1279"/>
        <v>0</v>
      </c>
      <c r="DP200" s="19">
        <f t="shared" si="1279"/>
        <v>0</v>
      </c>
      <c r="DQ200" s="19">
        <f t="shared" si="1279"/>
        <v>0</v>
      </c>
      <c r="DR200" s="19">
        <f t="shared" si="1279"/>
        <v>0</v>
      </c>
      <c r="DS200" s="19">
        <f t="shared" si="1279"/>
        <v>0</v>
      </c>
      <c r="DT200" s="19"/>
      <c r="DV200" s="19">
        <f t="shared" si="1280"/>
        <v>0</v>
      </c>
      <c r="DW200" s="19">
        <f t="shared" si="1280"/>
        <v>0</v>
      </c>
      <c r="DX200" s="19">
        <f t="shared" si="1280"/>
        <v>0</v>
      </c>
      <c r="DY200" s="19">
        <f t="shared" si="1280"/>
        <v>0</v>
      </c>
      <c r="DZ200" s="19">
        <f t="shared" si="1280"/>
        <v>0</v>
      </c>
      <c r="EA200" s="19"/>
      <c r="ED200" s="1">
        <f t="shared" si="1246"/>
        <v>0</v>
      </c>
      <c r="EE200" s="19">
        <f t="shared" si="1281"/>
        <v>0</v>
      </c>
      <c r="EF200" s="19">
        <f t="shared" si="1281"/>
        <v>0</v>
      </c>
      <c r="EG200" s="19">
        <f t="shared" si="1281"/>
        <v>0</v>
      </c>
      <c r="EH200" s="19">
        <f t="shared" si="1281"/>
        <v>0</v>
      </c>
      <c r="EI200" s="19">
        <f t="shared" si="1281"/>
        <v>0</v>
      </c>
      <c r="EK200" s="19">
        <f t="shared" si="1282"/>
        <v>0</v>
      </c>
      <c r="EL200" s="19">
        <f t="shared" si="1282"/>
        <v>0</v>
      </c>
      <c r="EM200" s="19">
        <f t="shared" si="1282"/>
        <v>0</v>
      </c>
      <c r="EN200" s="19">
        <f t="shared" si="1282"/>
        <v>0</v>
      </c>
      <c r="EO200" s="19">
        <f t="shared" si="1282"/>
        <v>0</v>
      </c>
      <c r="EP200" s="19"/>
      <c r="ER200" s="19">
        <f t="shared" si="1283"/>
        <v>0</v>
      </c>
      <c r="ES200" s="19">
        <f t="shared" si="1283"/>
        <v>0</v>
      </c>
      <c r="ET200" s="19">
        <f t="shared" si="1283"/>
        <v>0</v>
      </c>
      <c r="EU200" s="19">
        <f t="shared" si="1283"/>
        <v>0</v>
      </c>
      <c r="EV200" s="19">
        <f t="shared" si="1283"/>
        <v>0</v>
      </c>
      <c r="EW200" s="19"/>
      <c r="EZ200" s="1">
        <f t="shared" si="1250"/>
        <v>0</v>
      </c>
      <c r="FA200" s="19">
        <f t="shared" si="1284"/>
        <v>0</v>
      </c>
      <c r="FB200" s="19">
        <f t="shared" si="1284"/>
        <v>0</v>
      </c>
      <c r="FC200" s="19">
        <f t="shared" si="1284"/>
        <v>0</v>
      </c>
      <c r="FD200" s="19">
        <f t="shared" si="1284"/>
        <v>0</v>
      </c>
      <c r="FE200" s="19">
        <f t="shared" si="1284"/>
        <v>0</v>
      </c>
      <c r="FG200" s="19">
        <f t="shared" si="1285"/>
        <v>0</v>
      </c>
      <c r="FH200" s="19">
        <f t="shared" si="1285"/>
        <v>0</v>
      </c>
      <c r="FI200" s="19">
        <f t="shared" si="1285"/>
        <v>0</v>
      </c>
      <c r="FJ200" s="19">
        <f t="shared" si="1285"/>
        <v>0</v>
      </c>
      <c r="FK200" s="19">
        <f t="shared" si="1285"/>
        <v>0</v>
      </c>
      <c r="FL200" s="19"/>
      <c r="FN200" s="19">
        <f t="shared" si="1286"/>
        <v>0</v>
      </c>
      <c r="FO200" s="19">
        <f t="shared" si="1286"/>
        <v>0</v>
      </c>
      <c r="FP200" s="19">
        <f t="shared" si="1286"/>
        <v>0</v>
      </c>
      <c r="FQ200" s="19">
        <f t="shared" si="1286"/>
        <v>0</v>
      </c>
      <c r="FR200" s="19">
        <f t="shared" si="1286"/>
        <v>0</v>
      </c>
      <c r="FS200" s="19"/>
      <c r="FV200" s="1">
        <f t="shared" si="1254"/>
        <v>0</v>
      </c>
      <c r="FW200" s="19">
        <f t="shared" si="1287"/>
        <v>0</v>
      </c>
      <c r="FX200" s="19">
        <f t="shared" si="1287"/>
        <v>0</v>
      </c>
      <c r="FY200" s="19">
        <f t="shared" si="1287"/>
        <v>0</v>
      </c>
      <c r="FZ200" s="19">
        <f t="shared" si="1287"/>
        <v>0</v>
      </c>
      <c r="GA200" s="19">
        <f t="shared" si="1287"/>
        <v>0</v>
      </c>
      <c r="GC200" s="19">
        <f t="shared" si="1288"/>
        <v>0</v>
      </c>
      <c r="GD200" s="19">
        <f t="shared" si="1288"/>
        <v>0</v>
      </c>
      <c r="GE200" s="19">
        <f t="shared" si="1288"/>
        <v>0</v>
      </c>
      <c r="GF200" s="19">
        <f t="shared" si="1288"/>
        <v>0</v>
      </c>
      <c r="GG200" s="19">
        <f t="shared" si="1288"/>
        <v>0</v>
      </c>
      <c r="GH200" s="19"/>
      <c r="GJ200" s="19">
        <f t="shared" si="1289"/>
        <v>0</v>
      </c>
      <c r="GK200" s="19">
        <f t="shared" si="1289"/>
        <v>0</v>
      </c>
      <c r="GL200" s="19">
        <f t="shared" si="1289"/>
        <v>0</v>
      </c>
      <c r="GM200" s="19">
        <f t="shared" si="1289"/>
        <v>0</v>
      </c>
      <c r="GN200" s="19">
        <f t="shared" si="1289"/>
        <v>0</v>
      </c>
      <c r="GO200" s="19"/>
      <c r="GR200" s="1">
        <f t="shared" si="1258"/>
        <v>0</v>
      </c>
      <c r="GS200" s="19">
        <f t="shared" si="1290"/>
        <v>0</v>
      </c>
      <c r="GT200" s="19">
        <f t="shared" si="1290"/>
        <v>0</v>
      </c>
      <c r="GU200" s="19">
        <f t="shared" si="1290"/>
        <v>0</v>
      </c>
      <c r="GV200" s="19">
        <f t="shared" si="1290"/>
        <v>0</v>
      </c>
      <c r="GW200" s="19">
        <f t="shared" si="1290"/>
        <v>0</v>
      </c>
      <c r="GY200" s="19">
        <f t="shared" si="1291"/>
        <v>0</v>
      </c>
      <c r="GZ200" s="19">
        <f t="shared" si="1291"/>
        <v>0</v>
      </c>
      <c r="HA200" s="19">
        <f t="shared" si="1291"/>
        <v>0</v>
      </c>
      <c r="HB200" s="19">
        <f t="shared" si="1291"/>
        <v>0</v>
      </c>
      <c r="HC200" s="19">
        <f t="shared" si="1291"/>
        <v>0</v>
      </c>
      <c r="HD200" s="19"/>
      <c r="HF200" s="19">
        <f t="shared" si="1292"/>
        <v>0</v>
      </c>
      <c r="HG200" s="19">
        <f t="shared" si="1292"/>
        <v>0</v>
      </c>
      <c r="HH200" s="19">
        <f t="shared" si="1292"/>
        <v>0</v>
      </c>
      <c r="HI200" s="19">
        <f t="shared" si="1292"/>
        <v>0</v>
      </c>
      <c r="HJ200" s="19">
        <f t="shared" si="1292"/>
        <v>0</v>
      </c>
      <c r="HK200" s="19"/>
      <c r="HN200" s="1">
        <f t="shared" si="1262"/>
        <v>0</v>
      </c>
      <c r="HO200" s="19">
        <f t="shared" si="1293"/>
        <v>0</v>
      </c>
      <c r="HP200" s="19">
        <f t="shared" si="1293"/>
        <v>0</v>
      </c>
      <c r="HQ200" s="19">
        <f t="shared" si="1293"/>
        <v>0</v>
      </c>
      <c r="HR200" s="19">
        <f t="shared" si="1293"/>
        <v>0</v>
      </c>
      <c r="HS200" s="19">
        <f t="shared" si="1293"/>
        <v>0</v>
      </c>
      <c r="HU200" s="19">
        <f t="shared" si="1294"/>
        <v>0</v>
      </c>
      <c r="HV200" s="19">
        <f t="shared" si="1294"/>
        <v>0</v>
      </c>
      <c r="HW200" s="19">
        <f t="shared" si="1294"/>
        <v>0</v>
      </c>
      <c r="HX200" s="19">
        <f t="shared" si="1294"/>
        <v>0</v>
      </c>
      <c r="HY200" s="19">
        <f t="shared" si="1294"/>
        <v>0</v>
      </c>
      <c r="HZ200" s="19"/>
      <c r="IB200" s="19">
        <f t="shared" si="1295"/>
        <v>0</v>
      </c>
      <c r="IC200" s="19">
        <f t="shared" si="1295"/>
        <v>0</v>
      </c>
      <c r="ID200" s="19">
        <f t="shared" si="1295"/>
        <v>0</v>
      </c>
      <c r="IE200" s="19">
        <f t="shared" si="1295"/>
        <v>0</v>
      </c>
      <c r="IF200" s="19">
        <f t="shared" si="1295"/>
        <v>0</v>
      </c>
      <c r="IG200" s="19"/>
    </row>
    <row r="201" spans="1:241">
      <c r="B201" s="1" t="str">
        <f t="shared" si="1222"/>
        <v>Niños</v>
      </c>
      <c r="C201" s="19">
        <f t="shared" ref="C201:G202" si="1296">+C127+C146+C165+C183</f>
        <v>5989.86</v>
      </c>
      <c r="D201" s="19">
        <f t="shared" si="1296"/>
        <v>28269.9</v>
      </c>
      <c r="E201" s="19">
        <f t="shared" si="1296"/>
        <v>57192.9</v>
      </c>
      <c r="F201" s="19">
        <f t="shared" si="1296"/>
        <v>64283.700000000004</v>
      </c>
      <c r="G201" s="19">
        <f t="shared" si="1296"/>
        <v>42731.4</v>
      </c>
      <c r="I201" s="19">
        <f t="shared" ref="I201:M202" si="1297">+I127+I146+I165+I183</f>
        <v>40444.337100000004</v>
      </c>
      <c r="J201" s="19">
        <f t="shared" si="1297"/>
        <v>164838.2415</v>
      </c>
      <c r="K201" s="19">
        <f t="shared" si="1297"/>
        <v>316893.91649999999</v>
      </c>
      <c r="L201" s="19">
        <f t="shared" si="1297"/>
        <v>359024.4645</v>
      </c>
      <c r="M201" s="19">
        <f t="shared" si="1297"/>
        <v>253722.81899999999</v>
      </c>
      <c r="N201" s="19"/>
      <c r="P201" s="19">
        <f t="shared" ref="P201:T202" si="1298">+P127+P146+P165+P183</f>
        <v>15873.129000000001</v>
      </c>
      <c r="Q201" s="19">
        <f t="shared" si="1298"/>
        <v>74915.235000000015</v>
      </c>
      <c r="R201" s="19">
        <f t="shared" si="1298"/>
        <v>151561.18500000003</v>
      </c>
      <c r="S201" s="19">
        <f t="shared" si="1298"/>
        <v>170351.80500000002</v>
      </c>
      <c r="T201" s="19">
        <f t="shared" si="1298"/>
        <v>113238.21</v>
      </c>
      <c r="U201" s="19"/>
      <c r="X201" s="1" t="str">
        <f t="shared" si="1226"/>
        <v>Niños</v>
      </c>
      <c r="Y201" s="19">
        <f t="shared" si="1266"/>
        <v>0</v>
      </c>
      <c r="Z201" s="19">
        <f t="shared" si="1266"/>
        <v>10673.52</v>
      </c>
      <c r="AA201" s="19">
        <f t="shared" si="1266"/>
        <v>25956.059999999998</v>
      </c>
      <c r="AB201" s="19">
        <f t="shared" si="1266"/>
        <v>28941.66</v>
      </c>
      <c r="AC201" s="19">
        <f t="shared" si="1266"/>
        <v>35286.06</v>
      </c>
      <c r="AE201" s="19">
        <f t="shared" si="1267"/>
        <v>0</v>
      </c>
      <c r="AF201" s="19">
        <f t="shared" si="1267"/>
        <v>64033.842600000004</v>
      </c>
      <c r="AG201" s="19">
        <f t="shared" si="1267"/>
        <v>156875.27310000002</v>
      </c>
      <c r="AH201" s="19">
        <f t="shared" si="1267"/>
        <v>176272.34310000003</v>
      </c>
      <c r="AI201" s="19">
        <f t="shared" si="1267"/>
        <v>215771.83110000007</v>
      </c>
      <c r="AJ201" s="19"/>
      <c r="AL201" s="19">
        <f t="shared" si="1268"/>
        <v>0</v>
      </c>
      <c r="AM201" s="19">
        <f t="shared" si="1268"/>
        <v>33621.588000000003</v>
      </c>
      <c r="AN201" s="19">
        <f t="shared" si="1268"/>
        <v>81761.589000000007</v>
      </c>
      <c r="AO201" s="19">
        <f t="shared" si="1268"/>
        <v>91166.229000000007</v>
      </c>
      <c r="AP201" s="19">
        <f t="shared" si="1268"/>
        <v>111151.08900000001</v>
      </c>
      <c r="AQ201" s="19"/>
      <c r="AT201" s="1" t="str">
        <f t="shared" si="1230"/>
        <v>Niños</v>
      </c>
      <c r="AU201" s="19">
        <f t="shared" si="1269"/>
        <v>0</v>
      </c>
      <c r="AV201" s="19">
        <f t="shared" si="1269"/>
        <v>4235.82</v>
      </c>
      <c r="AW201" s="19">
        <f t="shared" si="1269"/>
        <v>41723.760000000002</v>
      </c>
      <c r="AX201" s="19">
        <f t="shared" si="1269"/>
        <v>55998.66</v>
      </c>
      <c r="AY201" s="19">
        <f t="shared" si="1269"/>
        <v>31180.86</v>
      </c>
      <c r="BA201" s="19">
        <f t="shared" si="1270"/>
        <v>0</v>
      </c>
      <c r="BB201" s="19">
        <f t="shared" si="1270"/>
        <v>23075.235900000003</v>
      </c>
      <c r="BC201" s="19">
        <f t="shared" si="1270"/>
        <v>227316.86640000003</v>
      </c>
      <c r="BD201" s="19">
        <f t="shared" si="1270"/>
        <v>305998.15590000001</v>
      </c>
      <c r="BE201" s="19">
        <f t="shared" si="1270"/>
        <v>172992.4749</v>
      </c>
      <c r="BF201" s="19"/>
      <c r="BH201" s="19">
        <f t="shared" si="1271"/>
        <v>0</v>
      </c>
      <c r="BI201" s="19">
        <f t="shared" si="1271"/>
        <v>12072.087000000001</v>
      </c>
      <c r="BJ201" s="19">
        <f t="shared" si="1271"/>
        <v>118912.71600000001</v>
      </c>
      <c r="BK201" s="19">
        <f t="shared" si="1271"/>
        <v>159596.18100000004</v>
      </c>
      <c r="BL201" s="19">
        <f t="shared" si="1271"/>
        <v>88865.451000000001</v>
      </c>
      <c r="BM201" s="19"/>
      <c r="BP201" s="1" t="str">
        <f t="shared" si="1234"/>
        <v>Niños</v>
      </c>
      <c r="BQ201" s="19">
        <f t="shared" si="1272"/>
        <v>0</v>
      </c>
      <c r="BR201" s="19">
        <f t="shared" si="1272"/>
        <v>0</v>
      </c>
      <c r="BS201" s="19">
        <f t="shared" si="1272"/>
        <v>41555.820000000007</v>
      </c>
      <c r="BT201" s="19">
        <f t="shared" si="1272"/>
        <v>55812.060000000005</v>
      </c>
      <c r="BU201" s="19">
        <f t="shared" si="1272"/>
        <v>29874.66</v>
      </c>
      <c r="BW201" s="19">
        <f t="shared" si="1273"/>
        <v>0</v>
      </c>
      <c r="BX201" s="19">
        <f t="shared" si="1273"/>
        <v>0</v>
      </c>
      <c r="BY201" s="19">
        <f t="shared" si="1273"/>
        <v>248864.40810000006</v>
      </c>
      <c r="BZ201" s="19">
        <f t="shared" si="1273"/>
        <v>335563.43310000008</v>
      </c>
      <c r="CA201" s="19">
        <f t="shared" si="1273"/>
        <v>181856.34810000006</v>
      </c>
      <c r="CB201" s="19"/>
      <c r="CD201" s="19">
        <f t="shared" si="1274"/>
        <v>0</v>
      </c>
      <c r="CE201" s="19">
        <f t="shared" si="1274"/>
        <v>0</v>
      </c>
      <c r="CF201" s="19">
        <f t="shared" si="1274"/>
        <v>130900.83300000001</v>
      </c>
      <c r="CG201" s="19">
        <f t="shared" si="1274"/>
        <v>175807.98900000003</v>
      </c>
      <c r="CH201" s="19">
        <f t="shared" si="1274"/>
        <v>94105.179000000004</v>
      </c>
      <c r="CI201" s="19"/>
      <c r="CL201" s="1" t="str">
        <f t="shared" si="1238"/>
        <v>Niños</v>
      </c>
      <c r="CM201" s="19">
        <f t="shared" si="1275"/>
        <v>0</v>
      </c>
      <c r="CN201" s="19">
        <f t="shared" si="1275"/>
        <v>0</v>
      </c>
      <c r="CO201" s="19">
        <f t="shared" si="1275"/>
        <v>41555.820000000007</v>
      </c>
      <c r="CP201" s="19">
        <f t="shared" si="1275"/>
        <v>55812.060000000005</v>
      </c>
      <c r="CQ201" s="19">
        <f t="shared" si="1275"/>
        <v>29874.66</v>
      </c>
      <c r="CS201" s="19">
        <f t="shared" si="1276"/>
        <v>0</v>
      </c>
      <c r="CT201" s="19">
        <f t="shared" si="1276"/>
        <v>0</v>
      </c>
      <c r="CU201" s="19">
        <f t="shared" si="1276"/>
        <v>248864.40810000006</v>
      </c>
      <c r="CV201" s="19">
        <f t="shared" si="1276"/>
        <v>335563.43310000008</v>
      </c>
      <c r="CW201" s="19">
        <f t="shared" si="1276"/>
        <v>181856.34810000006</v>
      </c>
      <c r="CX201" s="19"/>
      <c r="CZ201" s="19">
        <f t="shared" si="1277"/>
        <v>0</v>
      </c>
      <c r="DA201" s="19">
        <f t="shared" si="1277"/>
        <v>0</v>
      </c>
      <c r="DB201" s="19">
        <f t="shared" si="1277"/>
        <v>130900.83300000001</v>
      </c>
      <c r="DC201" s="19">
        <f t="shared" si="1277"/>
        <v>175807.98900000003</v>
      </c>
      <c r="DD201" s="19">
        <f t="shared" si="1277"/>
        <v>94105.179000000004</v>
      </c>
      <c r="DE201" s="19"/>
      <c r="DH201" s="1" t="str">
        <f t="shared" si="1242"/>
        <v>Niños</v>
      </c>
      <c r="DI201" s="19">
        <f t="shared" si="1278"/>
        <v>0</v>
      </c>
      <c r="DJ201" s="19">
        <f t="shared" si="1278"/>
        <v>0</v>
      </c>
      <c r="DK201" s="19">
        <f t="shared" si="1278"/>
        <v>41555.820000000007</v>
      </c>
      <c r="DL201" s="19">
        <f t="shared" si="1278"/>
        <v>55812.060000000005</v>
      </c>
      <c r="DM201" s="19">
        <f t="shared" si="1278"/>
        <v>29874.66</v>
      </c>
      <c r="DO201" s="19">
        <f t="shared" si="1279"/>
        <v>0</v>
      </c>
      <c r="DP201" s="19">
        <f t="shared" si="1279"/>
        <v>0</v>
      </c>
      <c r="DQ201" s="19">
        <f t="shared" si="1279"/>
        <v>256764.86550000001</v>
      </c>
      <c r="DR201" s="19">
        <f t="shared" si="1279"/>
        <v>346216.24050000007</v>
      </c>
      <c r="DS201" s="19">
        <f t="shared" si="1279"/>
        <v>187629.5655</v>
      </c>
      <c r="DT201" s="19"/>
      <c r="DV201" s="19">
        <f t="shared" si="1280"/>
        <v>0</v>
      </c>
      <c r="DW201" s="19">
        <f t="shared" si="1280"/>
        <v>0</v>
      </c>
      <c r="DX201" s="19">
        <f t="shared" si="1280"/>
        <v>135056.41500000004</v>
      </c>
      <c r="DY201" s="19">
        <f t="shared" si="1280"/>
        <v>181389.19500000004</v>
      </c>
      <c r="DZ201" s="19">
        <f t="shared" si="1280"/>
        <v>97092.645000000019</v>
      </c>
      <c r="EA201" s="19"/>
      <c r="ED201" s="1" t="str">
        <f t="shared" si="1246"/>
        <v>Niños</v>
      </c>
      <c r="EE201" s="19">
        <f t="shared" si="1281"/>
        <v>0</v>
      </c>
      <c r="EF201" s="19">
        <f t="shared" si="1281"/>
        <v>0</v>
      </c>
      <c r="EG201" s="19">
        <f t="shared" si="1281"/>
        <v>41555.820000000007</v>
      </c>
      <c r="EH201" s="19">
        <f t="shared" si="1281"/>
        <v>55812.060000000005</v>
      </c>
      <c r="EI201" s="19">
        <f t="shared" si="1281"/>
        <v>29874.66</v>
      </c>
      <c r="EK201" s="19">
        <f t="shared" si="1282"/>
        <v>0</v>
      </c>
      <c r="EL201" s="19">
        <f t="shared" si="1282"/>
        <v>0</v>
      </c>
      <c r="EM201" s="19">
        <f t="shared" si="1282"/>
        <v>272565.78030000004</v>
      </c>
      <c r="EN201" s="19">
        <f t="shared" si="1282"/>
        <v>367521.85530000005</v>
      </c>
      <c r="EO201" s="19">
        <f t="shared" si="1282"/>
        <v>199176.00030000001</v>
      </c>
      <c r="EP201" s="19"/>
      <c r="ER201" s="19">
        <f t="shared" si="1283"/>
        <v>0</v>
      </c>
      <c r="ES201" s="19">
        <f t="shared" si="1283"/>
        <v>0</v>
      </c>
      <c r="ET201" s="19">
        <f t="shared" si="1283"/>
        <v>143367.579</v>
      </c>
      <c r="EU201" s="19">
        <f t="shared" si="1283"/>
        <v>192551.60699999999</v>
      </c>
      <c r="EV201" s="19">
        <f t="shared" si="1283"/>
        <v>103067.57699999999</v>
      </c>
      <c r="EW201" s="19"/>
      <c r="EZ201" s="1" t="str">
        <f t="shared" si="1250"/>
        <v>Niños</v>
      </c>
      <c r="FA201" s="19">
        <f t="shared" si="1284"/>
        <v>0</v>
      </c>
      <c r="FB201" s="19">
        <f t="shared" si="1284"/>
        <v>0</v>
      </c>
      <c r="FC201" s="19">
        <f t="shared" si="1284"/>
        <v>41555.820000000007</v>
      </c>
      <c r="FD201" s="19">
        <f t="shared" si="1284"/>
        <v>55812.060000000005</v>
      </c>
      <c r="FE201" s="19">
        <f t="shared" si="1284"/>
        <v>29874.66</v>
      </c>
      <c r="FG201" s="19">
        <f t="shared" si="1285"/>
        <v>0</v>
      </c>
      <c r="FH201" s="19">
        <f t="shared" si="1285"/>
        <v>0</v>
      </c>
      <c r="FI201" s="19">
        <f t="shared" si="1285"/>
        <v>256764.86550000001</v>
      </c>
      <c r="FJ201" s="19">
        <f t="shared" si="1285"/>
        <v>346216.24050000007</v>
      </c>
      <c r="FK201" s="19">
        <f t="shared" si="1285"/>
        <v>187629.5655</v>
      </c>
      <c r="FL201" s="19"/>
      <c r="FN201" s="19">
        <f t="shared" si="1286"/>
        <v>0</v>
      </c>
      <c r="FO201" s="19">
        <f t="shared" si="1286"/>
        <v>0</v>
      </c>
      <c r="FP201" s="19">
        <f t="shared" si="1286"/>
        <v>135056.41500000004</v>
      </c>
      <c r="FQ201" s="19">
        <f t="shared" si="1286"/>
        <v>181389.19500000004</v>
      </c>
      <c r="FR201" s="19">
        <f t="shared" si="1286"/>
        <v>97092.645000000019</v>
      </c>
      <c r="FS201" s="19"/>
      <c r="FV201" s="1" t="str">
        <f t="shared" si="1254"/>
        <v>Niños</v>
      </c>
      <c r="FW201" s="19">
        <f t="shared" si="1287"/>
        <v>0</v>
      </c>
      <c r="FX201" s="19">
        <f t="shared" si="1287"/>
        <v>0</v>
      </c>
      <c r="FY201" s="19">
        <f t="shared" si="1287"/>
        <v>0</v>
      </c>
      <c r="FZ201" s="19">
        <f t="shared" si="1287"/>
        <v>54972.36</v>
      </c>
      <c r="GA201" s="19">
        <f t="shared" si="1287"/>
        <v>29874.66</v>
      </c>
      <c r="GC201" s="19">
        <f t="shared" si="1288"/>
        <v>0</v>
      </c>
      <c r="GD201" s="19">
        <f t="shared" si="1288"/>
        <v>0</v>
      </c>
      <c r="GE201" s="19">
        <f t="shared" si="1288"/>
        <v>0</v>
      </c>
      <c r="GF201" s="19">
        <f t="shared" si="1288"/>
        <v>341031.09300000005</v>
      </c>
      <c r="GG201" s="19">
        <f t="shared" si="1288"/>
        <v>187629.5655</v>
      </c>
      <c r="GH201" s="19"/>
      <c r="GJ201" s="19">
        <f t="shared" si="1289"/>
        <v>0</v>
      </c>
      <c r="GK201" s="19">
        <f t="shared" si="1289"/>
        <v>0</v>
      </c>
      <c r="GL201" s="19">
        <f t="shared" si="1289"/>
        <v>0</v>
      </c>
      <c r="GM201" s="19">
        <f t="shared" si="1289"/>
        <v>178660.17000000004</v>
      </c>
      <c r="GN201" s="19">
        <f t="shared" si="1289"/>
        <v>97092.645000000019</v>
      </c>
      <c r="GO201" s="19"/>
      <c r="GR201" s="1" t="str">
        <f t="shared" si="1258"/>
        <v>Niños</v>
      </c>
      <c r="GS201" s="19">
        <f t="shared" si="1290"/>
        <v>0</v>
      </c>
      <c r="GT201" s="19">
        <f t="shared" si="1290"/>
        <v>0</v>
      </c>
      <c r="GU201" s="19">
        <f t="shared" si="1290"/>
        <v>0</v>
      </c>
      <c r="GV201" s="19">
        <f t="shared" si="1290"/>
        <v>54804.420000000006</v>
      </c>
      <c r="GW201" s="19">
        <f t="shared" si="1290"/>
        <v>29688.059999999998</v>
      </c>
      <c r="GY201" s="19">
        <f t="shared" si="1291"/>
        <v>0</v>
      </c>
      <c r="GZ201" s="19">
        <f t="shared" si="1291"/>
        <v>0</v>
      </c>
      <c r="HA201" s="19">
        <f t="shared" si="1291"/>
        <v>0</v>
      </c>
      <c r="HB201" s="19">
        <f t="shared" si="1291"/>
        <v>338574.97050000005</v>
      </c>
      <c r="HC201" s="19">
        <f t="shared" si="1291"/>
        <v>184900.5405</v>
      </c>
      <c r="HD201" s="19"/>
      <c r="HF201" s="19">
        <f t="shared" si="1292"/>
        <v>0</v>
      </c>
      <c r="HG201" s="19">
        <f t="shared" si="1292"/>
        <v>0</v>
      </c>
      <c r="HH201" s="19">
        <f t="shared" si="1292"/>
        <v>0</v>
      </c>
      <c r="HI201" s="19">
        <f t="shared" si="1292"/>
        <v>178114.36500000002</v>
      </c>
      <c r="HJ201" s="19">
        <f t="shared" si="1292"/>
        <v>96486.195000000022</v>
      </c>
      <c r="HK201" s="19"/>
      <c r="HN201" s="1" t="str">
        <f t="shared" si="1262"/>
        <v>Niños</v>
      </c>
      <c r="HO201" s="19">
        <f t="shared" si="1293"/>
        <v>0</v>
      </c>
      <c r="HP201" s="19">
        <f t="shared" si="1293"/>
        <v>0</v>
      </c>
      <c r="HQ201" s="19">
        <f t="shared" si="1293"/>
        <v>0</v>
      </c>
      <c r="HR201" s="19">
        <f t="shared" si="1293"/>
        <v>54804.420000000006</v>
      </c>
      <c r="HS201" s="19">
        <f t="shared" si="1293"/>
        <v>29688.059999999998</v>
      </c>
      <c r="HU201" s="19">
        <f t="shared" si="1294"/>
        <v>0</v>
      </c>
      <c r="HV201" s="19">
        <f t="shared" si="1294"/>
        <v>0</v>
      </c>
      <c r="HW201" s="19">
        <f t="shared" si="1294"/>
        <v>0</v>
      </c>
      <c r="HX201" s="19">
        <f t="shared" si="1294"/>
        <v>338574.97050000005</v>
      </c>
      <c r="HY201" s="19">
        <f t="shared" si="1294"/>
        <v>184900.5405</v>
      </c>
      <c r="HZ201" s="19"/>
      <c r="IB201" s="19">
        <f t="shared" si="1295"/>
        <v>0</v>
      </c>
      <c r="IC201" s="19">
        <f t="shared" si="1295"/>
        <v>0</v>
      </c>
      <c r="ID201" s="19">
        <f t="shared" si="1295"/>
        <v>0</v>
      </c>
      <c r="IE201" s="19">
        <f t="shared" si="1295"/>
        <v>178114.36500000002</v>
      </c>
      <c r="IF201" s="19">
        <f t="shared" si="1295"/>
        <v>96486.195000000022</v>
      </c>
      <c r="IG201" s="19"/>
    </row>
    <row r="202" spans="1:241">
      <c r="B202" s="1" t="str">
        <f t="shared" si="1222"/>
        <v>Señora</v>
      </c>
      <c r="C202" s="19">
        <f t="shared" si="1296"/>
        <v>5989.86</v>
      </c>
      <c r="D202" s="19">
        <f t="shared" si="1296"/>
        <v>28269.9</v>
      </c>
      <c r="E202" s="19">
        <f t="shared" si="1296"/>
        <v>57192.9</v>
      </c>
      <c r="F202" s="19">
        <f t="shared" si="1296"/>
        <v>64283.700000000004</v>
      </c>
      <c r="G202" s="19">
        <f t="shared" si="1296"/>
        <v>42731.4</v>
      </c>
      <c r="I202" s="19">
        <f t="shared" si="1297"/>
        <v>56469.451800000003</v>
      </c>
      <c r="J202" s="19">
        <f t="shared" si="1297"/>
        <v>230151.50700000004</v>
      </c>
      <c r="K202" s="19">
        <f t="shared" si="1297"/>
        <v>442455.65700000001</v>
      </c>
      <c r="L202" s="19">
        <f t="shared" si="1297"/>
        <v>501279.44099999999</v>
      </c>
      <c r="M202" s="19">
        <f t="shared" si="1297"/>
        <v>354254.50199999998</v>
      </c>
      <c r="N202" s="19"/>
      <c r="P202" s="19">
        <f t="shared" si="1298"/>
        <v>22162.482</v>
      </c>
      <c r="Q202" s="19">
        <f t="shared" si="1298"/>
        <v>104598.63</v>
      </c>
      <c r="R202" s="19">
        <f t="shared" si="1298"/>
        <v>211613.73000000004</v>
      </c>
      <c r="S202" s="19">
        <f t="shared" si="1298"/>
        <v>237849.69</v>
      </c>
      <c r="T202" s="19">
        <f t="shared" si="1298"/>
        <v>158106.18000000002</v>
      </c>
      <c r="U202" s="19"/>
      <c r="X202" s="1" t="str">
        <f t="shared" si="1226"/>
        <v>Señora</v>
      </c>
      <c r="Y202" s="19">
        <f t="shared" si="1266"/>
        <v>0</v>
      </c>
      <c r="Z202" s="19">
        <f t="shared" si="1266"/>
        <v>10673.52</v>
      </c>
      <c r="AA202" s="19">
        <f t="shared" si="1266"/>
        <v>25956.059999999998</v>
      </c>
      <c r="AB202" s="19">
        <f t="shared" si="1266"/>
        <v>28941.66</v>
      </c>
      <c r="AC202" s="19">
        <f t="shared" si="1266"/>
        <v>35286.06</v>
      </c>
      <c r="AE202" s="19">
        <f t="shared" si="1267"/>
        <v>0</v>
      </c>
      <c r="AF202" s="19">
        <f t="shared" si="1267"/>
        <v>85378.4568</v>
      </c>
      <c r="AG202" s="19">
        <f t="shared" si="1267"/>
        <v>209167.03079999998</v>
      </c>
      <c r="AH202" s="19">
        <f t="shared" si="1267"/>
        <v>235029.79080000002</v>
      </c>
      <c r="AI202" s="19">
        <f t="shared" si="1267"/>
        <v>287695.77480000001</v>
      </c>
      <c r="AJ202" s="19"/>
      <c r="AL202" s="19">
        <f t="shared" si="1268"/>
        <v>0</v>
      </c>
      <c r="AM202" s="19">
        <f t="shared" si="1268"/>
        <v>44828.784</v>
      </c>
      <c r="AN202" s="19">
        <f t="shared" si="1268"/>
        <v>109015.452</v>
      </c>
      <c r="AO202" s="19">
        <f t="shared" si="1268"/>
        <v>121554.97200000001</v>
      </c>
      <c r="AP202" s="19">
        <f t="shared" si="1268"/>
        <v>148201.45200000002</v>
      </c>
      <c r="AQ202" s="19"/>
      <c r="AT202" s="1" t="str">
        <f t="shared" si="1230"/>
        <v>Señora</v>
      </c>
      <c r="AU202" s="19">
        <f t="shared" si="1269"/>
        <v>0</v>
      </c>
      <c r="AV202" s="19">
        <f t="shared" si="1269"/>
        <v>4235.82</v>
      </c>
      <c r="AW202" s="19">
        <f t="shared" si="1269"/>
        <v>41723.760000000002</v>
      </c>
      <c r="AX202" s="19">
        <f t="shared" si="1269"/>
        <v>55998.66</v>
      </c>
      <c r="AY202" s="19">
        <f t="shared" si="1269"/>
        <v>31180.86</v>
      </c>
      <c r="BA202" s="19">
        <f t="shared" si="1270"/>
        <v>0</v>
      </c>
      <c r="BB202" s="19">
        <f t="shared" si="1270"/>
        <v>31576.638600000002</v>
      </c>
      <c r="BC202" s="19">
        <f t="shared" si="1270"/>
        <v>311065.18560000003</v>
      </c>
      <c r="BD202" s="19">
        <f t="shared" si="1270"/>
        <v>418734.31859999994</v>
      </c>
      <c r="BE202" s="19">
        <f t="shared" si="1270"/>
        <v>236726.54459999996</v>
      </c>
      <c r="BF202" s="19"/>
      <c r="BH202" s="19">
        <f t="shared" si="1271"/>
        <v>0</v>
      </c>
      <c r="BI202" s="19">
        <f t="shared" si="1271"/>
        <v>16519.698</v>
      </c>
      <c r="BJ202" s="19">
        <f t="shared" si="1271"/>
        <v>162722.66399999999</v>
      </c>
      <c r="BK202" s="19">
        <f t="shared" si="1271"/>
        <v>218394.77400000003</v>
      </c>
      <c r="BL202" s="19">
        <f t="shared" si="1271"/>
        <v>121605.35400000001</v>
      </c>
      <c r="BM202" s="19"/>
      <c r="BP202" s="1" t="str">
        <f t="shared" si="1234"/>
        <v>Señora</v>
      </c>
      <c r="BQ202" s="19">
        <f t="shared" si="1272"/>
        <v>0</v>
      </c>
      <c r="BR202" s="19">
        <f t="shared" si="1272"/>
        <v>0</v>
      </c>
      <c r="BS202" s="19">
        <f t="shared" si="1272"/>
        <v>41555.820000000007</v>
      </c>
      <c r="BT202" s="19">
        <f t="shared" si="1272"/>
        <v>55812.060000000005</v>
      </c>
      <c r="BU202" s="19">
        <f t="shared" si="1272"/>
        <v>29874.66</v>
      </c>
      <c r="BW202" s="19">
        <f t="shared" si="1273"/>
        <v>0</v>
      </c>
      <c r="BX202" s="19">
        <f t="shared" si="1273"/>
        <v>0</v>
      </c>
      <c r="BY202" s="19">
        <f t="shared" si="1273"/>
        <v>331819.2108</v>
      </c>
      <c r="BZ202" s="19">
        <f t="shared" si="1273"/>
        <v>447417.91080000001</v>
      </c>
      <c r="CA202" s="19">
        <f t="shared" si="1273"/>
        <v>242475.13080000001</v>
      </c>
      <c r="CB202" s="19"/>
      <c r="CD202" s="19">
        <f t="shared" si="1274"/>
        <v>0</v>
      </c>
      <c r="CE202" s="19">
        <f t="shared" si="1274"/>
        <v>0</v>
      </c>
      <c r="CF202" s="19">
        <f t="shared" si="1274"/>
        <v>174534.44400000002</v>
      </c>
      <c r="CG202" s="19">
        <f t="shared" si="1274"/>
        <v>234410.652</v>
      </c>
      <c r="CH202" s="19">
        <f t="shared" si="1274"/>
        <v>125473.57200000001</v>
      </c>
      <c r="CI202" s="19"/>
      <c r="CL202" s="1" t="str">
        <f t="shared" si="1238"/>
        <v>Señora</v>
      </c>
      <c r="CM202" s="19">
        <f t="shared" si="1275"/>
        <v>0</v>
      </c>
      <c r="CN202" s="19">
        <f t="shared" si="1275"/>
        <v>0</v>
      </c>
      <c r="CO202" s="19">
        <f t="shared" si="1275"/>
        <v>41555.820000000007</v>
      </c>
      <c r="CP202" s="19">
        <f t="shared" si="1275"/>
        <v>55812.060000000005</v>
      </c>
      <c r="CQ202" s="19">
        <f t="shared" si="1275"/>
        <v>29874.66</v>
      </c>
      <c r="CS202" s="19">
        <f t="shared" si="1276"/>
        <v>0</v>
      </c>
      <c r="CT202" s="19">
        <f t="shared" si="1276"/>
        <v>0</v>
      </c>
      <c r="CU202" s="19">
        <f t="shared" si="1276"/>
        <v>331819.2108</v>
      </c>
      <c r="CV202" s="19">
        <f t="shared" si="1276"/>
        <v>447417.91080000001</v>
      </c>
      <c r="CW202" s="19">
        <f t="shared" si="1276"/>
        <v>242475.13080000001</v>
      </c>
      <c r="CX202" s="19"/>
      <c r="CZ202" s="19">
        <f t="shared" si="1277"/>
        <v>0</v>
      </c>
      <c r="DA202" s="19">
        <f t="shared" si="1277"/>
        <v>0</v>
      </c>
      <c r="DB202" s="19">
        <f t="shared" si="1277"/>
        <v>174534.44400000002</v>
      </c>
      <c r="DC202" s="19">
        <f t="shared" si="1277"/>
        <v>234410.652</v>
      </c>
      <c r="DD202" s="19">
        <f t="shared" si="1277"/>
        <v>125473.57200000001</v>
      </c>
      <c r="DE202" s="19"/>
      <c r="DH202" s="1" t="str">
        <f t="shared" si="1242"/>
        <v>Señora</v>
      </c>
      <c r="DI202" s="19">
        <f t="shared" si="1278"/>
        <v>0</v>
      </c>
      <c r="DJ202" s="19">
        <f t="shared" si="1278"/>
        <v>0</v>
      </c>
      <c r="DK202" s="19">
        <f t="shared" si="1278"/>
        <v>41555.820000000007</v>
      </c>
      <c r="DL202" s="19">
        <f t="shared" si="1278"/>
        <v>55812.060000000005</v>
      </c>
      <c r="DM202" s="19">
        <f t="shared" si="1278"/>
        <v>29874.66</v>
      </c>
      <c r="DO202" s="19">
        <f t="shared" si="1279"/>
        <v>0</v>
      </c>
      <c r="DP202" s="19">
        <f t="shared" si="1279"/>
        <v>0</v>
      </c>
      <c r="DQ202" s="19">
        <f t="shared" si="1279"/>
        <v>339719.66820000001</v>
      </c>
      <c r="DR202" s="19">
        <f t="shared" si="1279"/>
        <v>458070.7182</v>
      </c>
      <c r="DS202" s="19">
        <f t="shared" si="1279"/>
        <v>248248.34820000001</v>
      </c>
      <c r="DT202" s="19"/>
      <c r="DV202" s="19">
        <f t="shared" si="1280"/>
        <v>0</v>
      </c>
      <c r="DW202" s="19">
        <f t="shared" si="1280"/>
        <v>0</v>
      </c>
      <c r="DX202" s="19">
        <f t="shared" si="1280"/>
        <v>178690.02600000001</v>
      </c>
      <c r="DY202" s="19">
        <f t="shared" si="1280"/>
        <v>239991.85800000001</v>
      </c>
      <c r="DZ202" s="19">
        <f t="shared" si="1280"/>
        <v>128461.03799999999</v>
      </c>
      <c r="EA202" s="19"/>
      <c r="ED202" s="1" t="str">
        <f t="shared" si="1246"/>
        <v>Señora</v>
      </c>
      <c r="EE202" s="19">
        <f t="shared" si="1281"/>
        <v>0</v>
      </c>
      <c r="EF202" s="19">
        <f t="shared" si="1281"/>
        <v>0</v>
      </c>
      <c r="EG202" s="19">
        <f t="shared" si="1281"/>
        <v>41555.820000000007</v>
      </c>
      <c r="EH202" s="19">
        <f t="shared" si="1281"/>
        <v>55812.060000000005</v>
      </c>
      <c r="EI202" s="19">
        <f t="shared" si="1281"/>
        <v>29874.66</v>
      </c>
      <c r="EK202" s="19">
        <f t="shared" si="1282"/>
        <v>0</v>
      </c>
      <c r="EL202" s="19">
        <f t="shared" si="1282"/>
        <v>0</v>
      </c>
      <c r="EM202" s="19">
        <f t="shared" si="1282"/>
        <v>355520.58299999998</v>
      </c>
      <c r="EN202" s="19">
        <f t="shared" si="1282"/>
        <v>479376.33300000004</v>
      </c>
      <c r="EO202" s="19">
        <f t="shared" si="1282"/>
        <v>259794.783</v>
      </c>
      <c r="EP202" s="19"/>
      <c r="ER202" s="19">
        <f t="shared" si="1283"/>
        <v>0</v>
      </c>
      <c r="ES202" s="19">
        <f t="shared" si="1283"/>
        <v>0</v>
      </c>
      <c r="ET202" s="19">
        <f t="shared" si="1283"/>
        <v>187001.19</v>
      </c>
      <c r="EU202" s="19">
        <f t="shared" si="1283"/>
        <v>251154.27000000002</v>
      </c>
      <c r="EV202" s="19">
        <f t="shared" si="1283"/>
        <v>134435.97</v>
      </c>
      <c r="EW202" s="19"/>
      <c r="EZ202" s="1" t="str">
        <f t="shared" si="1250"/>
        <v>Señora</v>
      </c>
      <c r="FA202" s="19">
        <f t="shared" si="1284"/>
        <v>0</v>
      </c>
      <c r="FB202" s="19">
        <f t="shared" si="1284"/>
        <v>0</v>
      </c>
      <c r="FC202" s="19">
        <f t="shared" si="1284"/>
        <v>41555.820000000007</v>
      </c>
      <c r="FD202" s="19">
        <f t="shared" si="1284"/>
        <v>55812.060000000005</v>
      </c>
      <c r="FE202" s="19">
        <f t="shared" si="1284"/>
        <v>29874.66</v>
      </c>
      <c r="FG202" s="19">
        <f t="shared" si="1285"/>
        <v>0</v>
      </c>
      <c r="FH202" s="19">
        <f t="shared" si="1285"/>
        <v>0</v>
      </c>
      <c r="FI202" s="19">
        <f t="shared" si="1285"/>
        <v>339719.66820000001</v>
      </c>
      <c r="FJ202" s="19">
        <f t="shared" si="1285"/>
        <v>458070.7182</v>
      </c>
      <c r="FK202" s="19">
        <f t="shared" si="1285"/>
        <v>248248.34820000001</v>
      </c>
      <c r="FL202" s="19"/>
      <c r="FN202" s="19">
        <f t="shared" si="1286"/>
        <v>0</v>
      </c>
      <c r="FO202" s="19">
        <f t="shared" si="1286"/>
        <v>0</v>
      </c>
      <c r="FP202" s="19">
        <f t="shared" si="1286"/>
        <v>178690.02600000001</v>
      </c>
      <c r="FQ202" s="19">
        <f t="shared" si="1286"/>
        <v>239991.85800000001</v>
      </c>
      <c r="FR202" s="19">
        <f t="shared" si="1286"/>
        <v>128461.03799999999</v>
      </c>
      <c r="FS202" s="19"/>
      <c r="FV202" s="1" t="str">
        <f t="shared" si="1254"/>
        <v>Señora</v>
      </c>
      <c r="FW202" s="19">
        <f t="shared" si="1287"/>
        <v>0</v>
      </c>
      <c r="FX202" s="19">
        <f t="shared" si="1287"/>
        <v>0</v>
      </c>
      <c r="FY202" s="19">
        <f t="shared" si="1287"/>
        <v>0</v>
      </c>
      <c r="FZ202" s="19">
        <f t="shared" si="1287"/>
        <v>54972.36</v>
      </c>
      <c r="GA202" s="19">
        <f t="shared" si="1287"/>
        <v>29874.66</v>
      </c>
      <c r="GC202" s="19">
        <f t="shared" si="1288"/>
        <v>0</v>
      </c>
      <c r="GD202" s="19">
        <f t="shared" si="1288"/>
        <v>0</v>
      </c>
      <c r="GE202" s="19">
        <f t="shared" si="1288"/>
        <v>0</v>
      </c>
      <c r="GF202" s="19">
        <f t="shared" si="1288"/>
        <v>451210.36920000002</v>
      </c>
      <c r="GG202" s="19">
        <f t="shared" si="1288"/>
        <v>248248.34820000001</v>
      </c>
      <c r="GH202" s="19"/>
      <c r="GJ202" s="19">
        <f t="shared" si="1289"/>
        <v>0</v>
      </c>
      <c r="GK202" s="19">
        <f t="shared" si="1289"/>
        <v>0</v>
      </c>
      <c r="GL202" s="19">
        <f t="shared" si="1289"/>
        <v>0</v>
      </c>
      <c r="GM202" s="19">
        <f t="shared" si="1289"/>
        <v>236381.14800000002</v>
      </c>
      <c r="GN202" s="19">
        <f t="shared" si="1289"/>
        <v>128461.03799999999</v>
      </c>
      <c r="GO202" s="19"/>
      <c r="GR202" s="1" t="str">
        <f t="shared" si="1258"/>
        <v>Señora</v>
      </c>
      <c r="GS202" s="19">
        <f t="shared" si="1290"/>
        <v>0</v>
      </c>
      <c r="GT202" s="19">
        <f t="shared" si="1290"/>
        <v>0</v>
      </c>
      <c r="GU202" s="19">
        <f t="shared" si="1290"/>
        <v>0</v>
      </c>
      <c r="GV202" s="19">
        <f t="shared" si="1290"/>
        <v>54804.420000000006</v>
      </c>
      <c r="GW202" s="19">
        <f t="shared" si="1290"/>
        <v>29688.059999999998</v>
      </c>
      <c r="GY202" s="19">
        <f t="shared" si="1291"/>
        <v>0</v>
      </c>
      <c r="GZ202" s="19">
        <f t="shared" si="1291"/>
        <v>0</v>
      </c>
      <c r="HA202" s="19">
        <f t="shared" si="1291"/>
        <v>0</v>
      </c>
      <c r="HB202" s="19">
        <f t="shared" si="1291"/>
        <v>447960.73019999999</v>
      </c>
      <c r="HC202" s="19">
        <f t="shared" si="1291"/>
        <v>244637.63819999999</v>
      </c>
      <c r="HD202" s="19"/>
      <c r="HF202" s="19">
        <f t="shared" si="1292"/>
        <v>0</v>
      </c>
      <c r="HG202" s="19">
        <f t="shared" si="1292"/>
        <v>0</v>
      </c>
      <c r="HH202" s="19">
        <f t="shared" si="1292"/>
        <v>0</v>
      </c>
      <c r="HI202" s="19">
        <f t="shared" si="1292"/>
        <v>235659.00600000002</v>
      </c>
      <c r="HJ202" s="19">
        <f t="shared" si="1292"/>
        <v>127658.658</v>
      </c>
      <c r="HK202" s="19"/>
      <c r="HN202" s="1" t="str">
        <f t="shared" si="1262"/>
        <v>Señora</v>
      </c>
      <c r="HO202" s="19">
        <f t="shared" si="1293"/>
        <v>0</v>
      </c>
      <c r="HP202" s="19">
        <f t="shared" si="1293"/>
        <v>0</v>
      </c>
      <c r="HQ202" s="19">
        <f t="shared" si="1293"/>
        <v>0</v>
      </c>
      <c r="HR202" s="19">
        <f t="shared" si="1293"/>
        <v>54804.420000000006</v>
      </c>
      <c r="HS202" s="19">
        <f t="shared" si="1293"/>
        <v>29688.059999999998</v>
      </c>
      <c r="HU202" s="19">
        <f t="shared" si="1294"/>
        <v>0</v>
      </c>
      <c r="HV202" s="19">
        <f t="shared" si="1294"/>
        <v>0</v>
      </c>
      <c r="HW202" s="19">
        <f t="shared" si="1294"/>
        <v>0</v>
      </c>
      <c r="HX202" s="19">
        <f t="shared" si="1294"/>
        <v>447960.73019999999</v>
      </c>
      <c r="HY202" s="19">
        <f t="shared" si="1294"/>
        <v>244637.63819999999</v>
      </c>
      <c r="HZ202" s="19"/>
      <c r="IB202" s="19">
        <f t="shared" si="1295"/>
        <v>0</v>
      </c>
      <c r="IC202" s="19">
        <f t="shared" si="1295"/>
        <v>0</v>
      </c>
      <c r="ID202" s="19">
        <f t="shared" si="1295"/>
        <v>0</v>
      </c>
      <c r="IE202" s="19">
        <f t="shared" si="1295"/>
        <v>235659.00600000002</v>
      </c>
      <c r="IF202" s="19">
        <f t="shared" si="1295"/>
        <v>127658.658</v>
      </c>
      <c r="IG202" s="19"/>
    </row>
    <row r="203" spans="1:241">
      <c r="B203" s="1" t="str">
        <f t="shared" si="1222"/>
        <v>Regalo</v>
      </c>
      <c r="C203" s="19">
        <f t="shared" ref="C203:G204" si="1299">+C129+C148+C167+C185</f>
        <v>0</v>
      </c>
      <c r="D203" s="19">
        <f t="shared" si="1299"/>
        <v>0</v>
      </c>
      <c r="E203" s="19">
        <f t="shared" si="1299"/>
        <v>0</v>
      </c>
      <c r="F203" s="19">
        <f t="shared" si="1299"/>
        <v>0</v>
      </c>
      <c r="G203" s="19">
        <f t="shared" si="1299"/>
        <v>0</v>
      </c>
      <c r="I203" s="19">
        <f t="shared" ref="I203:M204" si="1300">+I129+I148+I167+I185</f>
        <v>0</v>
      </c>
      <c r="J203" s="19">
        <f t="shared" si="1300"/>
        <v>0</v>
      </c>
      <c r="K203" s="19">
        <f t="shared" si="1300"/>
        <v>0</v>
      </c>
      <c r="L203" s="19">
        <f t="shared" si="1300"/>
        <v>0</v>
      </c>
      <c r="M203" s="19">
        <f t="shared" si="1300"/>
        <v>0</v>
      </c>
      <c r="N203" s="19"/>
      <c r="P203" s="19">
        <f t="shared" ref="P203:T204" si="1301">+P129+P148+P167+P185</f>
        <v>0</v>
      </c>
      <c r="Q203" s="19">
        <f t="shared" si="1301"/>
        <v>0</v>
      </c>
      <c r="R203" s="19">
        <f t="shared" si="1301"/>
        <v>0</v>
      </c>
      <c r="S203" s="19">
        <f t="shared" si="1301"/>
        <v>0</v>
      </c>
      <c r="T203" s="19">
        <f t="shared" si="1301"/>
        <v>0</v>
      </c>
      <c r="U203" s="19"/>
      <c r="X203" s="1" t="str">
        <f t="shared" si="1226"/>
        <v>Regalo</v>
      </c>
      <c r="Y203" s="19">
        <f t="shared" si="1266"/>
        <v>0</v>
      </c>
      <c r="Z203" s="19">
        <f t="shared" si="1266"/>
        <v>0</v>
      </c>
      <c r="AA203" s="19">
        <f t="shared" si="1266"/>
        <v>0</v>
      </c>
      <c r="AB203" s="19">
        <f t="shared" si="1266"/>
        <v>0</v>
      </c>
      <c r="AC203" s="19">
        <f t="shared" si="1266"/>
        <v>0</v>
      </c>
      <c r="AE203" s="19">
        <f t="shared" si="1267"/>
        <v>0</v>
      </c>
      <c r="AF203" s="19">
        <f t="shared" si="1267"/>
        <v>0</v>
      </c>
      <c r="AG203" s="19">
        <f t="shared" si="1267"/>
        <v>0</v>
      </c>
      <c r="AH203" s="19">
        <f t="shared" si="1267"/>
        <v>0</v>
      </c>
      <c r="AI203" s="19">
        <f t="shared" si="1267"/>
        <v>0</v>
      </c>
      <c r="AJ203" s="19"/>
      <c r="AL203" s="19">
        <f t="shared" si="1268"/>
        <v>0</v>
      </c>
      <c r="AM203" s="19">
        <f t="shared" si="1268"/>
        <v>0</v>
      </c>
      <c r="AN203" s="19">
        <f t="shared" si="1268"/>
        <v>0</v>
      </c>
      <c r="AO203" s="19">
        <f t="shared" si="1268"/>
        <v>0</v>
      </c>
      <c r="AP203" s="19">
        <f t="shared" si="1268"/>
        <v>0</v>
      </c>
      <c r="AQ203" s="19"/>
      <c r="AT203" s="1" t="str">
        <f t="shared" si="1230"/>
        <v>Regalo</v>
      </c>
      <c r="AU203" s="19">
        <f t="shared" si="1269"/>
        <v>0</v>
      </c>
      <c r="AV203" s="19">
        <f t="shared" si="1269"/>
        <v>0</v>
      </c>
      <c r="AW203" s="19">
        <f t="shared" si="1269"/>
        <v>0</v>
      </c>
      <c r="AX203" s="19">
        <f t="shared" si="1269"/>
        <v>0</v>
      </c>
      <c r="AY203" s="19">
        <f t="shared" si="1269"/>
        <v>0</v>
      </c>
      <c r="BA203" s="19">
        <f t="shared" si="1270"/>
        <v>0</v>
      </c>
      <c r="BB203" s="19">
        <f t="shared" si="1270"/>
        <v>0</v>
      </c>
      <c r="BC203" s="19">
        <f t="shared" si="1270"/>
        <v>0</v>
      </c>
      <c r="BD203" s="19">
        <f t="shared" si="1270"/>
        <v>0</v>
      </c>
      <c r="BE203" s="19">
        <f t="shared" si="1270"/>
        <v>0</v>
      </c>
      <c r="BF203" s="19"/>
      <c r="BH203" s="19">
        <f t="shared" si="1271"/>
        <v>0</v>
      </c>
      <c r="BI203" s="19">
        <f t="shared" si="1271"/>
        <v>0</v>
      </c>
      <c r="BJ203" s="19">
        <f t="shared" si="1271"/>
        <v>0</v>
      </c>
      <c r="BK203" s="19">
        <f t="shared" si="1271"/>
        <v>0</v>
      </c>
      <c r="BL203" s="19">
        <f t="shared" si="1271"/>
        <v>0</v>
      </c>
      <c r="BM203" s="19"/>
      <c r="BP203" s="1" t="str">
        <f t="shared" si="1234"/>
        <v>Regalo</v>
      </c>
      <c r="BQ203" s="19">
        <f t="shared" si="1272"/>
        <v>0</v>
      </c>
      <c r="BR203" s="19">
        <f t="shared" si="1272"/>
        <v>0</v>
      </c>
      <c r="BS203" s="19">
        <f t="shared" si="1272"/>
        <v>692597</v>
      </c>
      <c r="BT203" s="19">
        <f t="shared" si="1272"/>
        <v>930201</v>
      </c>
      <c r="BU203" s="19">
        <f t="shared" si="1272"/>
        <v>497911</v>
      </c>
      <c r="BW203" s="19">
        <f t="shared" si="1273"/>
        <v>0</v>
      </c>
      <c r="BX203" s="19">
        <f t="shared" si="1273"/>
        <v>0</v>
      </c>
      <c r="BY203" s="19">
        <f t="shared" si="1273"/>
        <v>7396102.4799999995</v>
      </c>
      <c r="BZ203" s="19">
        <f t="shared" si="1273"/>
        <v>9880283.4000000004</v>
      </c>
      <c r="CA203" s="19">
        <f t="shared" si="1273"/>
        <v>5439452.1999999993</v>
      </c>
      <c r="CB203" s="19"/>
      <c r="CD203" s="19">
        <f t="shared" si="1274"/>
        <v>0</v>
      </c>
      <c r="CE203" s="19">
        <f t="shared" si="1274"/>
        <v>0</v>
      </c>
      <c r="CF203" s="19">
        <f t="shared" si="1274"/>
        <v>3601504.4000000004</v>
      </c>
      <c r="CG203" s="19">
        <f t="shared" si="1274"/>
        <v>4837045.2</v>
      </c>
      <c r="CH203" s="19">
        <f t="shared" si="1274"/>
        <v>2589137.2000000002</v>
      </c>
      <c r="CI203" s="19"/>
      <c r="CL203" s="1" t="str">
        <f t="shared" si="1238"/>
        <v>Regalo</v>
      </c>
      <c r="CM203" s="19">
        <f t="shared" si="1275"/>
        <v>0</v>
      </c>
      <c r="CN203" s="19">
        <f t="shared" si="1275"/>
        <v>0</v>
      </c>
      <c r="CO203" s="19">
        <f t="shared" si="1275"/>
        <v>0</v>
      </c>
      <c r="CP203" s="19">
        <f t="shared" si="1275"/>
        <v>0</v>
      </c>
      <c r="CQ203" s="19">
        <f t="shared" si="1275"/>
        <v>0</v>
      </c>
      <c r="CS203" s="19">
        <f t="shared" si="1276"/>
        <v>0</v>
      </c>
      <c r="CT203" s="19">
        <f t="shared" si="1276"/>
        <v>0</v>
      </c>
      <c r="CU203" s="19">
        <f t="shared" si="1276"/>
        <v>0</v>
      </c>
      <c r="CV203" s="19">
        <f t="shared" si="1276"/>
        <v>0</v>
      </c>
      <c r="CW203" s="19">
        <f t="shared" si="1276"/>
        <v>0</v>
      </c>
      <c r="CX203" s="19"/>
      <c r="CZ203" s="19">
        <f t="shared" si="1277"/>
        <v>0</v>
      </c>
      <c r="DA203" s="19">
        <f t="shared" si="1277"/>
        <v>0</v>
      </c>
      <c r="DB203" s="19">
        <f t="shared" si="1277"/>
        <v>0</v>
      </c>
      <c r="DC203" s="19">
        <f t="shared" si="1277"/>
        <v>0</v>
      </c>
      <c r="DD203" s="19">
        <f t="shared" si="1277"/>
        <v>0</v>
      </c>
      <c r="DE203" s="19"/>
      <c r="DH203" s="1" t="str">
        <f t="shared" si="1242"/>
        <v>Regalo</v>
      </c>
      <c r="DI203" s="19">
        <f t="shared" si="1278"/>
        <v>0</v>
      </c>
      <c r="DJ203" s="19">
        <f t="shared" si="1278"/>
        <v>0</v>
      </c>
      <c r="DK203" s="19">
        <f t="shared" si="1278"/>
        <v>0</v>
      </c>
      <c r="DL203" s="19">
        <f t="shared" si="1278"/>
        <v>0</v>
      </c>
      <c r="DM203" s="19">
        <f t="shared" si="1278"/>
        <v>0</v>
      </c>
      <c r="DO203" s="19">
        <f t="shared" si="1279"/>
        <v>0</v>
      </c>
      <c r="DP203" s="19">
        <f t="shared" si="1279"/>
        <v>0</v>
      </c>
      <c r="DQ203" s="19">
        <f t="shared" si="1279"/>
        <v>0</v>
      </c>
      <c r="DR203" s="19">
        <f t="shared" si="1279"/>
        <v>0</v>
      </c>
      <c r="DS203" s="19">
        <f t="shared" si="1279"/>
        <v>0</v>
      </c>
      <c r="DT203" s="19"/>
      <c r="DV203" s="19">
        <f t="shared" si="1280"/>
        <v>0</v>
      </c>
      <c r="DW203" s="19">
        <f t="shared" si="1280"/>
        <v>0</v>
      </c>
      <c r="DX203" s="19">
        <f t="shared" si="1280"/>
        <v>0</v>
      </c>
      <c r="DY203" s="19">
        <f t="shared" si="1280"/>
        <v>0</v>
      </c>
      <c r="DZ203" s="19">
        <f t="shared" si="1280"/>
        <v>0</v>
      </c>
      <c r="EA203" s="19"/>
      <c r="ED203" s="1" t="str">
        <f t="shared" si="1246"/>
        <v>Regalo</v>
      </c>
      <c r="EE203" s="19">
        <f t="shared" si="1281"/>
        <v>0</v>
      </c>
      <c r="EF203" s="19">
        <f t="shared" si="1281"/>
        <v>0</v>
      </c>
      <c r="EG203" s="19">
        <f t="shared" si="1281"/>
        <v>0</v>
      </c>
      <c r="EH203" s="19">
        <f t="shared" si="1281"/>
        <v>0</v>
      </c>
      <c r="EI203" s="19">
        <f t="shared" si="1281"/>
        <v>0</v>
      </c>
      <c r="EK203" s="19">
        <f t="shared" si="1282"/>
        <v>0</v>
      </c>
      <c r="EL203" s="19">
        <f t="shared" si="1282"/>
        <v>0</v>
      </c>
      <c r="EM203" s="19">
        <f t="shared" si="1282"/>
        <v>0</v>
      </c>
      <c r="EN203" s="19">
        <f t="shared" si="1282"/>
        <v>0</v>
      </c>
      <c r="EO203" s="19">
        <f t="shared" si="1282"/>
        <v>0</v>
      </c>
      <c r="EP203" s="19"/>
      <c r="ER203" s="19">
        <f t="shared" si="1283"/>
        <v>0</v>
      </c>
      <c r="ES203" s="19">
        <f t="shared" si="1283"/>
        <v>0</v>
      </c>
      <c r="ET203" s="19">
        <f t="shared" si="1283"/>
        <v>0</v>
      </c>
      <c r="EU203" s="19">
        <f t="shared" si="1283"/>
        <v>0</v>
      </c>
      <c r="EV203" s="19">
        <f t="shared" si="1283"/>
        <v>0</v>
      </c>
      <c r="EW203" s="19"/>
      <c r="EZ203" s="1" t="str">
        <f t="shared" si="1250"/>
        <v>Regalo</v>
      </c>
      <c r="FA203" s="19">
        <f t="shared" si="1284"/>
        <v>0</v>
      </c>
      <c r="FB203" s="19">
        <f t="shared" si="1284"/>
        <v>0</v>
      </c>
      <c r="FC203" s="19">
        <f t="shared" si="1284"/>
        <v>0</v>
      </c>
      <c r="FD203" s="19">
        <f t="shared" si="1284"/>
        <v>0</v>
      </c>
      <c r="FE203" s="19">
        <f t="shared" si="1284"/>
        <v>0</v>
      </c>
      <c r="FG203" s="19">
        <f t="shared" si="1285"/>
        <v>0</v>
      </c>
      <c r="FH203" s="19">
        <f t="shared" si="1285"/>
        <v>0</v>
      </c>
      <c r="FI203" s="19">
        <f t="shared" si="1285"/>
        <v>0</v>
      </c>
      <c r="FJ203" s="19">
        <f t="shared" si="1285"/>
        <v>0</v>
      </c>
      <c r="FK203" s="19">
        <f t="shared" si="1285"/>
        <v>0</v>
      </c>
      <c r="FL203" s="19"/>
      <c r="FN203" s="19">
        <f t="shared" si="1286"/>
        <v>0</v>
      </c>
      <c r="FO203" s="19">
        <f t="shared" si="1286"/>
        <v>0</v>
      </c>
      <c r="FP203" s="19">
        <f t="shared" si="1286"/>
        <v>0</v>
      </c>
      <c r="FQ203" s="19">
        <f t="shared" si="1286"/>
        <v>0</v>
      </c>
      <c r="FR203" s="19">
        <f t="shared" si="1286"/>
        <v>0</v>
      </c>
      <c r="FS203" s="19"/>
      <c r="FV203" s="1" t="str">
        <f t="shared" si="1254"/>
        <v>Regalo</v>
      </c>
      <c r="FW203" s="19">
        <f t="shared" si="1287"/>
        <v>0</v>
      </c>
      <c r="FX203" s="19">
        <f t="shared" si="1287"/>
        <v>0</v>
      </c>
      <c r="FY203" s="19">
        <f t="shared" si="1287"/>
        <v>0</v>
      </c>
      <c r="FZ203" s="19">
        <f t="shared" si="1287"/>
        <v>0</v>
      </c>
      <c r="GA203" s="19">
        <f t="shared" si="1287"/>
        <v>0</v>
      </c>
      <c r="GC203" s="19">
        <f t="shared" si="1288"/>
        <v>0</v>
      </c>
      <c r="GD203" s="19">
        <f t="shared" si="1288"/>
        <v>0</v>
      </c>
      <c r="GE203" s="19">
        <f t="shared" si="1288"/>
        <v>0</v>
      </c>
      <c r="GF203" s="19">
        <f t="shared" si="1288"/>
        <v>0</v>
      </c>
      <c r="GG203" s="19">
        <f t="shared" si="1288"/>
        <v>0</v>
      </c>
      <c r="GH203" s="19"/>
      <c r="GJ203" s="19">
        <f t="shared" si="1289"/>
        <v>0</v>
      </c>
      <c r="GK203" s="19">
        <f t="shared" si="1289"/>
        <v>0</v>
      </c>
      <c r="GL203" s="19">
        <f t="shared" si="1289"/>
        <v>0</v>
      </c>
      <c r="GM203" s="19">
        <f t="shared" si="1289"/>
        <v>0</v>
      </c>
      <c r="GN203" s="19">
        <f t="shared" si="1289"/>
        <v>0</v>
      </c>
      <c r="GO203" s="19"/>
      <c r="GR203" s="1" t="str">
        <f t="shared" si="1258"/>
        <v>Regalo</v>
      </c>
      <c r="GS203" s="19">
        <f t="shared" si="1290"/>
        <v>0</v>
      </c>
      <c r="GT203" s="19">
        <f t="shared" si="1290"/>
        <v>0</v>
      </c>
      <c r="GU203" s="19">
        <f t="shared" si="1290"/>
        <v>0</v>
      </c>
      <c r="GV203" s="19">
        <f t="shared" si="1290"/>
        <v>0</v>
      </c>
      <c r="GW203" s="19">
        <f t="shared" si="1290"/>
        <v>0</v>
      </c>
      <c r="GY203" s="19">
        <f t="shared" si="1291"/>
        <v>0</v>
      </c>
      <c r="GZ203" s="19">
        <f t="shared" si="1291"/>
        <v>0</v>
      </c>
      <c r="HA203" s="19">
        <f t="shared" si="1291"/>
        <v>0</v>
      </c>
      <c r="HB203" s="19">
        <f t="shared" si="1291"/>
        <v>0</v>
      </c>
      <c r="HC203" s="19">
        <f t="shared" si="1291"/>
        <v>0</v>
      </c>
      <c r="HD203" s="19"/>
      <c r="HF203" s="19">
        <f t="shared" si="1292"/>
        <v>0</v>
      </c>
      <c r="HG203" s="19">
        <f t="shared" si="1292"/>
        <v>0</v>
      </c>
      <c r="HH203" s="19">
        <f t="shared" si="1292"/>
        <v>0</v>
      </c>
      <c r="HI203" s="19">
        <f t="shared" si="1292"/>
        <v>0</v>
      </c>
      <c r="HJ203" s="19">
        <f t="shared" si="1292"/>
        <v>0</v>
      </c>
      <c r="HK203" s="19"/>
      <c r="HN203" s="1" t="str">
        <f t="shared" si="1262"/>
        <v>Regalo</v>
      </c>
      <c r="HO203" s="19">
        <f t="shared" si="1293"/>
        <v>0</v>
      </c>
      <c r="HP203" s="19">
        <f t="shared" si="1293"/>
        <v>0</v>
      </c>
      <c r="HQ203" s="19">
        <f t="shared" si="1293"/>
        <v>0</v>
      </c>
      <c r="HR203" s="19">
        <f t="shared" si="1293"/>
        <v>0</v>
      </c>
      <c r="HS203" s="19">
        <f t="shared" si="1293"/>
        <v>0</v>
      </c>
      <c r="HU203" s="19">
        <f t="shared" si="1294"/>
        <v>0</v>
      </c>
      <c r="HV203" s="19">
        <f t="shared" si="1294"/>
        <v>0</v>
      </c>
      <c r="HW203" s="19">
        <f t="shared" si="1294"/>
        <v>0</v>
      </c>
      <c r="HX203" s="19">
        <f t="shared" si="1294"/>
        <v>0</v>
      </c>
      <c r="HY203" s="19">
        <f t="shared" si="1294"/>
        <v>0</v>
      </c>
      <c r="HZ203" s="19"/>
      <c r="IB203" s="19">
        <f t="shared" si="1295"/>
        <v>0</v>
      </c>
      <c r="IC203" s="19">
        <f t="shared" si="1295"/>
        <v>0</v>
      </c>
      <c r="ID203" s="19">
        <f t="shared" si="1295"/>
        <v>0</v>
      </c>
      <c r="IE203" s="19">
        <f t="shared" si="1295"/>
        <v>0</v>
      </c>
      <c r="IF203" s="19">
        <f t="shared" si="1295"/>
        <v>0</v>
      </c>
      <c r="IG203" s="19"/>
    </row>
    <row r="204" spans="1:241">
      <c r="B204" s="1" t="str">
        <f t="shared" si="1222"/>
        <v>Merchandising</v>
      </c>
      <c r="C204" s="19">
        <f t="shared" si="1299"/>
        <v>1555</v>
      </c>
      <c r="D204" s="19">
        <f t="shared" si="1299"/>
        <v>3110</v>
      </c>
      <c r="E204" s="19">
        <f t="shared" si="1299"/>
        <v>4665</v>
      </c>
      <c r="F204" s="19">
        <f t="shared" si="1299"/>
        <v>6220</v>
      </c>
      <c r="G204" s="19">
        <f t="shared" si="1299"/>
        <v>7775</v>
      </c>
      <c r="I204" s="19">
        <f t="shared" si="1300"/>
        <v>6647.6250000000009</v>
      </c>
      <c r="J204" s="19">
        <f t="shared" si="1300"/>
        <v>13295.250000000002</v>
      </c>
      <c r="K204" s="19">
        <f t="shared" si="1300"/>
        <v>19942.875</v>
      </c>
      <c r="L204" s="19">
        <f t="shared" si="1300"/>
        <v>26590.500000000004</v>
      </c>
      <c r="M204" s="19">
        <f t="shared" si="1300"/>
        <v>33238.125</v>
      </c>
      <c r="N204" s="19"/>
      <c r="P204" s="19">
        <f t="shared" si="1301"/>
        <v>4431.75</v>
      </c>
      <c r="Q204" s="19">
        <f t="shared" si="1301"/>
        <v>8863.5</v>
      </c>
      <c r="R204" s="19">
        <f t="shared" si="1301"/>
        <v>13295.25</v>
      </c>
      <c r="S204" s="19">
        <f t="shared" si="1301"/>
        <v>17727</v>
      </c>
      <c r="T204" s="19">
        <f t="shared" si="1301"/>
        <v>22158.75</v>
      </c>
      <c r="U204" s="19"/>
      <c r="X204" s="1" t="str">
        <f t="shared" si="1226"/>
        <v>Merchandising</v>
      </c>
      <c r="Y204" s="19">
        <f t="shared" si="1266"/>
        <v>0</v>
      </c>
      <c r="Z204" s="19">
        <f t="shared" si="1266"/>
        <v>1555</v>
      </c>
      <c r="AA204" s="19">
        <f t="shared" si="1266"/>
        <v>3110</v>
      </c>
      <c r="AB204" s="19">
        <f t="shared" si="1266"/>
        <v>4665</v>
      </c>
      <c r="AC204" s="19">
        <f t="shared" si="1266"/>
        <v>6220</v>
      </c>
      <c r="AE204" s="19">
        <f t="shared" si="1267"/>
        <v>0</v>
      </c>
      <c r="AF204" s="19">
        <f t="shared" si="1267"/>
        <v>7813.8750000000009</v>
      </c>
      <c r="AG204" s="19">
        <f t="shared" si="1267"/>
        <v>15627.750000000002</v>
      </c>
      <c r="AH204" s="19">
        <f t="shared" si="1267"/>
        <v>23441.625</v>
      </c>
      <c r="AI204" s="19">
        <f t="shared" si="1267"/>
        <v>31255.500000000004</v>
      </c>
      <c r="AJ204" s="19"/>
      <c r="AL204" s="19">
        <f t="shared" si="1268"/>
        <v>0</v>
      </c>
      <c r="AM204" s="19">
        <f t="shared" si="1268"/>
        <v>5209.25</v>
      </c>
      <c r="AN204" s="19">
        <f t="shared" si="1268"/>
        <v>10418.5</v>
      </c>
      <c r="AO204" s="19">
        <f t="shared" si="1268"/>
        <v>15627.75</v>
      </c>
      <c r="AP204" s="19">
        <f t="shared" si="1268"/>
        <v>20837</v>
      </c>
      <c r="AQ204" s="19"/>
      <c r="AT204" s="1" t="str">
        <f t="shared" si="1230"/>
        <v>Merchandising</v>
      </c>
      <c r="AU204" s="19">
        <f t="shared" si="1269"/>
        <v>0</v>
      </c>
      <c r="AV204" s="19">
        <f t="shared" si="1269"/>
        <v>1555</v>
      </c>
      <c r="AW204" s="19">
        <f t="shared" si="1269"/>
        <v>1555</v>
      </c>
      <c r="AX204" s="19">
        <f t="shared" si="1269"/>
        <v>3110</v>
      </c>
      <c r="AY204" s="19">
        <f t="shared" si="1269"/>
        <v>4665</v>
      </c>
      <c r="BA204" s="19">
        <f t="shared" si="1270"/>
        <v>0</v>
      </c>
      <c r="BB204" s="19">
        <f t="shared" si="1270"/>
        <v>7114.125</v>
      </c>
      <c r="BC204" s="19">
        <f t="shared" si="1270"/>
        <v>7114.125</v>
      </c>
      <c r="BD204" s="19">
        <f t="shared" si="1270"/>
        <v>14228.25</v>
      </c>
      <c r="BE204" s="19">
        <f t="shared" si="1270"/>
        <v>21342.375</v>
      </c>
      <c r="BF204" s="19"/>
      <c r="BH204" s="19">
        <f t="shared" si="1271"/>
        <v>0</v>
      </c>
      <c r="BI204" s="19">
        <f t="shared" si="1271"/>
        <v>4742.75</v>
      </c>
      <c r="BJ204" s="19">
        <f t="shared" si="1271"/>
        <v>4742.75</v>
      </c>
      <c r="BK204" s="19">
        <f t="shared" si="1271"/>
        <v>9485.5</v>
      </c>
      <c r="BL204" s="19">
        <f t="shared" si="1271"/>
        <v>14228.250000000002</v>
      </c>
      <c r="BM204" s="19"/>
      <c r="BP204" s="1" t="str">
        <f t="shared" si="1234"/>
        <v>Merchandising</v>
      </c>
      <c r="BQ204" s="19">
        <f t="shared" si="1272"/>
        <v>0</v>
      </c>
      <c r="BR204" s="19">
        <f t="shared" si="1272"/>
        <v>0</v>
      </c>
      <c r="BS204" s="19">
        <f t="shared" si="1272"/>
        <v>1555</v>
      </c>
      <c r="BT204" s="19">
        <f t="shared" si="1272"/>
        <v>3110</v>
      </c>
      <c r="BU204" s="19">
        <f t="shared" si="1272"/>
        <v>4665</v>
      </c>
      <c r="BW204" s="19">
        <f t="shared" si="1273"/>
        <v>0</v>
      </c>
      <c r="BX204" s="19">
        <f t="shared" si="1273"/>
        <v>0</v>
      </c>
      <c r="BY204" s="19">
        <f t="shared" si="1273"/>
        <v>7813.8750000000009</v>
      </c>
      <c r="BZ204" s="19">
        <f t="shared" si="1273"/>
        <v>15627.750000000002</v>
      </c>
      <c r="CA204" s="19">
        <f t="shared" si="1273"/>
        <v>23441.625</v>
      </c>
      <c r="CB204" s="19"/>
      <c r="CD204" s="19">
        <f t="shared" si="1274"/>
        <v>0</v>
      </c>
      <c r="CE204" s="19">
        <f t="shared" si="1274"/>
        <v>0</v>
      </c>
      <c r="CF204" s="19">
        <f t="shared" si="1274"/>
        <v>5209.25</v>
      </c>
      <c r="CG204" s="19">
        <f t="shared" si="1274"/>
        <v>10418.5</v>
      </c>
      <c r="CH204" s="19">
        <f t="shared" si="1274"/>
        <v>15627.75</v>
      </c>
      <c r="CI204" s="19"/>
      <c r="CL204" s="1" t="str">
        <f t="shared" si="1238"/>
        <v>Merchandising</v>
      </c>
      <c r="CM204" s="19">
        <f t="shared" si="1275"/>
        <v>0</v>
      </c>
      <c r="CN204" s="19">
        <f t="shared" si="1275"/>
        <v>0</v>
      </c>
      <c r="CO204" s="19">
        <f t="shared" si="1275"/>
        <v>1555</v>
      </c>
      <c r="CP204" s="19">
        <f t="shared" si="1275"/>
        <v>3110</v>
      </c>
      <c r="CQ204" s="19">
        <f t="shared" si="1275"/>
        <v>4665</v>
      </c>
      <c r="CS204" s="19">
        <f t="shared" si="1276"/>
        <v>0</v>
      </c>
      <c r="CT204" s="19">
        <f t="shared" si="1276"/>
        <v>0</v>
      </c>
      <c r="CU204" s="19">
        <f t="shared" si="1276"/>
        <v>7813.8750000000009</v>
      </c>
      <c r="CV204" s="19">
        <f t="shared" si="1276"/>
        <v>15627.750000000002</v>
      </c>
      <c r="CW204" s="19">
        <f t="shared" si="1276"/>
        <v>23441.625</v>
      </c>
      <c r="CX204" s="19"/>
      <c r="CZ204" s="19">
        <f t="shared" si="1277"/>
        <v>0</v>
      </c>
      <c r="DA204" s="19">
        <f t="shared" si="1277"/>
        <v>0</v>
      </c>
      <c r="DB204" s="19">
        <f t="shared" si="1277"/>
        <v>5209.25</v>
      </c>
      <c r="DC204" s="19">
        <f t="shared" si="1277"/>
        <v>10418.5</v>
      </c>
      <c r="DD204" s="19">
        <f t="shared" si="1277"/>
        <v>15627.75</v>
      </c>
      <c r="DE204" s="19"/>
      <c r="DH204" s="1" t="str">
        <f t="shared" si="1242"/>
        <v>Merchandising</v>
      </c>
      <c r="DI204" s="19">
        <f t="shared" si="1278"/>
        <v>0</v>
      </c>
      <c r="DJ204" s="19">
        <f t="shared" si="1278"/>
        <v>0</v>
      </c>
      <c r="DK204" s="19">
        <f t="shared" si="1278"/>
        <v>1555</v>
      </c>
      <c r="DL204" s="19">
        <f t="shared" si="1278"/>
        <v>3110</v>
      </c>
      <c r="DM204" s="19">
        <f t="shared" si="1278"/>
        <v>4665</v>
      </c>
      <c r="DO204" s="19">
        <f t="shared" si="1279"/>
        <v>0</v>
      </c>
      <c r="DP204" s="19">
        <f t="shared" si="1279"/>
        <v>0</v>
      </c>
      <c r="DQ204" s="19">
        <f t="shared" si="1279"/>
        <v>8047.1250000000009</v>
      </c>
      <c r="DR204" s="19">
        <f t="shared" si="1279"/>
        <v>16094.250000000002</v>
      </c>
      <c r="DS204" s="19">
        <f t="shared" si="1279"/>
        <v>24141.375000000004</v>
      </c>
      <c r="DT204" s="19"/>
      <c r="DV204" s="19">
        <f t="shared" si="1280"/>
        <v>0</v>
      </c>
      <c r="DW204" s="19">
        <f t="shared" si="1280"/>
        <v>0</v>
      </c>
      <c r="DX204" s="19">
        <f t="shared" si="1280"/>
        <v>5364.75</v>
      </c>
      <c r="DY204" s="19">
        <f t="shared" si="1280"/>
        <v>10729.5</v>
      </c>
      <c r="DZ204" s="19">
        <f t="shared" si="1280"/>
        <v>16094.25</v>
      </c>
      <c r="EA204" s="19"/>
      <c r="ED204" s="1" t="str">
        <f t="shared" si="1246"/>
        <v>Merchandising</v>
      </c>
      <c r="EE204" s="19">
        <f t="shared" si="1281"/>
        <v>0</v>
      </c>
      <c r="EF204" s="19">
        <f t="shared" si="1281"/>
        <v>0</v>
      </c>
      <c r="EG204" s="19">
        <f t="shared" si="1281"/>
        <v>1555</v>
      </c>
      <c r="EH204" s="19">
        <f t="shared" si="1281"/>
        <v>1866</v>
      </c>
      <c r="EI204" s="19">
        <f t="shared" si="1281"/>
        <v>2799</v>
      </c>
      <c r="EK204" s="19">
        <f t="shared" si="1282"/>
        <v>0</v>
      </c>
      <c r="EL204" s="19">
        <f t="shared" si="1282"/>
        <v>0</v>
      </c>
      <c r="EM204" s="19">
        <f t="shared" si="1282"/>
        <v>8513.625</v>
      </c>
      <c r="EN204" s="19">
        <f t="shared" si="1282"/>
        <v>10216.35</v>
      </c>
      <c r="EO204" s="19">
        <f t="shared" si="1282"/>
        <v>15324.525000000001</v>
      </c>
      <c r="EP204" s="19"/>
      <c r="ER204" s="19">
        <f t="shared" si="1283"/>
        <v>0</v>
      </c>
      <c r="ES204" s="19">
        <f t="shared" si="1283"/>
        <v>0</v>
      </c>
      <c r="ET204" s="19">
        <f t="shared" si="1283"/>
        <v>5675.7500000000009</v>
      </c>
      <c r="EU204" s="19">
        <f t="shared" si="1283"/>
        <v>6810.9000000000005</v>
      </c>
      <c r="EV204" s="19">
        <f t="shared" si="1283"/>
        <v>10216.35</v>
      </c>
      <c r="EW204" s="19"/>
      <c r="EZ204" s="1" t="str">
        <f t="shared" si="1250"/>
        <v>Merchandising</v>
      </c>
      <c r="FA204" s="19">
        <f t="shared" si="1284"/>
        <v>0</v>
      </c>
      <c r="FB204" s="19">
        <f t="shared" si="1284"/>
        <v>0</v>
      </c>
      <c r="FC204" s="19">
        <f t="shared" si="1284"/>
        <v>1555</v>
      </c>
      <c r="FD204" s="19">
        <f t="shared" si="1284"/>
        <v>3110</v>
      </c>
      <c r="FE204" s="19">
        <f t="shared" si="1284"/>
        <v>4665</v>
      </c>
      <c r="FG204" s="19">
        <f t="shared" si="1285"/>
        <v>0</v>
      </c>
      <c r="FH204" s="19">
        <f t="shared" si="1285"/>
        <v>0</v>
      </c>
      <c r="FI204" s="19">
        <f t="shared" si="1285"/>
        <v>8047.1250000000009</v>
      </c>
      <c r="FJ204" s="19">
        <f t="shared" si="1285"/>
        <v>16094.250000000002</v>
      </c>
      <c r="FK204" s="19">
        <f t="shared" si="1285"/>
        <v>24141.375000000004</v>
      </c>
      <c r="FL204" s="19"/>
      <c r="FN204" s="19">
        <f t="shared" si="1286"/>
        <v>0</v>
      </c>
      <c r="FO204" s="19">
        <f t="shared" si="1286"/>
        <v>0</v>
      </c>
      <c r="FP204" s="19">
        <f t="shared" si="1286"/>
        <v>5364.75</v>
      </c>
      <c r="FQ204" s="19">
        <f t="shared" si="1286"/>
        <v>10729.5</v>
      </c>
      <c r="FR204" s="19">
        <f t="shared" si="1286"/>
        <v>16094.25</v>
      </c>
      <c r="FS204" s="19"/>
      <c r="FV204" s="1" t="str">
        <f t="shared" si="1254"/>
        <v>Merchandising</v>
      </c>
      <c r="FW204" s="19">
        <f t="shared" si="1287"/>
        <v>0</v>
      </c>
      <c r="FX204" s="19">
        <f t="shared" si="1287"/>
        <v>0</v>
      </c>
      <c r="FY204" s="19">
        <f t="shared" si="1287"/>
        <v>0</v>
      </c>
      <c r="FZ204" s="19">
        <f t="shared" si="1287"/>
        <v>933</v>
      </c>
      <c r="GA204" s="19">
        <f t="shared" si="1287"/>
        <v>1866</v>
      </c>
      <c r="GC204" s="19">
        <f t="shared" si="1288"/>
        <v>0</v>
      </c>
      <c r="GD204" s="19">
        <f t="shared" si="1288"/>
        <v>0</v>
      </c>
      <c r="GE204" s="19">
        <f t="shared" si="1288"/>
        <v>0</v>
      </c>
      <c r="GF204" s="19">
        <f t="shared" si="1288"/>
        <v>4828.2750000000005</v>
      </c>
      <c r="GG204" s="19">
        <f t="shared" si="1288"/>
        <v>9656.5500000000011</v>
      </c>
      <c r="GH204" s="19"/>
      <c r="GJ204" s="19">
        <f t="shared" si="1289"/>
        <v>0</v>
      </c>
      <c r="GK204" s="19">
        <f t="shared" si="1289"/>
        <v>0</v>
      </c>
      <c r="GL204" s="19">
        <f t="shared" si="1289"/>
        <v>0</v>
      </c>
      <c r="GM204" s="19">
        <f t="shared" si="1289"/>
        <v>3218.8500000000004</v>
      </c>
      <c r="GN204" s="19">
        <f t="shared" si="1289"/>
        <v>6437.7000000000007</v>
      </c>
      <c r="GO204" s="19"/>
      <c r="GR204" s="1" t="str">
        <f t="shared" si="1258"/>
        <v>Merchandising</v>
      </c>
      <c r="GS204" s="19">
        <f t="shared" si="1290"/>
        <v>0</v>
      </c>
      <c r="GT204" s="19">
        <f t="shared" si="1290"/>
        <v>0</v>
      </c>
      <c r="GU204" s="19">
        <f t="shared" si="1290"/>
        <v>0</v>
      </c>
      <c r="GV204" s="19">
        <f t="shared" si="1290"/>
        <v>933</v>
      </c>
      <c r="GW204" s="19">
        <f t="shared" si="1290"/>
        <v>1866</v>
      </c>
      <c r="GY204" s="19">
        <f t="shared" si="1291"/>
        <v>0</v>
      </c>
      <c r="GZ204" s="19">
        <f t="shared" si="1291"/>
        <v>0</v>
      </c>
      <c r="HA204" s="19">
        <f t="shared" si="1291"/>
        <v>0</v>
      </c>
      <c r="HB204" s="19">
        <f t="shared" si="1291"/>
        <v>4828.2750000000005</v>
      </c>
      <c r="HC204" s="19">
        <f t="shared" si="1291"/>
        <v>9656.5500000000011</v>
      </c>
      <c r="HD204" s="19"/>
      <c r="HF204" s="19">
        <f t="shared" si="1292"/>
        <v>0</v>
      </c>
      <c r="HG204" s="19">
        <f t="shared" si="1292"/>
        <v>0</v>
      </c>
      <c r="HH204" s="19">
        <f t="shared" si="1292"/>
        <v>0</v>
      </c>
      <c r="HI204" s="19">
        <f t="shared" si="1292"/>
        <v>3218.8500000000004</v>
      </c>
      <c r="HJ204" s="19">
        <f t="shared" si="1292"/>
        <v>6437.7000000000007</v>
      </c>
      <c r="HK204" s="19"/>
      <c r="HN204" s="1" t="str">
        <f t="shared" si="1262"/>
        <v>Merchandising</v>
      </c>
      <c r="HO204" s="19">
        <f t="shared" si="1293"/>
        <v>0</v>
      </c>
      <c r="HP204" s="19">
        <f t="shared" si="1293"/>
        <v>0</v>
      </c>
      <c r="HQ204" s="19">
        <f t="shared" si="1293"/>
        <v>0</v>
      </c>
      <c r="HR204" s="19">
        <f t="shared" si="1293"/>
        <v>933</v>
      </c>
      <c r="HS204" s="19">
        <f t="shared" si="1293"/>
        <v>1866</v>
      </c>
      <c r="HU204" s="19">
        <f t="shared" si="1294"/>
        <v>0</v>
      </c>
      <c r="HV204" s="19">
        <f t="shared" si="1294"/>
        <v>0</v>
      </c>
      <c r="HW204" s="19">
        <f t="shared" si="1294"/>
        <v>0</v>
      </c>
      <c r="HX204" s="19">
        <f t="shared" si="1294"/>
        <v>4828.2750000000005</v>
      </c>
      <c r="HY204" s="19">
        <f t="shared" si="1294"/>
        <v>9656.5500000000011</v>
      </c>
      <c r="HZ204" s="19"/>
      <c r="IB204" s="19">
        <f t="shared" si="1295"/>
        <v>0</v>
      </c>
      <c r="IC204" s="19">
        <f t="shared" si="1295"/>
        <v>0</v>
      </c>
      <c r="ID204" s="19">
        <f t="shared" si="1295"/>
        <v>0</v>
      </c>
      <c r="IE204" s="19">
        <f t="shared" si="1295"/>
        <v>3218.8500000000004</v>
      </c>
      <c r="IF204" s="19">
        <f t="shared" si="1295"/>
        <v>6437.7000000000007</v>
      </c>
      <c r="IG204" s="19"/>
    </row>
    <row r="205" spans="1:241">
      <c r="A205" t="s">
        <v>46</v>
      </c>
      <c r="C205" s="46">
        <f>SUM(C190:C204)</f>
        <v>101386.00000000001</v>
      </c>
      <c r="D205" s="46">
        <f>SUM(D190:D204)</f>
        <v>474275.00000000006</v>
      </c>
      <c r="E205" s="46">
        <f>SUM(E190:E204)</f>
        <v>957880.00000000012</v>
      </c>
      <c r="F205" s="46">
        <f>SUM(F190:F204)</f>
        <v>1077615</v>
      </c>
      <c r="G205" s="46">
        <f>SUM(G190:G204)</f>
        <v>719965</v>
      </c>
      <c r="I205" s="46">
        <f>SUM(I190:I204)</f>
        <v>1589669.5491500003</v>
      </c>
      <c r="J205" s="46">
        <f>SUM(J190:J204)</f>
        <v>5695492.9797500009</v>
      </c>
      <c r="K205" s="46">
        <f>SUM(K190:K204)</f>
        <v>10472837.842249999</v>
      </c>
      <c r="L205" s="46">
        <f>SUM(L190:L204)</f>
        <v>11779211.691250002</v>
      </c>
      <c r="M205" s="46">
        <f>SUM(M190:M204)</f>
        <v>8575066.1600000001</v>
      </c>
      <c r="N205" s="19"/>
      <c r="P205" s="46">
        <f>SUM(P190:P204)</f>
        <v>465160.67850000004</v>
      </c>
      <c r="Q205" s="46">
        <f>SUM(Q190:Q204)</f>
        <v>2186175.2775000003</v>
      </c>
      <c r="R205" s="46">
        <f>SUM(R190:R204)</f>
        <v>4418992.0025000004</v>
      </c>
      <c r="S205" s="46">
        <f>SUM(S190:S204)</f>
        <v>4970090.2225000001</v>
      </c>
      <c r="T205" s="46">
        <f>SUM(T190:T204)</f>
        <v>3313625.6950000003</v>
      </c>
      <c r="U205" s="19"/>
      <c r="W205" t="s">
        <v>46</v>
      </c>
      <c r="Y205" s="46">
        <f>SUM(Y190:Y204)</f>
        <v>0</v>
      </c>
      <c r="Z205" s="46">
        <f>SUM(Z190:Z204)</f>
        <v>179447</v>
      </c>
      <c r="AA205" s="46">
        <f>SUM(AA190:AA204)</f>
        <v>435710.99999999994</v>
      </c>
      <c r="AB205" s="46">
        <f>SUM(AB190:AB204)</f>
        <v>487025.99999999988</v>
      </c>
      <c r="AC205" s="46">
        <f>SUM(AC190:AC204)</f>
        <v>594321</v>
      </c>
      <c r="AE205" s="46">
        <f>SUM(AE190:AE204)</f>
        <v>0</v>
      </c>
      <c r="AF205" s="46">
        <f>SUM(AF190:AF204)</f>
        <v>2062444.9693500001</v>
      </c>
      <c r="AG205" s="46">
        <f>SUM(AG190:AG204)</f>
        <v>4897892.9408999998</v>
      </c>
      <c r="AH205" s="46">
        <f>SUM(AH190:AH204)</f>
        <v>5470739.2353999997</v>
      </c>
      <c r="AI205" s="46">
        <f>SUM(AI190:AI204)</f>
        <v>6766681.9889000012</v>
      </c>
      <c r="AJ205" s="19"/>
      <c r="AL205" s="46">
        <f>SUM(AL190:AL204)</f>
        <v>0</v>
      </c>
      <c r="AM205" s="46">
        <f>SUM(AM190:AM204)</f>
        <v>916638.91200000001</v>
      </c>
      <c r="AN205" s="46">
        <f>SUM(AN190:AN204)</f>
        <v>2226849.7235000003</v>
      </c>
      <c r="AO205" s="46">
        <f>SUM(AO190:AO204)</f>
        <v>2487004.3334999997</v>
      </c>
      <c r="AP205" s="46">
        <f>SUM(AP190:AP204)</f>
        <v>3033972.4735000003</v>
      </c>
      <c r="AQ205" s="19"/>
      <c r="AS205" t="s">
        <v>46</v>
      </c>
      <c r="AU205" s="46">
        <f>SUM(AU190:AU204)</f>
        <v>0</v>
      </c>
      <c r="AV205" s="46">
        <f>SUM(AV190:AV204)</f>
        <v>72152</v>
      </c>
      <c r="AW205" s="46">
        <f>SUM(AW190:AW204)</f>
        <v>696951.00000000012</v>
      </c>
      <c r="AX205" s="46">
        <f>SUM(AX190:AX204)</f>
        <v>936421.00000000012</v>
      </c>
      <c r="AY205" s="46">
        <f>SUM(AY190:AY204)</f>
        <v>524346</v>
      </c>
      <c r="BA205" s="46">
        <f>SUM(BA190:BA204)</f>
        <v>0</v>
      </c>
      <c r="BB205" s="46">
        <f>SUM(BB190:BB204)</f>
        <v>875692.15439999977</v>
      </c>
      <c r="BC205" s="46">
        <f>SUM(BC190:BC204)</f>
        <v>6926640.1272500008</v>
      </c>
      <c r="BD205" s="46">
        <f>SUM(BD190:BD204)</f>
        <v>9237665.0330000017</v>
      </c>
      <c r="BE205" s="46">
        <f>SUM(BE190:BE204)</f>
        <v>5373296.4354999997</v>
      </c>
      <c r="BF205" s="19"/>
      <c r="BH205" s="46">
        <f>SUM(BH190:BH204)</f>
        <v>0</v>
      </c>
      <c r="BI205" s="46">
        <f>SUM(BI190:BI204)</f>
        <v>345267.37949999998</v>
      </c>
      <c r="BJ205" s="46">
        <f>SUM(BJ190:BJ204)</f>
        <v>3358985.3559999997</v>
      </c>
      <c r="BK205" s="46">
        <f>SUM(BK190:BK204)</f>
        <v>4511311.1085000001</v>
      </c>
      <c r="BL205" s="46">
        <f>SUM(BL190:BL204)</f>
        <v>2520909.5534999999</v>
      </c>
      <c r="BM205" s="19"/>
      <c r="BO205" t="s">
        <v>46</v>
      </c>
      <c r="BQ205" s="46">
        <f>SUM(BQ190:BQ204)</f>
        <v>0</v>
      </c>
      <c r="BR205" s="46">
        <f>SUM(BR190:BR204)</f>
        <v>0</v>
      </c>
      <c r="BS205" s="46">
        <f>SUM(BS190:BS204)</f>
        <v>1386749</v>
      </c>
      <c r="BT205" s="46">
        <f>SUM(BT190:BT204)</f>
        <v>1863512</v>
      </c>
      <c r="BU205" s="46">
        <f>SUM(BU190:BU204)</f>
        <v>1000487</v>
      </c>
      <c r="BW205" s="46">
        <f>SUM(BW190:BW204)</f>
        <v>0</v>
      </c>
      <c r="BX205" s="46">
        <f>SUM(BX190:BX204)</f>
        <v>0</v>
      </c>
      <c r="BY205" s="46">
        <f>SUM(BY190:BY204)</f>
        <v>14672046.564599998</v>
      </c>
      <c r="BZ205" s="46">
        <f>SUM(BZ190:BZ204)</f>
        <v>19601909.185900003</v>
      </c>
      <c r="CA205" s="46">
        <f>SUM(CA190:CA204)</f>
        <v>10815616.3354</v>
      </c>
      <c r="CB205" s="19"/>
      <c r="CD205" s="46">
        <f>SUM(CD190:CD204)</f>
        <v>0</v>
      </c>
      <c r="CE205" s="46">
        <f>SUM(CE190:CE204)</f>
        <v>0</v>
      </c>
      <c r="CF205" s="46">
        <f>SUM(CF190:CF204)</f>
        <v>7155234.3794999998</v>
      </c>
      <c r="CG205" s="46">
        <f>SUM(CG190:CG204)</f>
        <v>9613348.5234999992</v>
      </c>
      <c r="CH205" s="46">
        <f>SUM(CH190:CH204)</f>
        <v>5155811.9585000006</v>
      </c>
      <c r="CI205" s="19"/>
      <c r="CK205" t="s">
        <v>46</v>
      </c>
      <c r="CM205" s="46">
        <f>SUM(CM190:CM204)</f>
        <v>0</v>
      </c>
      <c r="CN205" s="46">
        <f t="shared" ref="CN205:DD205" si="1302">SUM(CN190:CN204)</f>
        <v>0</v>
      </c>
      <c r="CO205" s="46">
        <f t="shared" si="1302"/>
        <v>694152</v>
      </c>
      <c r="CP205" s="46">
        <f t="shared" si="1302"/>
        <v>933311.00000000012</v>
      </c>
      <c r="CQ205" s="46">
        <f t="shared" si="1302"/>
        <v>502575.99999999994</v>
      </c>
      <c r="CR205" s="46">
        <f t="shared" si="1302"/>
        <v>0</v>
      </c>
      <c r="CS205" s="46">
        <f t="shared" si="1302"/>
        <v>0</v>
      </c>
      <c r="CT205" s="46">
        <f t="shared" si="1302"/>
        <v>0</v>
      </c>
      <c r="CU205" s="46">
        <f t="shared" si="1302"/>
        <v>7275944.0845999997</v>
      </c>
      <c r="CV205" s="46">
        <f t="shared" si="1302"/>
        <v>9721625.7859000005</v>
      </c>
      <c r="CW205" s="46">
        <f t="shared" si="1302"/>
        <v>5376164.135400001</v>
      </c>
      <c r="CX205" s="46">
        <f t="shared" si="1302"/>
        <v>0</v>
      </c>
      <c r="CY205" s="46">
        <f t="shared" si="1302"/>
        <v>0</v>
      </c>
      <c r="CZ205" s="46">
        <f t="shared" si="1302"/>
        <v>0</v>
      </c>
      <c r="DA205" s="46">
        <f t="shared" si="1302"/>
        <v>0</v>
      </c>
      <c r="DB205" s="46">
        <f t="shared" si="1302"/>
        <v>3553729.9794999999</v>
      </c>
      <c r="DC205" s="46">
        <f t="shared" si="1302"/>
        <v>4776303.3234999999</v>
      </c>
      <c r="DD205" s="46">
        <f t="shared" si="1302"/>
        <v>2566674.7585000005</v>
      </c>
      <c r="DE205" s="19"/>
      <c r="DG205" t="s">
        <v>46</v>
      </c>
      <c r="DI205" s="46">
        <f>SUM(DI190:DI204)</f>
        <v>0</v>
      </c>
      <c r="DJ205" s="46">
        <f t="shared" ref="DJ205:DZ205" si="1303">SUM(DJ190:DJ204)</f>
        <v>0</v>
      </c>
      <c r="DK205" s="46">
        <f t="shared" si="1303"/>
        <v>694152</v>
      </c>
      <c r="DL205" s="46">
        <f t="shared" si="1303"/>
        <v>933311.00000000012</v>
      </c>
      <c r="DM205" s="46">
        <f t="shared" si="1303"/>
        <v>502575.99999999994</v>
      </c>
      <c r="DN205" s="46">
        <f t="shared" si="1303"/>
        <v>0</v>
      </c>
      <c r="DO205" s="46">
        <f t="shared" si="1303"/>
        <v>0</v>
      </c>
      <c r="DP205" s="46">
        <f t="shared" si="1303"/>
        <v>0</v>
      </c>
      <c r="DQ205" s="46">
        <f t="shared" si="1303"/>
        <v>7417613.7280000011</v>
      </c>
      <c r="DR205" s="46">
        <f t="shared" si="1303"/>
        <v>9910984.9156999979</v>
      </c>
      <c r="DS205" s="46">
        <f t="shared" si="1303"/>
        <v>5480849.161199999</v>
      </c>
      <c r="DT205" s="46">
        <f t="shared" si="1303"/>
        <v>0</v>
      </c>
      <c r="DU205" s="46">
        <f t="shared" si="1303"/>
        <v>0</v>
      </c>
      <c r="DV205" s="46">
        <f t="shared" si="1303"/>
        <v>0</v>
      </c>
      <c r="DW205" s="46">
        <f t="shared" si="1303"/>
        <v>0</v>
      </c>
      <c r="DX205" s="46">
        <f t="shared" si="1303"/>
        <v>3623145.1795000001</v>
      </c>
      <c r="DY205" s="46">
        <f t="shared" si="1303"/>
        <v>4869634.4235000005</v>
      </c>
      <c r="DZ205" s="46">
        <f t="shared" si="1303"/>
        <v>2616932.3585000001</v>
      </c>
      <c r="EA205" s="19"/>
      <c r="EC205" t="s">
        <v>46</v>
      </c>
      <c r="EE205" s="46">
        <f t="shared" ref="EE205:EV205" si="1304">SUM(EE190:EE204)</f>
        <v>0</v>
      </c>
      <c r="EF205" s="46">
        <f t="shared" si="1304"/>
        <v>0</v>
      </c>
      <c r="EG205" s="46">
        <f t="shared" si="1304"/>
        <v>694152</v>
      </c>
      <c r="EH205" s="46">
        <f t="shared" si="1304"/>
        <v>932067.00000000012</v>
      </c>
      <c r="EI205" s="46">
        <f t="shared" si="1304"/>
        <v>500709.99999999994</v>
      </c>
      <c r="EJ205" s="46">
        <f t="shared" si="1304"/>
        <v>0</v>
      </c>
      <c r="EK205" s="46">
        <f t="shared" si="1304"/>
        <v>0</v>
      </c>
      <c r="EL205" s="46">
        <f t="shared" si="1304"/>
        <v>0</v>
      </c>
      <c r="EM205" s="46">
        <f t="shared" si="1304"/>
        <v>7700953.0148</v>
      </c>
      <c r="EN205" s="46">
        <f t="shared" si="1304"/>
        <v>10282892.2753</v>
      </c>
      <c r="EO205" s="46">
        <f t="shared" si="1304"/>
        <v>5680002.8628000012</v>
      </c>
      <c r="EP205" s="46">
        <f t="shared" si="1304"/>
        <v>0</v>
      </c>
      <c r="EQ205" s="46">
        <f t="shared" si="1304"/>
        <v>0</v>
      </c>
      <c r="ER205" s="46">
        <f t="shared" si="1304"/>
        <v>0</v>
      </c>
      <c r="ES205" s="46">
        <f t="shared" si="1304"/>
        <v>0</v>
      </c>
      <c r="ET205" s="46">
        <f t="shared" si="1304"/>
        <v>3761975.5795</v>
      </c>
      <c r="EU205" s="46">
        <f t="shared" si="1304"/>
        <v>5051756.0235000011</v>
      </c>
      <c r="EV205" s="46">
        <f t="shared" si="1304"/>
        <v>2710636.6585000004</v>
      </c>
      <c r="EW205" s="19"/>
      <c r="EY205" t="s">
        <v>46</v>
      </c>
      <c r="FA205" s="46">
        <f t="shared" ref="FA205:FR205" si="1305">SUM(FA190:FA204)</f>
        <v>0</v>
      </c>
      <c r="FB205" s="46">
        <f t="shared" si="1305"/>
        <v>0</v>
      </c>
      <c r="FC205" s="46">
        <f t="shared" si="1305"/>
        <v>694152</v>
      </c>
      <c r="FD205" s="46">
        <f t="shared" si="1305"/>
        <v>933311.00000000012</v>
      </c>
      <c r="FE205" s="46">
        <f t="shared" si="1305"/>
        <v>502575.99999999994</v>
      </c>
      <c r="FF205" s="46">
        <f t="shared" si="1305"/>
        <v>0</v>
      </c>
      <c r="FG205" s="46">
        <f t="shared" si="1305"/>
        <v>0</v>
      </c>
      <c r="FH205" s="46">
        <f t="shared" si="1305"/>
        <v>0</v>
      </c>
      <c r="FI205" s="46">
        <f t="shared" si="1305"/>
        <v>7417613.7280000011</v>
      </c>
      <c r="FJ205" s="46">
        <f t="shared" si="1305"/>
        <v>9910984.9156999979</v>
      </c>
      <c r="FK205" s="46">
        <f t="shared" si="1305"/>
        <v>5480849.161199999</v>
      </c>
      <c r="FL205" s="46">
        <f t="shared" si="1305"/>
        <v>0</v>
      </c>
      <c r="FM205" s="46">
        <f t="shared" si="1305"/>
        <v>0</v>
      </c>
      <c r="FN205" s="46">
        <f t="shared" si="1305"/>
        <v>0</v>
      </c>
      <c r="FO205" s="46">
        <f t="shared" si="1305"/>
        <v>0</v>
      </c>
      <c r="FP205" s="46">
        <f t="shared" si="1305"/>
        <v>3623145.1795000001</v>
      </c>
      <c r="FQ205" s="46">
        <f t="shared" si="1305"/>
        <v>4869634.4235000005</v>
      </c>
      <c r="FR205" s="46">
        <f t="shared" si="1305"/>
        <v>2616932.3585000001</v>
      </c>
      <c r="FS205" s="19"/>
      <c r="FU205" t="s">
        <v>46</v>
      </c>
      <c r="FW205" s="46">
        <f t="shared" ref="FW205:GN205" si="1306">SUM(FW190:FW204)</f>
        <v>0</v>
      </c>
      <c r="FX205" s="46">
        <f t="shared" si="1306"/>
        <v>0</v>
      </c>
      <c r="FY205" s="46">
        <f t="shared" si="1306"/>
        <v>0</v>
      </c>
      <c r="FZ205" s="46">
        <f t="shared" si="1306"/>
        <v>917139</v>
      </c>
      <c r="GA205" s="46">
        <f t="shared" si="1306"/>
        <v>499776.99999999994</v>
      </c>
      <c r="GB205" s="46">
        <f t="shared" si="1306"/>
        <v>0</v>
      </c>
      <c r="GC205" s="46">
        <f t="shared" si="1306"/>
        <v>0</v>
      </c>
      <c r="GD205" s="46">
        <f t="shared" si="1306"/>
        <v>0</v>
      </c>
      <c r="GE205" s="46">
        <f t="shared" si="1306"/>
        <v>0</v>
      </c>
      <c r="GF205" s="46">
        <f t="shared" si="1306"/>
        <v>9715454.4729500022</v>
      </c>
      <c r="GG205" s="46">
        <f t="shared" si="1306"/>
        <v>5466364.3361999989</v>
      </c>
      <c r="GH205" s="46">
        <f t="shared" si="1306"/>
        <v>0</v>
      </c>
      <c r="GI205" s="46">
        <f t="shared" si="1306"/>
        <v>0</v>
      </c>
      <c r="GJ205" s="46">
        <f t="shared" si="1306"/>
        <v>0</v>
      </c>
      <c r="GK205" s="46">
        <f t="shared" si="1306"/>
        <v>0</v>
      </c>
      <c r="GL205" s="46">
        <f t="shared" si="1306"/>
        <v>0</v>
      </c>
      <c r="GM205" s="46">
        <f t="shared" si="1306"/>
        <v>4789020.8909999989</v>
      </c>
      <c r="GN205" s="46">
        <f t="shared" si="1306"/>
        <v>2607275.8085000003</v>
      </c>
      <c r="GO205" s="19"/>
      <c r="GQ205" t="s">
        <v>46</v>
      </c>
      <c r="GS205" s="46">
        <f t="shared" ref="GS205:HJ205" si="1307">SUM(GS190:GS204)</f>
        <v>0</v>
      </c>
      <c r="GT205" s="46">
        <f t="shared" si="1307"/>
        <v>0</v>
      </c>
      <c r="GU205" s="46">
        <f t="shared" si="1307"/>
        <v>0</v>
      </c>
      <c r="GV205" s="46">
        <f t="shared" si="1307"/>
        <v>914340.00000000012</v>
      </c>
      <c r="GW205" s="46">
        <f t="shared" si="1307"/>
        <v>496667</v>
      </c>
      <c r="GX205" s="46">
        <f t="shared" si="1307"/>
        <v>0</v>
      </c>
      <c r="GY205" s="46">
        <f t="shared" si="1307"/>
        <v>0</v>
      </c>
      <c r="GZ205" s="46">
        <f t="shared" si="1307"/>
        <v>0</v>
      </c>
      <c r="HA205" s="46">
        <f t="shared" si="1307"/>
        <v>0</v>
      </c>
      <c r="HB205" s="46">
        <f t="shared" si="1307"/>
        <v>9633808.902499998</v>
      </c>
      <c r="HC205" s="46">
        <f t="shared" si="1307"/>
        <v>5375647.0356999999</v>
      </c>
      <c r="HD205" s="46">
        <f t="shared" si="1307"/>
        <v>0</v>
      </c>
      <c r="HE205" s="46">
        <f t="shared" si="1307"/>
        <v>0</v>
      </c>
      <c r="HF205" s="46">
        <f t="shared" si="1307"/>
        <v>0</v>
      </c>
      <c r="HG205" s="46">
        <f t="shared" si="1307"/>
        <v>0</v>
      </c>
      <c r="HH205" s="46">
        <f t="shared" si="1307"/>
        <v>0</v>
      </c>
      <c r="HI205" s="46">
        <f t="shared" si="1307"/>
        <v>4774400.3144999994</v>
      </c>
      <c r="HJ205" s="46">
        <f t="shared" si="1307"/>
        <v>2591030.7234999998</v>
      </c>
      <c r="HK205" s="19"/>
      <c r="HM205" t="s">
        <v>46</v>
      </c>
      <c r="HO205" s="46">
        <f t="shared" ref="HO205:IF205" si="1308">SUM(HO190:HO204)</f>
        <v>0</v>
      </c>
      <c r="HP205" s="46">
        <f t="shared" si="1308"/>
        <v>0</v>
      </c>
      <c r="HQ205" s="46">
        <f t="shared" si="1308"/>
        <v>0</v>
      </c>
      <c r="HR205" s="46">
        <f t="shared" si="1308"/>
        <v>914340.00000000012</v>
      </c>
      <c r="HS205" s="46">
        <f t="shared" si="1308"/>
        <v>496667</v>
      </c>
      <c r="HT205" s="46">
        <f t="shared" si="1308"/>
        <v>0</v>
      </c>
      <c r="HU205" s="46">
        <f t="shared" si="1308"/>
        <v>0</v>
      </c>
      <c r="HV205" s="46">
        <f t="shared" si="1308"/>
        <v>0</v>
      </c>
      <c r="HW205" s="46">
        <f t="shared" si="1308"/>
        <v>0</v>
      </c>
      <c r="HX205" s="46">
        <f t="shared" si="1308"/>
        <v>9633808.902499998</v>
      </c>
      <c r="HY205" s="46">
        <f t="shared" si="1308"/>
        <v>5375647.0356999999</v>
      </c>
      <c r="HZ205" s="46">
        <f t="shared" si="1308"/>
        <v>0</v>
      </c>
      <c r="IA205" s="46">
        <f t="shared" si="1308"/>
        <v>0</v>
      </c>
      <c r="IB205" s="46">
        <f t="shared" si="1308"/>
        <v>0</v>
      </c>
      <c r="IC205" s="46">
        <f t="shared" si="1308"/>
        <v>0</v>
      </c>
      <c r="ID205" s="46">
        <f t="shared" si="1308"/>
        <v>0</v>
      </c>
      <c r="IE205" s="46">
        <f t="shared" si="1308"/>
        <v>4774400.3144999994</v>
      </c>
      <c r="IF205" s="46">
        <f t="shared" si="1308"/>
        <v>2591030.7234999998</v>
      </c>
      <c r="IG205" s="19"/>
    </row>
    <row r="206" spans="1:241">
      <c r="G206" s="19">
        <f>SUM(C205:G205)</f>
        <v>3331121</v>
      </c>
      <c r="M206" s="19">
        <f>SUM(I205:M205)</f>
        <v>38112278.22240001</v>
      </c>
      <c r="N206" s="19">
        <f>+M206/G206</f>
        <v>11.441277042292972</v>
      </c>
      <c r="T206" s="19">
        <f>SUM(P205:T205)</f>
        <v>15354043.876000002</v>
      </c>
      <c r="U206" s="19">
        <f>+T206/G206</f>
        <v>4.6092723368499682</v>
      </c>
      <c r="AC206" s="19">
        <f>SUM(Y205:AC205)</f>
        <v>1696505</v>
      </c>
      <c r="AI206" s="19">
        <f>SUM(AE205:AI205)</f>
        <v>19197759.134550001</v>
      </c>
      <c r="AJ206" s="19">
        <f>+AI206/AC206</f>
        <v>11.316063987167738</v>
      </c>
      <c r="AP206" s="19">
        <f>SUM(AL205:AP205)</f>
        <v>8664465.4425000008</v>
      </c>
      <c r="AQ206" s="19">
        <f>+AP206/AC206</f>
        <v>5.1072442713107247</v>
      </c>
      <c r="AY206" s="19">
        <f>SUM(AU205:AY205)</f>
        <v>2229870</v>
      </c>
      <c r="BE206" s="19">
        <f>SUM(BA205:BE205)</f>
        <v>22413293.750150003</v>
      </c>
      <c r="BF206" s="19">
        <f>+BE206/AY206</f>
        <v>10.051390327754534</v>
      </c>
      <c r="BL206" s="19">
        <f>SUM(BH205:BL205)</f>
        <v>10736473.397499999</v>
      </c>
      <c r="BM206" s="19">
        <f>+BL206/AY206</f>
        <v>4.8148427475592745</v>
      </c>
      <c r="BU206" s="19">
        <f>SUM(BQ205:BU205)</f>
        <v>4250748</v>
      </c>
      <c r="CA206" s="19">
        <f>SUM(BW205:CA205)</f>
        <v>45089572.085900001</v>
      </c>
      <c r="CB206" s="19">
        <f>+CA206/BU206</f>
        <v>10.607444168861575</v>
      </c>
      <c r="CH206" s="19">
        <f>SUM(CD205:CH205)</f>
        <v>21924394.861499999</v>
      </c>
      <c r="CI206" s="19">
        <f>+CH206/BU206</f>
        <v>5.1577733757682172</v>
      </c>
      <c r="CQ206" s="19">
        <f>SUM(CM205:CQ205)</f>
        <v>2130039</v>
      </c>
      <c r="CW206" s="19">
        <f>SUM(CS205:CW205)</f>
        <v>22373734.005899999</v>
      </c>
      <c r="CX206" s="19">
        <f>+CW206/CQ206</f>
        <v>10.503908147174769</v>
      </c>
      <c r="DD206" s="19">
        <f>SUM(CZ205:DD205)</f>
        <v>10896708.0615</v>
      </c>
      <c r="DE206" s="19">
        <f>+DD206/CQ206</f>
        <v>5.115731712658782</v>
      </c>
      <c r="DM206" s="19">
        <f>SUM(DI205:DM205)</f>
        <v>2130039</v>
      </c>
      <c r="DS206" s="19">
        <f>SUM(DO205:DS205)</f>
        <v>22809447.804899998</v>
      </c>
      <c r="DT206" s="19">
        <f>+DS206/DM206</f>
        <v>10.708464870784056</v>
      </c>
      <c r="DZ206" s="19">
        <f>SUM(DV205:DZ205)</f>
        <v>11109711.9615</v>
      </c>
      <c r="EA206" s="19">
        <f>+DZ206/DM206</f>
        <v>5.2157317126587825</v>
      </c>
      <c r="EI206" s="19">
        <f>SUM(EE205:EI205)</f>
        <v>2126929</v>
      </c>
      <c r="EO206" s="19">
        <f>SUM(EK205:EO205)</f>
        <v>23663848.152900003</v>
      </c>
      <c r="EP206" s="19">
        <f>+EO206/EI206</f>
        <v>11.12582890773505</v>
      </c>
      <c r="EV206" s="19">
        <f>SUM(ER205:EV205)</f>
        <v>11524368.261500001</v>
      </c>
      <c r="EW206" s="19">
        <f>+EV206/EI206</f>
        <v>5.4183135692352691</v>
      </c>
      <c r="FE206" s="19">
        <f>SUM(FA205:FE205)</f>
        <v>2130039</v>
      </c>
      <c r="FK206" s="19">
        <f>SUM(FG205:FK205)</f>
        <v>22809447.804899998</v>
      </c>
      <c r="FL206" s="19">
        <f>+FK206/FE206</f>
        <v>10.708464870784056</v>
      </c>
      <c r="FR206" s="19">
        <f>SUM(FN205:FR205)</f>
        <v>11109711.9615</v>
      </c>
      <c r="FS206" s="19">
        <f>+FR206/FE206</f>
        <v>5.2157317126587825</v>
      </c>
      <c r="GA206" s="19">
        <f>SUM(FW205:GA205)</f>
        <v>1416916</v>
      </c>
      <c r="GG206" s="19">
        <f>SUM(GC205:GG205)</f>
        <v>15181818.809150001</v>
      </c>
      <c r="GH206" s="19">
        <f>+GG206/GA206</f>
        <v>10.714692197102723</v>
      </c>
      <c r="GN206" s="19">
        <f>SUM(GJ205:GN205)</f>
        <v>7396296.6994999992</v>
      </c>
      <c r="GO206" s="19">
        <f>+GN206/GA206</f>
        <v>5.2199965978928882</v>
      </c>
      <c r="GW206" s="19">
        <f>SUM(GS205:GW205)</f>
        <v>1411007</v>
      </c>
      <c r="HC206" s="19">
        <f>SUM(GY205:HC205)</f>
        <v>15009455.938199997</v>
      </c>
      <c r="HD206" s="19">
        <f>+HC206/GW206</f>
        <v>10.637407141282784</v>
      </c>
      <c r="HJ206" s="19">
        <f>SUM(HF205:HJ205)</f>
        <v>7365431.0379999988</v>
      </c>
      <c r="HK206" s="19">
        <f>+HJ206/GW206</f>
        <v>5.2199819263830713</v>
      </c>
      <c r="HS206" s="19">
        <f>SUM(HO205:HS205)</f>
        <v>1411007</v>
      </c>
      <c r="HY206" s="19">
        <f>SUM(HU205:HY205)</f>
        <v>15009455.938199997</v>
      </c>
      <c r="HZ206" s="19">
        <f>+HY206/HS206</f>
        <v>10.637407141282784</v>
      </c>
      <c r="IF206" s="19">
        <f>SUM(IB205:IF205)</f>
        <v>7365431.0379999988</v>
      </c>
      <c r="IG206" s="19">
        <f>+IF206/HS206</f>
        <v>5.2199819263830713</v>
      </c>
    </row>
    <row r="209" spans="1:227">
      <c r="A209" t="s">
        <v>52</v>
      </c>
      <c r="W209" t="s">
        <v>52</v>
      </c>
      <c r="AS209" t="s">
        <v>52</v>
      </c>
      <c r="BO209" t="s">
        <v>52</v>
      </c>
      <c r="CK209" t="s">
        <v>52</v>
      </c>
      <c r="DG209" t="s">
        <v>52</v>
      </c>
      <c r="EC209" t="s">
        <v>52</v>
      </c>
      <c r="EY209" t="s">
        <v>52</v>
      </c>
      <c r="FU209" t="s">
        <v>52</v>
      </c>
      <c r="GQ209" t="s">
        <v>52</v>
      </c>
      <c r="HM209" t="s">
        <v>52</v>
      </c>
    </row>
    <row r="210" spans="1:227">
      <c r="B210" s="1" t="str">
        <f t="shared" ref="B210:B224" si="1309">+B190</f>
        <v>Black market solo pts vta ajenos</v>
      </c>
      <c r="C210" s="19">
        <f t="shared" ref="C210:G219" si="1310">+C190*$C58</f>
        <v>11126.025000000001</v>
      </c>
      <c r="D210" s="19">
        <f t="shared" si="1310"/>
        <v>14834.700000000003</v>
      </c>
      <c r="E210" s="19">
        <f t="shared" si="1310"/>
        <v>19779.600000000002</v>
      </c>
      <c r="F210" s="19">
        <f t="shared" si="1310"/>
        <v>16318.170000000002</v>
      </c>
      <c r="G210" s="19">
        <f t="shared" si="1310"/>
        <v>17801.64</v>
      </c>
      <c r="X210" s="1" t="str">
        <f t="shared" ref="X210:X224" si="1311">+X190</f>
        <v>Black market solo pts vta ajenos</v>
      </c>
      <c r="Y210" s="19">
        <f t="shared" ref="Y210:AC217" si="1312">+Y190*$Y58</f>
        <v>0</v>
      </c>
      <c r="Z210" s="19">
        <f t="shared" si="1312"/>
        <v>0</v>
      </c>
      <c r="AA210" s="19">
        <f t="shared" si="1312"/>
        <v>0</v>
      </c>
      <c r="AB210" s="19">
        <f t="shared" si="1312"/>
        <v>0</v>
      </c>
      <c r="AC210" s="19">
        <f t="shared" si="1312"/>
        <v>0</v>
      </c>
      <c r="AT210" s="1" t="str">
        <f t="shared" ref="AT210:AT224" si="1313">+AT190</f>
        <v>Black market</v>
      </c>
      <c r="AU210" s="19">
        <f t="shared" ref="AU210:AY217" si="1314">+AU190*$AU58</f>
        <v>0</v>
      </c>
      <c r="AV210" s="19">
        <f t="shared" si="1314"/>
        <v>0</v>
      </c>
      <c r="AW210" s="19">
        <f t="shared" si="1314"/>
        <v>0</v>
      </c>
      <c r="AX210" s="19">
        <f t="shared" si="1314"/>
        <v>0</v>
      </c>
      <c r="AY210" s="19">
        <f t="shared" si="1314"/>
        <v>0</v>
      </c>
      <c r="BP210" s="1" t="str">
        <f t="shared" ref="BP210:BP224" si="1315">+BP190</f>
        <v>Black market</v>
      </c>
      <c r="BQ210" s="19">
        <f t="shared" ref="BQ210:BU217" si="1316">+BQ190*$BQ58</f>
        <v>0</v>
      </c>
      <c r="BR210" s="19">
        <f t="shared" si="1316"/>
        <v>0</v>
      </c>
      <c r="BS210" s="19">
        <f t="shared" si="1316"/>
        <v>0</v>
      </c>
      <c r="BT210" s="19">
        <f t="shared" si="1316"/>
        <v>0</v>
      </c>
      <c r="BU210" s="19">
        <f t="shared" si="1316"/>
        <v>0</v>
      </c>
      <c r="CL210" s="1" t="str">
        <f t="shared" ref="CL210:CL224" si="1317">+CL190</f>
        <v>Black market</v>
      </c>
      <c r="CM210" s="19">
        <f t="shared" ref="CM210:CQ217" si="1318">+CM190*$CM58</f>
        <v>0</v>
      </c>
      <c r="CN210" s="19">
        <f t="shared" si="1318"/>
        <v>0</v>
      </c>
      <c r="CO210" s="19">
        <f t="shared" si="1318"/>
        <v>0</v>
      </c>
      <c r="CP210" s="19">
        <f t="shared" si="1318"/>
        <v>0</v>
      </c>
      <c r="CQ210" s="19">
        <f t="shared" si="1318"/>
        <v>0</v>
      </c>
      <c r="DH210" s="1" t="str">
        <f t="shared" ref="DH210:DH224" si="1319">+DH190</f>
        <v>Black market</v>
      </c>
      <c r="DI210" s="19">
        <f t="shared" ref="DI210:DM217" si="1320">+DI190*$DI58</f>
        <v>0</v>
      </c>
      <c r="DJ210" s="19">
        <f t="shared" si="1320"/>
        <v>0</v>
      </c>
      <c r="DK210" s="19">
        <f t="shared" si="1320"/>
        <v>0</v>
      </c>
      <c r="DL210" s="19">
        <f t="shared" si="1320"/>
        <v>0</v>
      </c>
      <c r="DM210" s="19">
        <f t="shared" si="1320"/>
        <v>0</v>
      </c>
      <c r="ED210" s="1" t="str">
        <f t="shared" ref="ED210:ED224" si="1321">+ED190</f>
        <v>Black market</v>
      </c>
      <c r="EE210" s="19">
        <f t="shared" ref="EE210:EI217" si="1322">+EE190*$EE58</f>
        <v>0</v>
      </c>
      <c r="EF210" s="19">
        <f t="shared" si="1322"/>
        <v>0</v>
      </c>
      <c r="EG210" s="19">
        <f t="shared" si="1322"/>
        <v>0</v>
      </c>
      <c r="EH210" s="19">
        <f t="shared" si="1322"/>
        <v>0</v>
      </c>
      <c r="EI210" s="19">
        <f t="shared" si="1322"/>
        <v>0</v>
      </c>
      <c r="EZ210" s="1" t="str">
        <f t="shared" ref="EZ210:EZ224" si="1323">+EZ190</f>
        <v>Black market</v>
      </c>
      <c r="FA210" s="19">
        <f t="shared" ref="FA210:FE217" si="1324">+FA190*$FA58</f>
        <v>0</v>
      </c>
      <c r="FB210" s="19">
        <f t="shared" si="1324"/>
        <v>0</v>
      </c>
      <c r="FC210" s="19">
        <f t="shared" si="1324"/>
        <v>0</v>
      </c>
      <c r="FD210" s="19">
        <f t="shared" si="1324"/>
        <v>0</v>
      </c>
      <c r="FE210" s="19">
        <f t="shared" si="1324"/>
        <v>0</v>
      </c>
      <c r="FV210" s="1" t="str">
        <f t="shared" ref="FV210:FV224" si="1325">+FV190</f>
        <v>Black market</v>
      </c>
      <c r="FW210" s="19">
        <f t="shared" ref="FW210:GA217" si="1326">+FW190*$FA58</f>
        <v>0</v>
      </c>
      <c r="FX210" s="19">
        <f t="shared" si="1326"/>
        <v>0</v>
      </c>
      <c r="FY210" s="19">
        <f t="shared" si="1326"/>
        <v>0</v>
      </c>
      <c r="FZ210" s="19">
        <f t="shared" si="1326"/>
        <v>0</v>
      </c>
      <c r="GA210" s="19">
        <f t="shared" si="1326"/>
        <v>0</v>
      </c>
      <c r="GR210" s="1" t="str">
        <f t="shared" ref="GR210:GR224" si="1327">+GR190</f>
        <v>Black market</v>
      </c>
      <c r="GS210" s="19">
        <f t="shared" ref="GS210:GW217" si="1328">+GS190*$FA58</f>
        <v>0</v>
      </c>
      <c r="GT210" s="19">
        <f t="shared" si="1328"/>
        <v>0</v>
      </c>
      <c r="GU210" s="19">
        <f t="shared" si="1328"/>
        <v>0</v>
      </c>
      <c r="GV210" s="19">
        <f t="shared" si="1328"/>
        <v>0</v>
      </c>
      <c r="GW210" s="19">
        <f t="shared" si="1328"/>
        <v>0</v>
      </c>
      <c r="HN210" s="1" t="str">
        <f t="shared" ref="HN210:HN224" si="1329">+HN190</f>
        <v>Black market</v>
      </c>
      <c r="HO210" s="19">
        <f t="shared" ref="HO210:HS217" si="1330">+HO190*$FA58</f>
        <v>0</v>
      </c>
      <c r="HP210" s="19">
        <f t="shared" si="1330"/>
        <v>0</v>
      </c>
      <c r="HQ210" s="19">
        <f t="shared" si="1330"/>
        <v>0</v>
      </c>
      <c r="HR210" s="19">
        <f t="shared" si="1330"/>
        <v>0</v>
      </c>
      <c r="HS210" s="19">
        <f t="shared" si="1330"/>
        <v>0</v>
      </c>
    </row>
    <row r="211" spans="1:227">
      <c r="B211" s="1" t="str">
        <f t="shared" si="1309"/>
        <v>Street</v>
      </c>
      <c r="C211" s="19">
        <f t="shared" si="1310"/>
        <v>30712.0275</v>
      </c>
      <c r="D211" s="19">
        <f t="shared" si="1310"/>
        <v>185468.73750000002</v>
      </c>
      <c r="E211" s="19">
        <f t="shared" si="1310"/>
        <v>386227.01250000001</v>
      </c>
      <c r="F211" s="19">
        <f t="shared" si="1310"/>
        <v>440471.63250000007</v>
      </c>
      <c r="G211" s="19">
        <f t="shared" si="1310"/>
        <v>285316.065</v>
      </c>
      <c r="X211" s="1" t="str">
        <f t="shared" si="1311"/>
        <v>Street</v>
      </c>
      <c r="Y211" s="19">
        <f t="shared" si="1312"/>
        <v>0</v>
      </c>
      <c r="Z211" s="19">
        <f t="shared" si="1312"/>
        <v>89390.73</v>
      </c>
      <c r="AA211" s="19">
        <f t="shared" si="1312"/>
        <v>217382.0025</v>
      </c>
      <c r="AB211" s="19">
        <f t="shared" si="1312"/>
        <v>242386.4025</v>
      </c>
      <c r="AC211" s="19">
        <f t="shared" si="1312"/>
        <v>295520.7525</v>
      </c>
      <c r="AT211" s="1" t="str">
        <f t="shared" si="1313"/>
        <v>Street</v>
      </c>
      <c r="AU211" s="19">
        <f t="shared" si="1314"/>
        <v>0</v>
      </c>
      <c r="AV211" s="19">
        <f t="shared" si="1314"/>
        <v>32298.127500000002</v>
      </c>
      <c r="AW211" s="19">
        <f t="shared" si="1314"/>
        <v>318143.67</v>
      </c>
      <c r="AX211" s="19">
        <f t="shared" si="1314"/>
        <v>426989.78250000003</v>
      </c>
      <c r="AY211" s="19">
        <f t="shared" si="1314"/>
        <v>237754.0575</v>
      </c>
      <c r="BP211" s="1" t="str">
        <f t="shared" si="1315"/>
        <v>Street</v>
      </c>
      <c r="BQ211" s="19">
        <f t="shared" si="1316"/>
        <v>0</v>
      </c>
      <c r="BR211" s="19">
        <f t="shared" si="1316"/>
        <v>0</v>
      </c>
      <c r="BS211" s="19">
        <f t="shared" si="1316"/>
        <v>348029.99249999999</v>
      </c>
      <c r="BT211" s="19">
        <f t="shared" si="1316"/>
        <v>467426.0025</v>
      </c>
      <c r="BU211" s="19">
        <f t="shared" si="1316"/>
        <v>250200.2775</v>
      </c>
      <c r="CL211" s="1" t="str">
        <f t="shared" si="1317"/>
        <v>Street</v>
      </c>
      <c r="CM211" s="19">
        <f t="shared" si="1318"/>
        <v>0</v>
      </c>
      <c r="CN211" s="19">
        <f t="shared" si="1318"/>
        <v>0</v>
      </c>
      <c r="CO211" s="19">
        <f t="shared" si="1318"/>
        <v>348029.99249999999</v>
      </c>
      <c r="CP211" s="19">
        <f t="shared" si="1318"/>
        <v>467426.0025</v>
      </c>
      <c r="CQ211" s="19">
        <f t="shared" si="1318"/>
        <v>250200.2775</v>
      </c>
      <c r="DH211" s="1" t="str">
        <f t="shared" si="1319"/>
        <v>Street</v>
      </c>
      <c r="DI211" s="19">
        <f t="shared" si="1320"/>
        <v>0</v>
      </c>
      <c r="DJ211" s="19">
        <f t="shared" si="1320"/>
        <v>0</v>
      </c>
      <c r="DK211" s="19">
        <f t="shared" si="1320"/>
        <v>358418.94749999995</v>
      </c>
      <c r="DL211" s="19">
        <f t="shared" si="1320"/>
        <v>481379.01750000002</v>
      </c>
      <c r="DM211" s="19">
        <f t="shared" si="1320"/>
        <v>257668.9425</v>
      </c>
      <c r="ED211" s="1" t="str">
        <f t="shared" si="1321"/>
        <v>Street</v>
      </c>
      <c r="EE211" s="19">
        <f t="shared" si="1322"/>
        <v>0</v>
      </c>
      <c r="EF211" s="19">
        <f t="shared" si="1322"/>
        <v>0</v>
      </c>
      <c r="EG211" s="19">
        <f t="shared" si="1322"/>
        <v>379196.85749999998</v>
      </c>
      <c r="EH211" s="19">
        <f t="shared" si="1322"/>
        <v>509285.04750000004</v>
      </c>
      <c r="EI211" s="19">
        <f t="shared" si="1322"/>
        <v>272606.27250000002</v>
      </c>
      <c r="EZ211" s="1" t="str">
        <f t="shared" si="1323"/>
        <v>Street</v>
      </c>
      <c r="FA211" s="19">
        <f t="shared" si="1324"/>
        <v>0</v>
      </c>
      <c r="FB211" s="19">
        <f t="shared" si="1324"/>
        <v>0</v>
      </c>
      <c r="FC211" s="19">
        <f t="shared" si="1324"/>
        <v>358418.94749999995</v>
      </c>
      <c r="FD211" s="19">
        <f t="shared" si="1324"/>
        <v>481379.01750000002</v>
      </c>
      <c r="FE211" s="19">
        <f t="shared" si="1324"/>
        <v>257668.9425</v>
      </c>
      <c r="FV211" s="1" t="str">
        <f t="shared" si="1325"/>
        <v>Street</v>
      </c>
      <c r="FW211" s="19">
        <f t="shared" si="1326"/>
        <v>0</v>
      </c>
      <c r="FX211" s="19">
        <f t="shared" si="1326"/>
        <v>0</v>
      </c>
      <c r="FY211" s="19">
        <f t="shared" si="1326"/>
        <v>0</v>
      </c>
      <c r="FZ211" s="19">
        <f t="shared" si="1326"/>
        <v>474136.60499999998</v>
      </c>
      <c r="GA211" s="19">
        <f t="shared" si="1326"/>
        <v>257668.9425</v>
      </c>
      <c r="GR211" s="1" t="str">
        <f t="shared" si="1327"/>
        <v>Street</v>
      </c>
      <c r="GS211" s="19">
        <f t="shared" si="1328"/>
        <v>0</v>
      </c>
      <c r="GT211" s="19">
        <f t="shared" si="1328"/>
        <v>0</v>
      </c>
      <c r="GU211" s="19">
        <f t="shared" si="1328"/>
        <v>0</v>
      </c>
      <c r="GV211" s="19">
        <f t="shared" si="1328"/>
        <v>472688.1225</v>
      </c>
      <c r="GW211" s="19">
        <f t="shared" si="1328"/>
        <v>256059.51749999999</v>
      </c>
      <c r="HN211" s="1" t="str">
        <f t="shared" si="1329"/>
        <v>Street</v>
      </c>
      <c r="HO211" s="19">
        <f t="shared" si="1330"/>
        <v>0</v>
      </c>
      <c r="HP211" s="19">
        <f t="shared" si="1330"/>
        <v>0</v>
      </c>
      <c r="HQ211" s="19">
        <f t="shared" si="1330"/>
        <v>0</v>
      </c>
      <c r="HR211" s="19">
        <f t="shared" si="1330"/>
        <v>472688.1225</v>
      </c>
      <c r="HS211" s="19">
        <f t="shared" si="1330"/>
        <v>256059.51749999999</v>
      </c>
    </row>
    <row r="212" spans="1:227">
      <c r="B212" s="1" t="str">
        <f t="shared" si="1309"/>
        <v>Extreme Bike</v>
      </c>
      <c r="C212" s="19">
        <f t="shared" si="1310"/>
        <v>17969.580000000002</v>
      </c>
      <c r="D212" s="19">
        <f t="shared" si="1310"/>
        <v>84809.7</v>
      </c>
      <c r="E212" s="19">
        <f t="shared" si="1310"/>
        <v>171578.7</v>
      </c>
      <c r="F212" s="19">
        <f t="shared" si="1310"/>
        <v>192851.1</v>
      </c>
      <c r="G212" s="19">
        <f t="shared" si="1310"/>
        <v>128194.2</v>
      </c>
      <c r="X212" s="1" t="str">
        <f t="shared" si="1311"/>
        <v>Extreme Bike</v>
      </c>
      <c r="Y212" s="19">
        <f t="shared" si="1312"/>
        <v>0</v>
      </c>
      <c r="Z212" s="19">
        <f t="shared" si="1312"/>
        <v>36467.86</v>
      </c>
      <c r="AA212" s="19">
        <f t="shared" si="1312"/>
        <v>88683.204999999987</v>
      </c>
      <c r="AB212" s="19">
        <f t="shared" si="1312"/>
        <v>98884.00499999999</v>
      </c>
      <c r="AC212" s="19">
        <f t="shared" si="1312"/>
        <v>120560.70499999999</v>
      </c>
      <c r="AT212" s="1" t="str">
        <f t="shared" si="1313"/>
        <v>Extreme Bike</v>
      </c>
      <c r="AU212" s="19">
        <f t="shared" si="1314"/>
        <v>0</v>
      </c>
      <c r="AV212" s="19">
        <f t="shared" si="1314"/>
        <v>13413.43</v>
      </c>
      <c r="AW212" s="19">
        <f t="shared" si="1314"/>
        <v>132125.24000000002</v>
      </c>
      <c r="AX212" s="19">
        <f t="shared" si="1314"/>
        <v>177329.09000000003</v>
      </c>
      <c r="AY212" s="19">
        <f t="shared" si="1314"/>
        <v>98739.39</v>
      </c>
      <c r="BP212" s="1" t="str">
        <f t="shared" si="1315"/>
        <v>Extreme Bike</v>
      </c>
      <c r="BQ212" s="19">
        <f t="shared" si="1316"/>
        <v>0</v>
      </c>
      <c r="BR212" s="19">
        <f t="shared" si="1316"/>
        <v>0</v>
      </c>
      <c r="BS212" s="19">
        <f t="shared" si="1316"/>
        <v>141982.38499999998</v>
      </c>
      <c r="BT212" s="19">
        <f t="shared" si="1316"/>
        <v>190691.20499999999</v>
      </c>
      <c r="BU212" s="19">
        <f t="shared" si="1316"/>
        <v>102071.75499999999</v>
      </c>
      <c r="CL212" s="1" t="str">
        <f t="shared" si="1317"/>
        <v>Extreme Bike</v>
      </c>
      <c r="CM212" s="19">
        <f t="shared" si="1318"/>
        <v>0</v>
      </c>
      <c r="CN212" s="19">
        <f t="shared" si="1318"/>
        <v>0</v>
      </c>
      <c r="CO212" s="19">
        <f t="shared" si="1318"/>
        <v>141982.38499999998</v>
      </c>
      <c r="CP212" s="19">
        <f t="shared" si="1318"/>
        <v>190691.20499999999</v>
      </c>
      <c r="CQ212" s="19">
        <f t="shared" si="1318"/>
        <v>102071.75499999999</v>
      </c>
      <c r="DH212" s="1" t="str">
        <f t="shared" si="1319"/>
        <v>Extreme Bike</v>
      </c>
      <c r="DI212" s="19">
        <f t="shared" si="1320"/>
        <v>0</v>
      </c>
      <c r="DJ212" s="19">
        <f t="shared" si="1320"/>
        <v>0</v>
      </c>
      <c r="DK212" s="19">
        <f t="shared" si="1320"/>
        <v>145445.37</v>
      </c>
      <c r="DL212" s="19">
        <f t="shared" si="1320"/>
        <v>195342.21000000002</v>
      </c>
      <c r="DM212" s="19">
        <f t="shared" si="1320"/>
        <v>104561.31</v>
      </c>
      <c r="ED212" s="1" t="str">
        <f t="shared" si="1321"/>
        <v>Extreme Bike</v>
      </c>
      <c r="EE212" s="19">
        <f t="shared" si="1322"/>
        <v>0</v>
      </c>
      <c r="EF212" s="19">
        <f t="shared" si="1322"/>
        <v>0</v>
      </c>
      <c r="EG212" s="19">
        <f t="shared" si="1322"/>
        <v>152371.34</v>
      </c>
      <c r="EH212" s="19">
        <f t="shared" si="1322"/>
        <v>204644.22000000003</v>
      </c>
      <c r="EI212" s="19">
        <f t="shared" si="1322"/>
        <v>109540.42000000001</v>
      </c>
      <c r="EZ212" s="1" t="str">
        <f t="shared" si="1323"/>
        <v>Extreme Bike</v>
      </c>
      <c r="FA212" s="19">
        <f t="shared" si="1324"/>
        <v>0</v>
      </c>
      <c r="FB212" s="19">
        <f t="shared" si="1324"/>
        <v>0</v>
      </c>
      <c r="FC212" s="19">
        <f t="shared" si="1324"/>
        <v>145445.37</v>
      </c>
      <c r="FD212" s="19">
        <f t="shared" si="1324"/>
        <v>195342.21000000002</v>
      </c>
      <c r="FE212" s="19">
        <f t="shared" si="1324"/>
        <v>104561.31</v>
      </c>
      <c r="FV212" s="1" t="str">
        <f t="shared" si="1325"/>
        <v>Extreme Bike</v>
      </c>
      <c r="FW212" s="19">
        <f t="shared" si="1326"/>
        <v>0</v>
      </c>
      <c r="FX212" s="19">
        <f t="shared" si="1326"/>
        <v>0</v>
      </c>
      <c r="FY212" s="19">
        <f t="shared" si="1326"/>
        <v>0</v>
      </c>
      <c r="FZ212" s="19">
        <f t="shared" si="1326"/>
        <v>192403.26</v>
      </c>
      <c r="GA212" s="19">
        <f t="shared" si="1326"/>
        <v>104561.31</v>
      </c>
      <c r="GR212" s="1" t="str">
        <f t="shared" si="1327"/>
        <v>Extreme Bike</v>
      </c>
      <c r="GS212" s="19">
        <f t="shared" si="1328"/>
        <v>0</v>
      </c>
      <c r="GT212" s="19">
        <f t="shared" si="1328"/>
        <v>0</v>
      </c>
      <c r="GU212" s="19">
        <f t="shared" si="1328"/>
        <v>0</v>
      </c>
      <c r="GV212" s="19">
        <f t="shared" si="1328"/>
        <v>191815.47000000003</v>
      </c>
      <c r="GW212" s="19">
        <f t="shared" si="1328"/>
        <v>103908.21</v>
      </c>
      <c r="HN212" s="1" t="str">
        <f t="shared" si="1329"/>
        <v>Extreme Bike</v>
      </c>
      <c r="HO212" s="19">
        <f t="shared" si="1330"/>
        <v>0</v>
      </c>
      <c r="HP212" s="19">
        <f t="shared" si="1330"/>
        <v>0</v>
      </c>
      <c r="HQ212" s="19">
        <f t="shared" si="1330"/>
        <v>0</v>
      </c>
      <c r="HR212" s="19">
        <f t="shared" si="1330"/>
        <v>191815.47000000003</v>
      </c>
      <c r="HS212" s="19">
        <f t="shared" si="1330"/>
        <v>103908.21</v>
      </c>
    </row>
    <row r="213" spans="1:227">
      <c r="B213" s="1" t="str">
        <f t="shared" si="1309"/>
        <v>Basic</v>
      </c>
      <c r="C213" s="19">
        <f t="shared" si="1310"/>
        <v>40631.217000000004</v>
      </c>
      <c r="D213" s="19">
        <f t="shared" si="1310"/>
        <v>191764.15500000003</v>
      </c>
      <c r="E213" s="19">
        <f t="shared" si="1310"/>
        <v>387958.505</v>
      </c>
      <c r="F213" s="19">
        <f t="shared" si="1310"/>
        <v>436057.76500000001</v>
      </c>
      <c r="G213" s="19">
        <f t="shared" si="1310"/>
        <v>289861.33000000007</v>
      </c>
      <c r="X213" s="1" t="str">
        <f t="shared" si="1311"/>
        <v>Basic</v>
      </c>
      <c r="Y213" s="19">
        <f t="shared" si="1312"/>
        <v>0</v>
      </c>
      <c r="Z213" s="19">
        <f t="shared" si="1312"/>
        <v>82186.103999999992</v>
      </c>
      <c r="AA213" s="19">
        <f t="shared" si="1312"/>
        <v>199861.66200000001</v>
      </c>
      <c r="AB213" s="19">
        <f t="shared" si="1312"/>
        <v>222850.78199999998</v>
      </c>
      <c r="AC213" s="19">
        <f t="shared" si="1312"/>
        <v>271702.66200000001</v>
      </c>
      <c r="AT213" s="1" t="str">
        <f t="shared" si="1313"/>
        <v>Basic, Sport</v>
      </c>
      <c r="AU213" s="19">
        <f t="shared" si="1314"/>
        <v>0</v>
      </c>
      <c r="AV213" s="19">
        <f t="shared" si="1314"/>
        <v>30286.113000000005</v>
      </c>
      <c r="AW213" s="19">
        <f t="shared" si="1314"/>
        <v>298324.88400000008</v>
      </c>
      <c r="AX213" s="19">
        <f t="shared" si="1314"/>
        <v>400390.41900000005</v>
      </c>
      <c r="AY213" s="19">
        <f t="shared" si="1314"/>
        <v>222943.14900000003</v>
      </c>
      <c r="BP213" s="1" t="str">
        <f t="shared" si="1315"/>
        <v>Basic, Sport</v>
      </c>
      <c r="BQ213" s="19">
        <f t="shared" si="1316"/>
        <v>0</v>
      </c>
      <c r="BR213" s="19">
        <f t="shared" si="1316"/>
        <v>0</v>
      </c>
      <c r="BS213" s="19">
        <f t="shared" si="1316"/>
        <v>319979.81400000007</v>
      </c>
      <c r="BT213" s="19">
        <f t="shared" si="1316"/>
        <v>429752.86200000008</v>
      </c>
      <c r="BU213" s="19">
        <f t="shared" si="1316"/>
        <v>230034.88200000001</v>
      </c>
      <c r="CL213" s="1" t="str">
        <f t="shared" si="1317"/>
        <v>Basic, Sport</v>
      </c>
      <c r="CM213" s="19">
        <f t="shared" si="1318"/>
        <v>0</v>
      </c>
      <c r="CN213" s="19">
        <f t="shared" si="1318"/>
        <v>0</v>
      </c>
      <c r="CO213" s="19">
        <f t="shared" si="1318"/>
        <v>319979.81400000007</v>
      </c>
      <c r="CP213" s="19">
        <f t="shared" si="1318"/>
        <v>429752.86200000008</v>
      </c>
      <c r="CQ213" s="19">
        <f t="shared" si="1318"/>
        <v>230034.88200000001</v>
      </c>
      <c r="DH213" s="1" t="str">
        <f t="shared" si="1319"/>
        <v>Basic, Sport</v>
      </c>
      <c r="DI213" s="19">
        <f t="shared" si="1320"/>
        <v>0</v>
      </c>
      <c r="DJ213" s="19">
        <f t="shared" si="1320"/>
        <v>0</v>
      </c>
      <c r="DK213" s="19">
        <f t="shared" si="1320"/>
        <v>327598.38100000005</v>
      </c>
      <c r="DL213" s="19">
        <f t="shared" si="1320"/>
        <v>439985.07300000003</v>
      </c>
      <c r="DM213" s="19">
        <f t="shared" si="1320"/>
        <v>235511.90299999999</v>
      </c>
      <c r="ED213" s="1" t="str">
        <f t="shared" si="1321"/>
        <v>Basic, Sport</v>
      </c>
      <c r="EE213" s="19">
        <f t="shared" si="1322"/>
        <v>0</v>
      </c>
      <c r="EF213" s="19">
        <f t="shared" si="1322"/>
        <v>0</v>
      </c>
      <c r="EG213" s="19">
        <f t="shared" si="1322"/>
        <v>342835.51500000007</v>
      </c>
      <c r="EH213" s="19">
        <f t="shared" si="1322"/>
        <v>460449.49500000005</v>
      </c>
      <c r="EI213" s="19">
        <f t="shared" si="1322"/>
        <v>246465.94500000001</v>
      </c>
      <c r="EZ213" s="1" t="str">
        <f t="shared" si="1323"/>
        <v>Basic, Sport</v>
      </c>
      <c r="FA213" s="19">
        <f t="shared" si="1324"/>
        <v>0</v>
      </c>
      <c r="FB213" s="19">
        <f t="shared" si="1324"/>
        <v>0</v>
      </c>
      <c r="FC213" s="19">
        <f t="shared" si="1324"/>
        <v>327598.38100000005</v>
      </c>
      <c r="FD213" s="19">
        <f t="shared" si="1324"/>
        <v>439985.07300000003</v>
      </c>
      <c r="FE213" s="19">
        <f t="shared" si="1324"/>
        <v>235511.90299999999</v>
      </c>
      <c r="FV213" s="1" t="str">
        <f t="shared" si="1325"/>
        <v>Basic, Sport</v>
      </c>
      <c r="FW213" s="19">
        <f t="shared" si="1326"/>
        <v>0</v>
      </c>
      <c r="FX213" s="19">
        <f t="shared" si="1326"/>
        <v>0</v>
      </c>
      <c r="FY213" s="19">
        <f t="shared" si="1326"/>
        <v>0</v>
      </c>
      <c r="FZ213" s="19">
        <f t="shared" si="1326"/>
        <v>433365.43800000008</v>
      </c>
      <c r="GA213" s="19">
        <f t="shared" si="1326"/>
        <v>235511.90299999999</v>
      </c>
      <c r="GR213" s="1" t="str">
        <f t="shared" si="1327"/>
        <v>Basic, Sport</v>
      </c>
      <c r="GS213" s="19">
        <f t="shared" si="1328"/>
        <v>0</v>
      </c>
      <c r="GT213" s="19">
        <f t="shared" si="1328"/>
        <v>0</v>
      </c>
      <c r="GU213" s="19">
        <f t="shared" si="1328"/>
        <v>0</v>
      </c>
      <c r="GV213" s="19">
        <f t="shared" si="1328"/>
        <v>432041.51100000006</v>
      </c>
      <c r="GW213" s="19">
        <f t="shared" si="1328"/>
        <v>234040.87299999999</v>
      </c>
      <c r="HN213" s="1" t="str">
        <f t="shared" si="1329"/>
        <v>Basic, Sport</v>
      </c>
      <c r="HO213" s="19">
        <f t="shared" si="1330"/>
        <v>0</v>
      </c>
      <c r="HP213" s="19">
        <f t="shared" si="1330"/>
        <v>0</v>
      </c>
      <c r="HQ213" s="19">
        <f t="shared" si="1330"/>
        <v>0</v>
      </c>
      <c r="HR213" s="19">
        <f t="shared" si="1330"/>
        <v>432041.51100000006</v>
      </c>
      <c r="HS213" s="19">
        <f t="shared" si="1330"/>
        <v>234040.87299999999</v>
      </c>
    </row>
    <row r="214" spans="1:227">
      <c r="B214" s="1" t="str">
        <f t="shared" si="1309"/>
        <v>Sport</v>
      </c>
      <c r="C214" s="19">
        <f t="shared" si="1310"/>
        <v>36937.47</v>
      </c>
      <c r="D214" s="19">
        <f t="shared" si="1310"/>
        <v>174331.05000000002</v>
      </c>
      <c r="E214" s="19">
        <f t="shared" si="1310"/>
        <v>352689.55</v>
      </c>
      <c r="F214" s="19">
        <f t="shared" si="1310"/>
        <v>396416.15</v>
      </c>
      <c r="G214" s="19">
        <f t="shared" si="1310"/>
        <v>263510.3</v>
      </c>
      <c r="X214" s="1" t="str">
        <f t="shared" si="1311"/>
        <v>Sport</v>
      </c>
      <c r="Y214" s="19">
        <f t="shared" si="1312"/>
        <v>0</v>
      </c>
      <c r="Z214" s="19">
        <f t="shared" si="1312"/>
        <v>74714.64</v>
      </c>
      <c r="AA214" s="19">
        <f t="shared" si="1312"/>
        <v>181692.42</v>
      </c>
      <c r="AB214" s="19">
        <f t="shared" si="1312"/>
        <v>202591.62</v>
      </c>
      <c r="AC214" s="19">
        <f t="shared" si="1312"/>
        <v>247002.42</v>
      </c>
      <c r="AT214" s="1" t="str">
        <f t="shared" si="1313"/>
        <v>Underground</v>
      </c>
      <c r="AU214" s="19">
        <f t="shared" si="1314"/>
        <v>0</v>
      </c>
      <c r="AV214" s="19">
        <f t="shared" si="1314"/>
        <v>27532.83</v>
      </c>
      <c r="AW214" s="19">
        <f t="shared" si="1314"/>
        <v>271204.44000000006</v>
      </c>
      <c r="AX214" s="19">
        <f t="shared" si="1314"/>
        <v>363991.29000000004</v>
      </c>
      <c r="AY214" s="19">
        <f t="shared" si="1314"/>
        <v>202675.59000000003</v>
      </c>
      <c r="BP214" s="1" t="str">
        <f t="shared" si="1315"/>
        <v>Underground</v>
      </c>
      <c r="BQ214" s="19">
        <f t="shared" si="1316"/>
        <v>0</v>
      </c>
      <c r="BR214" s="19">
        <f t="shared" si="1316"/>
        <v>0</v>
      </c>
      <c r="BS214" s="19">
        <f t="shared" si="1316"/>
        <v>290890.74</v>
      </c>
      <c r="BT214" s="19">
        <f t="shared" si="1316"/>
        <v>390684.42000000004</v>
      </c>
      <c r="BU214" s="19">
        <f t="shared" si="1316"/>
        <v>209122.62</v>
      </c>
      <c r="CL214" s="1" t="str">
        <f t="shared" si="1317"/>
        <v>Underground</v>
      </c>
      <c r="CM214" s="19">
        <f t="shared" si="1318"/>
        <v>0</v>
      </c>
      <c r="CN214" s="19">
        <f t="shared" si="1318"/>
        <v>0</v>
      </c>
      <c r="CO214" s="19">
        <f t="shared" si="1318"/>
        <v>290890.74</v>
      </c>
      <c r="CP214" s="19">
        <f t="shared" si="1318"/>
        <v>390684.42000000004</v>
      </c>
      <c r="CQ214" s="19">
        <f t="shared" si="1318"/>
        <v>209122.62</v>
      </c>
      <c r="DH214" s="1" t="str">
        <f t="shared" si="1319"/>
        <v>Underground</v>
      </c>
      <c r="DI214" s="19">
        <f t="shared" si="1320"/>
        <v>0</v>
      </c>
      <c r="DJ214" s="19">
        <f t="shared" si="1320"/>
        <v>0</v>
      </c>
      <c r="DK214" s="19">
        <f t="shared" si="1320"/>
        <v>297816.70999999996</v>
      </c>
      <c r="DL214" s="19">
        <f t="shared" si="1320"/>
        <v>399986.43</v>
      </c>
      <c r="DM214" s="19">
        <f t="shared" si="1320"/>
        <v>214101.72999999998</v>
      </c>
      <c r="ED214" s="1" t="str">
        <f t="shared" si="1321"/>
        <v>Underground</v>
      </c>
      <c r="EE214" s="19">
        <f t="shared" si="1322"/>
        <v>0</v>
      </c>
      <c r="EF214" s="19">
        <f t="shared" si="1322"/>
        <v>0</v>
      </c>
      <c r="EG214" s="19">
        <f t="shared" si="1322"/>
        <v>311668.64999999997</v>
      </c>
      <c r="EH214" s="19">
        <f t="shared" si="1322"/>
        <v>418590.45</v>
      </c>
      <c r="EI214" s="19">
        <f t="shared" si="1322"/>
        <v>224059.94999999998</v>
      </c>
      <c r="EZ214" s="1" t="str">
        <f t="shared" si="1323"/>
        <v>Underground</v>
      </c>
      <c r="FA214" s="19">
        <f t="shared" si="1324"/>
        <v>0</v>
      </c>
      <c r="FB214" s="19">
        <f t="shared" si="1324"/>
        <v>0</v>
      </c>
      <c r="FC214" s="19">
        <f t="shared" si="1324"/>
        <v>297816.70999999996</v>
      </c>
      <c r="FD214" s="19">
        <f t="shared" si="1324"/>
        <v>399986.43</v>
      </c>
      <c r="FE214" s="19">
        <f t="shared" si="1324"/>
        <v>214101.72999999998</v>
      </c>
      <c r="FV214" s="1" t="str">
        <f t="shared" si="1325"/>
        <v>Underground</v>
      </c>
      <c r="FW214" s="19">
        <f t="shared" si="1326"/>
        <v>0</v>
      </c>
      <c r="FX214" s="19">
        <f t="shared" si="1326"/>
        <v>0</v>
      </c>
      <c r="FY214" s="19">
        <f t="shared" si="1326"/>
        <v>0</v>
      </c>
      <c r="FZ214" s="19">
        <f t="shared" si="1326"/>
        <v>393968.58</v>
      </c>
      <c r="GA214" s="19">
        <f t="shared" si="1326"/>
        <v>214101.72999999998</v>
      </c>
      <c r="GR214" s="1" t="str">
        <f t="shared" si="1327"/>
        <v>Underground</v>
      </c>
      <c r="GS214" s="19">
        <f t="shared" si="1328"/>
        <v>0</v>
      </c>
      <c r="GT214" s="19">
        <f t="shared" si="1328"/>
        <v>0</v>
      </c>
      <c r="GU214" s="19">
        <f t="shared" si="1328"/>
        <v>0</v>
      </c>
      <c r="GV214" s="19">
        <f t="shared" si="1328"/>
        <v>392765.01</v>
      </c>
      <c r="GW214" s="19">
        <f t="shared" si="1328"/>
        <v>212764.43</v>
      </c>
      <c r="HN214" s="1" t="str">
        <f t="shared" si="1329"/>
        <v>Underground</v>
      </c>
      <c r="HO214" s="19">
        <f t="shared" si="1330"/>
        <v>0</v>
      </c>
      <c r="HP214" s="19">
        <f t="shared" si="1330"/>
        <v>0</v>
      </c>
      <c r="HQ214" s="19">
        <f t="shared" si="1330"/>
        <v>0</v>
      </c>
      <c r="HR214" s="19">
        <f t="shared" si="1330"/>
        <v>392765.01</v>
      </c>
      <c r="HS214" s="19">
        <f t="shared" si="1330"/>
        <v>212764.43</v>
      </c>
    </row>
    <row r="215" spans="1:227">
      <c r="B215" s="1" t="str">
        <f t="shared" si="1309"/>
        <v>Underground</v>
      </c>
      <c r="C215" s="19">
        <f t="shared" si="1310"/>
        <v>56304.684000000001</v>
      </c>
      <c r="D215" s="19">
        <f t="shared" si="1310"/>
        <v>265737.06</v>
      </c>
      <c r="E215" s="19">
        <f t="shared" si="1310"/>
        <v>537613.26</v>
      </c>
      <c r="F215" s="19">
        <f t="shared" si="1310"/>
        <v>604266.78</v>
      </c>
      <c r="G215" s="19">
        <f t="shared" si="1310"/>
        <v>401675.16000000003</v>
      </c>
      <c r="X215" s="1" t="str">
        <f t="shared" si="1311"/>
        <v>Underground</v>
      </c>
      <c r="Y215" s="19">
        <f t="shared" si="1312"/>
        <v>0</v>
      </c>
      <c r="Z215" s="19">
        <f t="shared" si="1312"/>
        <v>111004.60800000001</v>
      </c>
      <c r="AA215" s="19">
        <f t="shared" si="1312"/>
        <v>269943.02399999998</v>
      </c>
      <c r="AB215" s="19">
        <f t="shared" si="1312"/>
        <v>300993.26400000002</v>
      </c>
      <c r="AC215" s="19">
        <f t="shared" si="1312"/>
        <v>366975.02399999998</v>
      </c>
      <c r="AT215" s="1" t="str">
        <f t="shared" si="1313"/>
        <v>Fantasy</v>
      </c>
      <c r="AU215" s="19">
        <f t="shared" si="1314"/>
        <v>0</v>
      </c>
      <c r="AV215" s="19">
        <f t="shared" si="1314"/>
        <v>41511.036</v>
      </c>
      <c r="AW215" s="19">
        <f t="shared" si="1314"/>
        <v>408892.84800000006</v>
      </c>
      <c r="AX215" s="19">
        <f t="shared" si="1314"/>
        <v>548786.86800000002</v>
      </c>
      <c r="AY215" s="19">
        <f t="shared" si="1314"/>
        <v>305572.42800000001</v>
      </c>
      <c r="BP215" s="1" t="str">
        <f t="shared" si="1315"/>
        <v>Fantasy</v>
      </c>
      <c r="BQ215" s="19">
        <f t="shared" si="1316"/>
        <v>0</v>
      </c>
      <c r="BR215" s="19">
        <f t="shared" si="1316"/>
        <v>0</v>
      </c>
      <c r="BS215" s="19">
        <f t="shared" si="1316"/>
        <v>432180.52800000011</v>
      </c>
      <c r="BT215" s="19">
        <f t="shared" si="1316"/>
        <v>580445.42400000012</v>
      </c>
      <c r="BU215" s="19">
        <f t="shared" si="1316"/>
        <v>310696.46400000004</v>
      </c>
      <c r="CL215" s="1" t="str">
        <f t="shared" si="1317"/>
        <v>Fantasy</v>
      </c>
      <c r="CM215" s="19">
        <f t="shared" si="1318"/>
        <v>0</v>
      </c>
      <c r="CN215" s="19">
        <f t="shared" si="1318"/>
        <v>0</v>
      </c>
      <c r="CO215" s="19">
        <f t="shared" si="1318"/>
        <v>432180.52800000011</v>
      </c>
      <c r="CP215" s="19">
        <f t="shared" si="1318"/>
        <v>580445.42400000012</v>
      </c>
      <c r="CQ215" s="19">
        <f t="shared" si="1318"/>
        <v>310696.46400000004</v>
      </c>
      <c r="DH215" s="1" t="str">
        <f t="shared" si="1319"/>
        <v>Fantasy</v>
      </c>
      <c r="DI215" s="19">
        <f t="shared" si="1320"/>
        <v>0</v>
      </c>
      <c r="DJ215" s="19">
        <f t="shared" si="1320"/>
        <v>0</v>
      </c>
      <c r="DK215" s="19">
        <f t="shared" si="1320"/>
        <v>440491.69200000004</v>
      </c>
      <c r="DL215" s="19">
        <f t="shared" si="1320"/>
        <v>591607.83600000001</v>
      </c>
      <c r="DM215" s="19">
        <f t="shared" si="1320"/>
        <v>316671.39600000001</v>
      </c>
      <c r="ED215" s="1" t="str">
        <f t="shared" si="1321"/>
        <v>Fantasy</v>
      </c>
      <c r="EE215" s="19">
        <f t="shared" si="1322"/>
        <v>0</v>
      </c>
      <c r="EF215" s="19">
        <f t="shared" si="1322"/>
        <v>0</v>
      </c>
      <c r="EG215" s="19">
        <f t="shared" si="1322"/>
        <v>457114.02000000008</v>
      </c>
      <c r="EH215" s="19">
        <f t="shared" si="1322"/>
        <v>613932.66</v>
      </c>
      <c r="EI215" s="19">
        <f t="shared" si="1322"/>
        <v>328621.26</v>
      </c>
      <c r="EZ215" s="1" t="str">
        <f t="shared" si="1323"/>
        <v>Fantasy</v>
      </c>
      <c r="FA215" s="19">
        <f t="shared" si="1324"/>
        <v>0</v>
      </c>
      <c r="FB215" s="19">
        <f t="shared" si="1324"/>
        <v>0</v>
      </c>
      <c r="FC215" s="19">
        <f t="shared" si="1324"/>
        <v>440491.69200000004</v>
      </c>
      <c r="FD215" s="19">
        <f t="shared" si="1324"/>
        <v>591607.83600000001</v>
      </c>
      <c r="FE215" s="19">
        <f t="shared" si="1324"/>
        <v>316671.39600000001</v>
      </c>
      <c r="FV215" s="1" t="str">
        <f t="shared" si="1325"/>
        <v>Fantasy</v>
      </c>
      <c r="FW215" s="19">
        <f t="shared" si="1326"/>
        <v>0</v>
      </c>
      <c r="FX215" s="19">
        <f t="shared" si="1326"/>
        <v>0</v>
      </c>
      <c r="FY215" s="19">
        <f t="shared" si="1326"/>
        <v>0</v>
      </c>
      <c r="FZ215" s="19">
        <f t="shared" si="1326"/>
        <v>582707.01599999995</v>
      </c>
      <c r="GA215" s="19">
        <f t="shared" si="1326"/>
        <v>316671.39600000001</v>
      </c>
      <c r="GR215" s="1" t="str">
        <f t="shared" si="1327"/>
        <v>Fantasy</v>
      </c>
      <c r="GS215" s="19">
        <f t="shared" si="1328"/>
        <v>0</v>
      </c>
      <c r="GT215" s="19">
        <f t="shared" si="1328"/>
        <v>0</v>
      </c>
      <c r="GU215" s="19">
        <f t="shared" si="1328"/>
        <v>0</v>
      </c>
      <c r="GV215" s="19">
        <f t="shared" si="1328"/>
        <v>580926.85200000007</v>
      </c>
      <c r="GW215" s="19">
        <f t="shared" si="1328"/>
        <v>314693.43599999999</v>
      </c>
      <c r="HN215" s="1" t="str">
        <f t="shared" si="1329"/>
        <v>Fantasy</v>
      </c>
      <c r="HO215" s="19">
        <f t="shared" si="1330"/>
        <v>0</v>
      </c>
      <c r="HP215" s="19">
        <f t="shared" si="1330"/>
        <v>0</v>
      </c>
      <c r="HQ215" s="19">
        <f t="shared" si="1330"/>
        <v>0</v>
      </c>
      <c r="HR215" s="19">
        <f t="shared" si="1330"/>
        <v>580926.85200000007</v>
      </c>
      <c r="HS215" s="19">
        <f t="shared" si="1330"/>
        <v>314693.43599999999</v>
      </c>
    </row>
    <row r="216" spans="1:227">
      <c r="B216" s="1" t="str">
        <f t="shared" si="1309"/>
        <v>Fantasy</v>
      </c>
      <c r="C216" s="19">
        <f t="shared" si="1310"/>
        <v>37536.455999999998</v>
      </c>
      <c r="D216" s="19">
        <f t="shared" si="1310"/>
        <v>177158.03999999998</v>
      </c>
      <c r="E216" s="19">
        <f t="shared" si="1310"/>
        <v>358408.84</v>
      </c>
      <c r="F216" s="19">
        <f t="shared" si="1310"/>
        <v>402844.51999999996</v>
      </c>
      <c r="G216" s="19">
        <f t="shared" si="1310"/>
        <v>267783.44</v>
      </c>
      <c r="X216" s="1" t="str">
        <f t="shared" si="1311"/>
        <v>Fantasy</v>
      </c>
      <c r="Y216" s="19">
        <f t="shared" si="1312"/>
        <v>0</v>
      </c>
      <c r="Z216" s="19">
        <f t="shared" si="1312"/>
        <v>74003.072</v>
      </c>
      <c r="AA216" s="19">
        <f t="shared" si="1312"/>
        <v>179962.016</v>
      </c>
      <c r="AB216" s="19">
        <f t="shared" si="1312"/>
        <v>200662.17600000001</v>
      </c>
      <c r="AC216" s="19">
        <f t="shared" si="1312"/>
        <v>244650.016</v>
      </c>
      <c r="AT216" s="1" t="str">
        <f t="shared" si="1313"/>
        <v>Style, Designers</v>
      </c>
      <c r="AU216" s="19">
        <f t="shared" si="1314"/>
        <v>0</v>
      </c>
      <c r="AV216" s="19">
        <f t="shared" si="1314"/>
        <v>27674.024000000005</v>
      </c>
      <c r="AW216" s="19">
        <f t="shared" si="1314"/>
        <v>272595.23200000002</v>
      </c>
      <c r="AX216" s="19">
        <f t="shared" si="1314"/>
        <v>365857.91200000007</v>
      </c>
      <c r="AY216" s="19">
        <f t="shared" si="1314"/>
        <v>203714.95199999999</v>
      </c>
      <c r="BP216" s="1" t="str">
        <f t="shared" si="1315"/>
        <v>Style, Designers</v>
      </c>
      <c r="BQ216" s="19">
        <f t="shared" si="1316"/>
        <v>0</v>
      </c>
      <c r="BR216" s="19">
        <f t="shared" si="1316"/>
        <v>0</v>
      </c>
      <c r="BS216" s="19">
        <f t="shared" si="1316"/>
        <v>288120.35199999996</v>
      </c>
      <c r="BT216" s="19">
        <f t="shared" si="1316"/>
        <v>386963.61600000004</v>
      </c>
      <c r="BU216" s="19">
        <f t="shared" si="1316"/>
        <v>207130.976</v>
      </c>
      <c r="CL216" s="1" t="str">
        <f t="shared" si="1317"/>
        <v>Style, Designers</v>
      </c>
      <c r="CM216" s="19">
        <f t="shared" si="1318"/>
        <v>0</v>
      </c>
      <c r="CN216" s="19">
        <f t="shared" si="1318"/>
        <v>0</v>
      </c>
      <c r="CO216" s="19">
        <f t="shared" si="1318"/>
        <v>288120.35199999996</v>
      </c>
      <c r="CP216" s="19">
        <f t="shared" si="1318"/>
        <v>386963.61600000004</v>
      </c>
      <c r="CQ216" s="19">
        <f t="shared" si="1318"/>
        <v>207130.976</v>
      </c>
      <c r="DH216" s="1" t="str">
        <f t="shared" si="1319"/>
        <v>Style, Designers</v>
      </c>
      <c r="DI216" s="19">
        <f t="shared" si="1320"/>
        <v>0</v>
      </c>
      <c r="DJ216" s="19">
        <f t="shared" si="1320"/>
        <v>0</v>
      </c>
      <c r="DK216" s="19">
        <f t="shared" si="1320"/>
        <v>293661.12799999997</v>
      </c>
      <c r="DL216" s="19">
        <f t="shared" si="1320"/>
        <v>394405.22399999999</v>
      </c>
      <c r="DM216" s="19">
        <f t="shared" si="1320"/>
        <v>211114.26399999997</v>
      </c>
      <c r="ED216" s="1" t="str">
        <f t="shared" si="1321"/>
        <v>Style, Designers</v>
      </c>
      <c r="EE216" s="19">
        <f t="shared" si="1322"/>
        <v>0</v>
      </c>
      <c r="EF216" s="19">
        <f t="shared" si="1322"/>
        <v>0</v>
      </c>
      <c r="EG216" s="19">
        <f t="shared" si="1322"/>
        <v>304742.68</v>
      </c>
      <c r="EH216" s="19">
        <f t="shared" si="1322"/>
        <v>409288.44</v>
      </c>
      <c r="EI216" s="19">
        <f t="shared" si="1322"/>
        <v>219080.84</v>
      </c>
      <c r="EZ216" s="1" t="str">
        <f t="shared" si="1323"/>
        <v>Style, Designers</v>
      </c>
      <c r="FA216" s="19">
        <f t="shared" si="1324"/>
        <v>0</v>
      </c>
      <c r="FB216" s="19">
        <f t="shared" si="1324"/>
        <v>0</v>
      </c>
      <c r="FC216" s="19">
        <f t="shared" si="1324"/>
        <v>293661.12799999997</v>
      </c>
      <c r="FD216" s="19">
        <f t="shared" si="1324"/>
        <v>394405.22399999999</v>
      </c>
      <c r="FE216" s="19">
        <f t="shared" si="1324"/>
        <v>211114.26399999997</v>
      </c>
      <c r="FV216" s="1" t="str">
        <f t="shared" si="1325"/>
        <v>Style, Designers</v>
      </c>
      <c r="FW216" s="19">
        <f t="shared" si="1326"/>
        <v>0</v>
      </c>
      <c r="FX216" s="19">
        <f t="shared" si="1326"/>
        <v>0</v>
      </c>
      <c r="FY216" s="19">
        <f t="shared" si="1326"/>
        <v>0</v>
      </c>
      <c r="FZ216" s="19">
        <f t="shared" si="1326"/>
        <v>388471.34400000004</v>
      </c>
      <c r="GA216" s="19">
        <f t="shared" si="1326"/>
        <v>211114.26399999997</v>
      </c>
      <c r="GR216" s="1" t="str">
        <f t="shared" si="1327"/>
        <v>Style, Designers</v>
      </c>
      <c r="GS216" s="19">
        <f t="shared" si="1328"/>
        <v>0</v>
      </c>
      <c r="GT216" s="19">
        <f t="shared" si="1328"/>
        <v>0</v>
      </c>
      <c r="GU216" s="19">
        <f t="shared" si="1328"/>
        <v>0</v>
      </c>
      <c r="GV216" s="19">
        <f t="shared" si="1328"/>
        <v>387284.56800000003</v>
      </c>
      <c r="GW216" s="19">
        <f t="shared" si="1328"/>
        <v>209795.62400000001</v>
      </c>
      <c r="HN216" s="1" t="str">
        <f t="shared" si="1329"/>
        <v>Style, Designers</v>
      </c>
      <c r="HO216" s="19">
        <f t="shared" si="1330"/>
        <v>0</v>
      </c>
      <c r="HP216" s="19">
        <f t="shared" si="1330"/>
        <v>0</v>
      </c>
      <c r="HQ216" s="19">
        <f t="shared" si="1330"/>
        <v>0</v>
      </c>
      <c r="HR216" s="19">
        <f t="shared" si="1330"/>
        <v>387284.56800000003</v>
      </c>
      <c r="HS216" s="19">
        <f t="shared" si="1330"/>
        <v>209795.62400000001</v>
      </c>
    </row>
    <row r="217" spans="1:227">
      <c r="B217" s="1" t="str">
        <f t="shared" si="1309"/>
        <v>Style</v>
      </c>
      <c r="C217" s="19">
        <f t="shared" si="1310"/>
        <v>61695.557999999997</v>
      </c>
      <c r="D217" s="19">
        <f t="shared" si="1310"/>
        <v>291179.97000000003</v>
      </c>
      <c r="E217" s="19">
        <f t="shared" si="1310"/>
        <v>589086.87000000011</v>
      </c>
      <c r="F217" s="19">
        <f t="shared" si="1310"/>
        <v>662122.1100000001</v>
      </c>
      <c r="G217" s="19">
        <f t="shared" si="1310"/>
        <v>440133.42000000004</v>
      </c>
      <c r="X217" s="1" t="str">
        <f t="shared" si="1311"/>
        <v>Style</v>
      </c>
      <c r="Y217" s="19">
        <f t="shared" si="1312"/>
        <v>0</v>
      </c>
      <c r="Z217" s="19">
        <f t="shared" si="1312"/>
        <v>120610.77600000001</v>
      </c>
      <c r="AA217" s="19">
        <f t="shared" si="1312"/>
        <v>293303.478</v>
      </c>
      <c r="AB217" s="19">
        <f t="shared" si="1312"/>
        <v>327040.75800000003</v>
      </c>
      <c r="AC217" s="19">
        <f t="shared" si="1312"/>
        <v>398732.478</v>
      </c>
      <c r="AT217" s="1" t="str">
        <f t="shared" si="1313"/>
        <v>Style</v>
      </c>
      <c r="AU217" s="19">
        <f t="shared" si="1314"/>
        <v>0</v>
      </c>
      <c r="AV217" s="19">
        <f t="shared" si="1314"/>
        <v>45323.274000000005</v>
      </c>
      <c r="AW217" s="19">
        <f t="shared" si="1314"/>
        <v>446444.23200000008</v>
      </c>
      <c r="AX217" s="19">
        <f t="shared" si="1314"/>
        <v>599185.66200000013</v>
      </c>
      <c r="AY217" s="19">
        <f t="shared" si="1314"/>
        <v>333635.20200000005</v>
      </c>
      <c r="BP217" s="1" t="str">
        <f t="shared" si="1315"/>
        <v>Style</v>
      </c>
      <c r="BQ217" s="19">
        <f t="shared" si="1316"/>
        <v>0</v>
      </c>
      <c r="BR217" s="19">
        <f t="shared" si="1316"/>
        <v>0</v>
      </c>
      <c r="BS217" s="19">
        <f t="shared" si="1316"/>
        <v>469580.76600000012</v>
      </c>
      <c r="BT217" s="19">
        <f t="shared" si="1316"/>
        <v>630676.27800000005</v>
      </c>
      <c r="BU217" s="19">
        <f t="shared" si="1316"/>
        <v>337583.658</v>
      </c>
      <c r="CL217" s="1" t="str">
        <f t="shared" si="1317"/>
        <v>Style</v>
      </c>
      <c r="CM217" s="19">
        <f t="shared" si="1318"/>
        <v>0</v>
      </c>
      <c r="CN217" s="19">
        <f t="shared" si="1318"/>
        <v>0</v>
      </c>
      <c r="CO217" s="19">
        <f t="shared" si="1318"/>
        <v>469580.76600000012</v>
      </c>
      <c r="CP217" s="19">
        <f t="shared" si="1318"/>
        <v>630676.27800000005</v>
      </c>
      <c r="CQ217" s="19">
        <f t="shared" si="1318"/>
        <v>337583.658</v>
      </c>
      <c r="DH217" s="1" t="str">
        <f t="shared" si="1319"/>
        <v>Style</v>
      </c>
      <c r="DI217" s="19">
        <f t="shared" si="1320"/>
        <v>0</v>
      </c>
      <c r="DJ217" s="19">
        <f t="shared" si="1320"/>
        <v>0</v>
      </c>
      <c r="DK217" s="19">
        <f t="shared" si="1320"/>
        <v>477891.93000000005</v>
      </c>
      <c r="DL217" s="19">
        <f t="shared" si="1320"/>
        <v>641838.69000000006</v>
      </c>
      <c r="DM217" s="19">
        <f t="shared" si="1320"/>
        <v>343558.59</v>
      </c>
      <c r="ED217" s="1" t="str">
        <f t="shared" si="1321"/>
        <v>Style</v>
      </c>
      <c r="EE217" s="19">
        <f t="shared" si="1322"/>
        <v>0</v>
      </c>
      <c r="EF217" s="19">
        <f t="shared" si="1322"/>
        <v>0</v>
      </c>
      <c r="EG217" s="19">
        <f t="shared" si="1322"/>
        <v>494514.25800000009</v>
      </c>
      <c r="EH217" s="19">
        <f t="shared" si="1322"/>
        <v>664163.51400000008</v>
      </c>
      <c r="EI217" s="19">
        <f t="shared" si="1322"/>
        <v>355508.45400000003</v>
      </c>
      <c r="EZ217" s="1" t="str">
        <f t="shared" si="1323"/>
        <v>Style</v>
      </c>
      <c r="FA217" s="19">
        <f t="shared" si="1324"/>
        <v>0</v>
      </c>
      <c r="FB217" s="19">
        <f t="shared" si="1324"/>
        <v>0</v>
      </c>
      <c r="FC217" s="19">
        <f t="shared" si="1324"/>
        <v>477891.93000000005</v>
      </c>
      <c r="FD217" s="19">
        <f t="shared" si="1324"/>
        <v>641838.69000000006</v>
      </c>
      <c r="FE217" s="19">
        <f t="shared" si="1324"/>
        <v>343558.59</v>
      </c>
      <c r="FV217" s="1" t="str">
        <f t="shared" si="1325"/>
        <v>Style</v>
      </c>
      <c r="FW217" s="19">
        <f t="shared" si="1326"/>
        <v>0</v>
      </c>
      <c r="FX217" s="19">
        <f t="shared" si="1326"/>
        <v>0</v>
      </c>
      <c r="FY217" s="19">
        <f t="shared" si="1326"/>
        <v>0</v>
      </c>
      <c r="FZ217" s="19">
        <f t="shared" si="1326"/>
        <v>632182.14</v>
      </c>
      <c r="GA217" s="19">
        <f t="shared" si="1326"/>
        <v>343558.59</v>
      </c>
      <c r="GR217" s="1" t="str">
        <f t="shared" si="1327"/>
        <v>Style</v>
      </c>
      <c r="GS217" s="19">
        <f t="shared" si="1328"/>
        <v>0</v>
      </c>
      <c r="GT217" s="19">
        <f t="shared" si="1328"/>
        <v>0</v>
      </c>
      <c r="GU217" s="19">
        <f t="shared" si="1328"/>
        <v>0</v>
      </c>
      <c r="GV217" s="19">
        <f t="shared" si="1328"/>
        <v>630250.83000000007</v>
      </c>
      <c r="GW217" s="19">
        <f t="shared" si="1328"/>
        <v>341412.68999999994</v>
      </c>
      <c r="HN217" s="1" t="str">
        <f t="shared" si="1329"/>
        <v>Style</v>
      </c>
      <c r="HO217" s="19">
        <f t="shared" si="1330"/>
        <v>0</v>
      </c>
      <c r="HP217" s="19">
        <f t="shared" si="1330"/>
        <v>0</v>
      </c>
      <c r="HQ217" s="19">
        <f t="shared" si="1330"/>
        <v>0</v>
      </c>
      <c r="HR217" s="19">
        <f t="shared" si="1330"/>
        <v>630250.83000000007</v>
      </c>
      <c r="HS217" s="19">
        <f t="shared" si="1330"/>
        <v>341412.68999999994</v>
      </c>
    </row>
    <row r="218" spans="1:227">
      <c r="B218" s="1" t="str">
        <f t="shared" si="1309"/>
        <v>Designers</v>
      </c>
      <c r="C218" s="19">
        <f t="shared" si="1310"/>
        <v>51412.965000000004</v>
      </c>
      <c r="D218" s="19">
        <f t="shared" si="1310"/>
        <v>242649.97500000001</v>
      </c>
      <c r="E218" s="19">
        <f t="shared" si="1310"/>
        <v>490905.72500000003</v>
      </c>
      <c r="F218" s="19">
        <f t="shared" si="1310"/>
        <v>551768.42500000005</v>
      </c>
      <c r="G218" s="19">
        <f t="shared" si="1310"/>
        <v>366777.85000000003</v>
      </c>
      <c r="X218" s="1" t="str">
        <f t="shared" si="1311"/>
        <v>Designers</v>
      </c>
      <c r="Y218" s="19">
        <f t="shared" ref="Y218:AC224" si="1331">+Y198*$Y66</f>
        <v>0</v>
      </c>
      <c r="Z218" s="19">
        <f t="shared" si="1331"/>
        <v>100508.98000000001</v>
      </c>
      <c r="AA218" s="19">
        <f t="shared" si="1331"/>
        <v>244419.565</v>
      </c>
      <c r="AB218" s="19">
        <f t="shared" si="1331"/>
        <v>272533.96500000003</v>
      </c>
      <c r="AC218" s="19">
        <f t="shared" si="1331"/>
        <v>332277.065</v>
      </c>
      <c r="AT218" s="1" t="str">
        <f t="shared" si="1313"/>
        <v>Designers</v>
      </c>
      <c r="AU218" s="19">
        <f t="shared" ref="AU218:AY224" si="1332">+AU198*$AU66</f>
        <v>0</v>
      </c>
      <c r="AV218" s="19">
        <f t="shared" si="1332"/>
        <v>37769.395000000004</v>
      </c>
      <c r="AW218" s="19">
        <f t="shared" si="1332"/>
        <v>372036.86000000004</v>
      </c>
      <c r="AX218" s="19">
        <f t="shared" si="1332"/>
        <v>499321.38500000007</v>
      </c>
      <c r="AY218" s="19">
        <f t="shared" si="1332"/>
        <v>278029.33500000002</v>
      </c>
      <c r="BP218" s="1" t="str">
        <f t="shared" si="1315"/>
        <v>Designers</v>
      </c>
      <c r="BQ218" s="19">
        <f t="shared" ref="BQ218:BU224" si="1333">+BQ198*$BQ66</f>
        <v>0</v>
      </c>
      <c r="BR218" s="19">
        <f t="shared" si="1333"/>
        <v>0</v>
      </c>
      <c r="BS218" s="19">
        <f t="shared" si="1333"/>
        <v>391317.30499999999</v>
      </c>
      <c r="BT218" s="19">
        <f t="shared" si="1333"/>
        <v>525563.56500000006</v>
      </c>
      <c r="BU218" s="19">
        <f t="shared" si="1333"/>
        <v>281319.71500000003</v>
      </c>
      <c r="CL218" s="1" t="str">
        <f t="shared" si="1317"/>
        <v>Designers</v>
      </c>
      <c r="CM218" s="19">
        <f t="shared" ref="CM218:CQ224" si="1334">+CM198*$CM66</f>
        <v>0</v>
      </c>
      <c r="CN218" s="19">
        <f t="shared" si="1334"/>
        <v>0</v>
      </c>
      <c r="CO218" s="19">
        <f t="shared" si="1334"/>
        <v>391317.30499999999</v>
      </c>
      <c r="CP218" s="19">
        <f t="shared" si="1334"/>
        <v>525563.56500000006</v>
      </c>
      <c r="CQ218" s="19">
        <f t="shared" si="1334"/>
        <v>281319.71500000003</v>
      </c>
      <c r="DH218" s="1" t="str">
        <f t="shared" si="1319"/>
        <v>Designers</v>
      </c>
      <c r="DI218" s="19">
        <f t="shared" ref="DI218:DM224" si="1335">+DI198*$DI66</f>
        <v>0</v>
      </c>
      <c r="DJ218" s="19">
        <f t="shared" si="1335"/>
        <v>0</v>
      </c>
      <c r="DK218" s="19">
        <f t="shared" si="1335"/>
        <v>398243.27499999997</v>
      </c>
      <c r="DL218" s="19">
        <f t="shared" si="1335"/>
        <v>534865.57500000007</v>
      </c>
      <c r="DM218" s="19">
        <f t="shared" si="1335"/>
        <v>286298.82500000001</v>
      </c>
      <c r="ED218" s="1" t="str">
        <f t="shared" si="1321"/>
        <v>Designers</v>
      </c>
      <c r="EE218" s="19">
        <f t="shared" ref="EE218:EI224" si="1336">+EE198*$EE66</f>
        <v>0</v>
      </c>
      <c r="EF218" s="19">
        <f t="shared" si="1336"/>
        <v>0</v>
      </c>
      <c r="EG218" s="19">
        <f t="shared" si="1336"/>
        <v>412095.21499999997</v>
      </c>
      <c r="EH218" s="19">
        <f t="shared" si="1336"/>
        <v>553469.59500000009</v>
      </c>
      <c r="EI218" s="19">
        <f t="shared" si="1336"/>
        <v>296257.04499999998</v>
      </c>
      <c r="EZ218" s="1" t="str">
        <f t="shared" si="1323"/>
        <v>Designers</v>
      </c>
      <c r="FA218" s="19">
        <f t="shared" ref="FA218:FE224" si="1337">+FA198*$FA66</f>
        <v>0</v>
      </c>
      <c r="FB218" s="19">
        <f t="shared" si="1337"/>
        <v>0</v>
      </c>
      <c r="FC218" s="19">
        <f t="shared" si="1337"/>
        <v>398243.27499999997</v>
      </c>
      <c r="FD218" s="19">
        <f t="shared" si="1337"/>
        <v>534865.57500000007</v>
      </c>
      <c r="FE218" s="19">
        <f t="shared" si="1337"/>
        <v>286298.82500000001</v>
      </c>
      <c r="FV218" s="1" t="str">
        <f t="shared" si="1325"/>
        <v>Designers</v>
      </c>
      <c r="FW218" s="19">
        <f t="shared" ref="FW218:GA224" si="1338">+FW198*$FA66</f>
        <v>0</v>
      </c>
      <c r="FX218" s="19">
        <f t="shared" si="1338"/>
        <v>0</v>
      </c>
      <c r="FY218" s="19">
        <f t="shared" si="1338"/>
        <v>0</v>
      </c>
      <c r="FZ218" s="19">
        <f t="shared" si="1338"/>
        <v>526818.45000000007</v>
      </c>
      <c r="GA218" s="19">
        <f t="shared" si="1338"/>
        <v>286298.82500000001</v>
      </c>
      <c r="GR218" s="1" t="str">
        <f t="shared" si="1327"/>
        <v>Designers</v>
      </c>
      <c r="GS218" s="19">
        <f t="shared" ref="GS218:GW224" si="1339">+GS198*$FA66</f>
        <v>0</v>
      </c>
      <c r="GT218" s="19">
        <f t="shared" si="1339"/>
        <v>0</v>
      </c>
      <c r="GU218" s="19">
        <f t="shared" si="1339"/>
        <v>0</v>
      </c>
      <c r="GV218" s="19">
        <f t="shared" si="1339"/>
        <v>525209.02500000002</v>
      </c>
      <c r="GW218" s="19">
        <f t="shared" si="1339"/>
        <v>284510.57500000001</v>
      </c>
      <c r="HN218" s="1" t="str">
        <f t="shared" si="1329"/>
        <v>Designers</v>
      </c>
      <c r="HO218" s="19">
        <f t="shared" ref="HO218:HS224" si="1340">+HO198*$FA66</f>
        <v>0</v>
      </c>
      <c r="HP218" s="19">
        <f t="shared" si="1340"/>
        <v>0</v>
      </c>
      <c r="HQ218" s="19">
        <f t="shared" si="1340"/>
        <v>0</v>
      </c>
      <c r="HR218" s="19">
        <f t="shared" si="1340"/>
        <v>525209.02500000002</v>
      </c>
      <c r="HS218" s="19">
        <f t="shared" si="1340"/>
        <v>284510.57500000001</v>
      </c>
    </row>
    <row r="219" spans="1:227">
      <c r="B219" s="1" t="str">
        <f t="shared" si="1309"/>
        <v>Supra</v>
      </c>
      <c r="C219" s="19">
        <f t="shared" si="1310"/>
        <v>78367.335000000006</v>
      </c>
      <c r="D219" s="19">
        <f t="shared" si="1310"/>
        <v>369864.52499999997</v>
      </c>
      <c r="E219" s="19">
        <f t="shared" si="1310"/>
        <v>748273.77500000002</v>
      </c>
      <c r="F219" s="19">
        <f t="shared" si="1310"/>
        <v>841045.07499999995</v>
      </c>
      <c r="G219" s="19">
        <f t="shared" si="1310"/>
        <v>559069.15</v>
      </c>
      <c r="X219" s="1" t="str">
        <f t="shared" si="1311"/>
        <v>Supra</v>
      </c>
      <c r="Y219" s="19">
        <f t="shared" si="1331"/>
        <v>0</v>
      </c>
      <c r="Z219" s="19">
        <f t="shared" si="1331"/>
        <v>144092.51999999999</v>
      </c>
      <c r="AA219" s="19">
        <f t="shared" si="1331"/>
        <v>350406.81</v>
      </c>
      <c r="AB219" s="19">
        <f t="shared" si="1331"/>
        <v>390712.41</v>
      </c>
      <c r="AC219" s="19">
        <f t="shared" si="1331"/>
        <v>476361.80999999994</v>
      </c>
      <c r="AT219" s="1" t="str">
        <f t="shared" si="1313"/>
        <v>Supra</v>
      </c>
      <c r="AU219" s="19">
        <f t="shared" si="1332"/>
        <v>0</v>
      </c>
      <c r="AV219" s="19">
        <f t="shared" si="1332"/>
        <v>56124.614999999991</v>
      </c>
      <c r="AW219" s="19">
        <f t="shared" si="1332"/>
        <v>552839.81999999995</v>
      </c>
      <c r="AX219" s="19">
        <f t="shared" si="1332"/>
        <v>741982.245</v>
      </c>
      <c r="AY219" s="19">
        <f t="shared" si="1332"/>
        <v>413146.39499999996</v>
      </c>
      <c r="BP219" s="1" t="str">
        <f t="shared" si="1315"/>
        <v>Supra</v>
      </c>
      <c r="BQ219" s="19">
        <f t="shared" si="1333"/>
        <v>0</v>
      </c>
      <c r="BR219" s="19">
        <f t="shared" si="1333"/>
        <v>0</v>
      </c>
      <c r="BS219" s="19">
        <f t="shared" si="1333"/>
        <v>561003.56999999995</v>
      </c>
      <c r="BT219" s="19">
        <f t="shared" si="1333"/>
        <v>753462.81</v>
      </c>
      <c r="BU219" s="19">
        <f t="shared" si="1333"/>
        <v>403307.91</v>
      </c>
      <c r="CL219" s="1" t="str">
        <f t="shared" si="1317"/>
        <v>Supra</v>
      </c>
      <c r="CM219" s="19">
        <f t="shared" si="1334"/>
        <v>0</v>
      </c>
      <c r="CN219" s="19">
        <f t="shared" si="1334"/>
        <v>0</v>
      </c>
      <c r="CO219" s="19">
        <f t="shared" si="1334"/>
        <v>561003.56999999995</v>
      </c>
      <c r="CP219" s="19">
        <f t="shared" si="1334"/>
        <v>753462.81</v>
      </c>
      <c r="CQ219" s="19">
        <f t="shared" si="1334"/>
        <v>403307.91</v>
      </c>
      <c r="DH219" s="1" t="str">
        <f t="shared" si="1319"/>
        <v>Supra</v>
      </c>
      <c r="DI219" s="19">
        <f t="shared" si="1335"/>
        <v>0</v>
      </c>
      <c r="DJ219" s="19">
        <f t="shared" si="1335"/>
        <v>0</v>
      </c>
      <c r="DK219" s="19">
        <f t="shared" si="1335"/>
        <v>564466.55500000005</v>
      </c>
      <c r="DL219" s="19">
        <f t="shared" si="1335"/>
        <v>758113.81500000006</v>
      </c>
      <c r="DM219" s="19">
        <f t="shared" si="1335"/>
        <v>405797.46500000003</v>
      </c>
      <c r="ED219" s="1" t="str">
        <f t="shared" si="1321"/>
        <v>Supra</v>
      </c>
      <c r="EE219" s="19">
        <f t="shared" si="1336"/>
        <v>0</v>
      </c>
      <c r="EF219" s="19">
        <f t="shared" si="1336"/>
        <v>0</v>
      </c>
      <c r="EG219" s="19">
        <f t="shared" si="1336"/>
        <v>571392.52500000002</v>
      </c>
      <c r="EH219" s="19">
        <f t="shared" si="1336"/>
        <v>767415.82500000007</v>
      </c>
      <c r="EI219" s="19">
        <f t="shared" si="1336"/>
        <v>410776.57500000001</v>
      </c>
      <c r="EZ219" s="1" t="str">
        <f t="shared" si="1323"/>
        <v>Supra</v>
      </c>
      <c r="FA219" s="19">
        <f t="shared" si="1337"/>
        <v>0</v>
      </c>
      <c r="FB219" s="19">
        <f t="shared" si="1337"/>
        <v>0</v>
      </c>
      <c r="FC219" s="19">
        <f t="shared" si="1337"/>
        <v>564466.55500000005</v>
      </c>
      <c r="FD219" s="19">
        <f t="shared" si="1337"/>
        <v>758113.81500000006</v>
      </c>
      <c r="FE219" s="19">
        <f t="shared" si="1337"/>
        <v>405797.46500000003</v>
      </c>
      <c r="FV219" s="1" t="str">
        <f t="shared" si="1325"/>
        <v>Supra</v>
      </c>
      <c r="FW219" s="19">
        <f t="shared" si="1338"/>
        <v>0</v>
      </c>
      <c r="FX219" s="19">
        <f t="shared" si="1338"/>
        <v>0</v>
      </c>
      <c r="FY219" s="19">
        <f t="shared" si="1338"/>
        <v>0</v>
      </c>
      <c r="FZ219" s="19">
        <f t="shared" si="1338"/>
        <v>746707.89000000013</v>
      </c>
      <c r="GA219" s="19">
        <f t="shared" si="1338"/>
        <v>405797.46500000003</v>
      </c>
      <c r="GR219" s="1" t="str">
        <f t="shared" si="1327"/>
        <v>Supra</v>
      </c>
      <c r="GS219" s="19">
        <f t="shared" si="1339"/>
        <v>0</v>
      </c>
      <c r="GT219" s="19">
        <f t="shared" si="1339"/>
        <v>0</v>
      </c>
      <c r="GU219" s="19">
        <f t="shared" si="1339"/>
        <v>0</v>
      </c>
      <c r="GV219" s="19">
        <f t="shared" si="1339"/>
        <v>744426.70500000007</v>
      </c>
      <c r="GW219" s="19">
        <f t="shared" si="1339"/>
        <v>403262.815</v>
      </c>
      <c r="HN219" s="1" t="str">
        <f t="shared" si="1329"/>
        <v>Supra</v>
      </c>
      <c r="HO219" s="19">
        <f t="shared" si="1340"/>
        <v>0</v>
      </c>
      <c r="HP219" s="19">
        <f t="shared" si="1340"/>
        <v>0</v>
      </c>
      <c r="HQ219" s="19">
        <f t="shared" si="1340"/>
        <v>0</v>
      </c>
      <c r="HR219" s="19">
        <f t="shared" si="1340"/>
        <v>744426.70500000007</v>
      </c>
      <c r="HS219" s="19">
        <f t="shared" si="1340"/>
        <v>403262.815</v>
      </c>
    </row>
    <row r="220" spans="1:227">
      <c r="B220" s="1"/>
      <c r="C220" s="19"/>
      <c r="D220" s="19"/>
      <c r="E220" s="19"/>
      <c r="F220" s="19"/>
      <c r="G220" s="19"/>
      <c r="X220" s="1">
        <f t="shared" si="1311"/>
        <v>0</v>
      </c>
      <c r="Y220" s="19">
        <f t="shared" si="1331"/>
        <v>0</v>
      </c>
      <c r="Z220" s="19">
        <f t="shared" si="1331"/>
        <v>0</v>
      </c>
      <c r="AA220" s="19">
        <f t="shared" si="1331"/>
        <v>0</v>
      </c>
      <c r="AB220" s="19">
        <f t="shared" si="1331"/>
        <v>0</v>
      </c>
      <c r="AC220" s="19">
        <f t="shared" si="1331"/>
        <v>0</v>
      </c>
      <c r="AT220" s="1">
        <f t="shared" si="1313"/>
        <v>0</v>
      </c>
      <c r="AU220" s="19">
        <f t="shared" si="1332"/>
        <v>0</v>
      </c>
      <c r="AV220" s="19">
        <f t="shared" si="1332"/>
        <v>0</v>
      </c>
      <c r="AW220" s="19">
        <f t="shared" si="1332"/>
        <v>0</v>
      </c>
      <c r="AX220" s="19">
        <f t="shared" si="1332"/>
        <v>0</v>
      </c>
      <c r="AY220" s="19">
        <f t="shared" si="1332"/>
        <v>0</v>
      </c>
      <c r="BP220" s="1">
        <f t="shared" si="1315"/>
        <v>0</v>
      </c>
      <c r="BQ220" s="19">
        <f t="shared" si="1333"/>
        <v>0</v>
      </c>
      <c r="BR220" s="19">
        <f t="shared" si="1333"/>
        <v>0</v>
      </c>
      <c r="BS220" s="19">
        <f t="shared" si="1333"/>
        <v>0</v>
      </c>
      <c r="BT220" s="19">
        <f t="shared" si="1333"/>
        <v>0</v>
      </c>
      <c r="BU220" s="19">
        <f t="shared" si="1333"/>
        <v>0</v>
      </c>
      <c r="CL220" s="1">
        <f t="shared" si="1317"/>
        <v>0</v>
      </c>
      <c r="CM220" s="19">
        <f t="shared" si="1334"/>
        <v>0</v>
      </c>
      <c r="CN220" s="19">
        <f t="shared" si="1334"/>
        <v>0</v>
      </c>
      <c r="CO220" s="19">
        <f t="shared" si="1334"/>
        <v>0</v>
      </c>
      <c r="CP220" s="19">
        <f t="shared" si="1334"/>
        <v>0</v>
      </c>
      <c r="CQ220" s="19">
        <f t="shared" si="1334"/>
        <v>0</v>
      </c>
      <c r="DH220" s="1">
        <f t="shared" si="1319"/>
        <v>0</v>
      </c>
      <c r="DI220" s="19">
        <f t="shared" si="1335"/>
        <v>0</v>
      </c>
      <c r="DJ220" s="19">
        <f t="shared" si="1335"/>
        <v>0</v>
      </c>
      <c r="DK220" s="19">
        <f t="shared" si="1335"/>
        <v>0</v>
      </c>
      <c r="DL220" s="19">
        <f t="shared" si="1335"/>
        <v>0</v>
      </c>
      <c r="DM220" s="19">
        <f t="shared" si="1335"/>
        <v>0</v>
      </c>
      <c r="ED220" s="1">
        <f t="shared" si="1321"/>
        <v>0</v>
      </c>
      <c r="EE220" s="19">
        <f t="shared" si="1336"/>
        <v>0</v>
      </c>
      <c r="EF220" s="19">
        <f t="shared" si="1336"/>
        <v>0</v>
      </c>
      <c r="EG220" s="19">
        <f t="shared" si="1336"/>
        <v>0</v>
      </c>
      <c r="EH220" s="19">
        <f t="shared" si="1336"/>
        <v>0</v>
      </c>
      <c r="EI220" s="19">
        <f t="shared" si="1336"/>
        <v>0</v>
      </c>
      <c r="EZ220" s="1">
        <f t="shared" si="1323"/>
        <v>0</v>
      </c>
      <c r="FA220" s="19">
        <f t="shared" si="1337"/>
        <v>0</v>
      </c>
      <c r="FB220" s="19">
        <f t="shared" si="1337"/>
        <v>0</v>
      </c>
      <c r="FC220" s="19">
        <f t="shared" si="1337"/>
        <v>0</v>
      </c>
      <c r="FD220" s="19">
        <f t="shared" si="1337"/>
        <v>0</v>
      </c>
      <c r="FE220" s="19">
        <f t="shared" si="1337"/>
        <v>0</v>
      </c>
      <c r="FV220" s="1">
        <f t="shared" si="1325"/>
        <v>0</v>
      </c>
      <c r="FW220" s="19">
        <f t="shared" si="1338"/>
        <v>0</v>
      </c>
      <c r="FX220" s="19">
        <f t="shared" si="1338"/>
        <v>0</v>
      </c>
      <c r="FY220" s="19">
        <f t="shared" si="1338"/>
        <v>0</v>
      </c>
      <c r="FZ220" s="19">
        <f t="shared" si="1338"/>
        <v>0</v>
      </c>
      <c r="GA220" s="19">
        <f t="shared" si="1338"/>
        <v>0</v>
      </c>
      <c r="GR220" s="1">
        <f t="shared" si="1327"/>
        <v>0</v>
      </c>
      <c r="GS220" s="19">
        <f t="shared" si="1339"/>
        <v>0</v>
      </c>
      <c r="GT220" s="19">
        <f t="shared" si="1339"/>
        <v>0</v>
      </c>
      <c r="GU220" s="19">
        <f t="shared" si="1339"/>
        <v>0</v>
      </c>
      <c r="GV220" s="19">
        <f t="shared" si="1339"/>
        <v>0</v>
      </c>
      <c r="GW220" s="19">
        <f t="shared" si="1339"/>
        <v>0</v>
      </c>
      <c r="HN220" s="1">
        <f t="shared" si="1329"/>
        <v>0</v>
      </c>
      <c r="HO220" s="19">
        <f t="shared" si="1340"/>
        <v>0</v>
      </c>
      <c r="HP220" s="19">
        <f t="shared" si="1340"/>
        <v>0</v>
      </c>
      <c r="HQ220" s="19">
        <f t="shared" si="1340"/>
        <v>0</v>
      </c>
      <c r="HR220" s="19">
        <f t="shared" si="1340"/>
        <v>0</v>
      </c>
      <c r="HS220" s="19">
        <f t="shared" si="1340"/>
        <v>0</v>
      </c>
    </row>
    <row r="221" spans="1:227">
      <c r="B221" s="1" t="str">
        <f t="shared" si="1309"/>
        <v>Niños</v>
      </c>
      <c r="C221" s="19">
        <f t="shared" ref="C221:G224" si="1341">+C201*$C69</f>
        <v>15873.129000000001</v>
      </c>
      <c r="D221" s="19">
        <f t="shared" si="1341"/>
        <v>74915.235000000015</v>
      </c>
      <c r="E221" s="19">
        <f t="shared" si="1341"/>
        <v>151561.18500000003</v>
      </c>
      <c r="F221" s="19">
        <f t="shared" si="1341"/>
        <v>170351.80500000002</v>
      </c>
      <c r="G221" s="19">
        <f t="shared" si="1341"/>
        <v>113238.21000000002</v>
      </c>
      <c r="X221" s="1" t="str">
        <f t="shared" si="1311"/>
        <v>Niños</v>
      </c>
      <c r="Y221" s="19">
        <f t="shared" si="1331"/>
        <v>0</v>
      </c>
      <c r="Z221" s="19">
        <f t="shared" si="1331"/>
        <v>33621.588000000003</v>
      </c>
      <c r="AA221" s="19">
        <f t="shared" si="1331"/>
        <v>81761.589000000007</v>
      </c>
      <c r="AB221" s="19">
        <f t="shared" si="1331"/>
        <v>91166.229000000007</v>
      </c>
      <c r="AC221" s="19">
        <f t="shared" si="1331"/>
        <v>111151.08900000001</v>
      </c>
      <c r="AT221" s="1" t="str">
        <f t="shared" si="1313"/>
        <v>Niños</v>
      </c>
      <c r="AU221" s="19">
        <f t="shared" si="1332"/>
        <v>0</v>
      </c>
      <c r="AV221" s="19">
        <f t="shared" si="1332"/>
        <v>12072.087000000001</v>
      </c>
      <c r="AW221" s="19">
        <f t="shared" si="1332"/>
        <v>118912.71600000003</v>
      </c>
      <c r="AX221" s="19">
        <f t="shared" si="1332"/>
        <v>159596.18100000004</v>
      </c>
      <c r="AY221" s="19">
        <f t="shared" si="1332"/>
        <v>88865.451000000015</v>
      </c>
      <c r="BP221" s="1" t="str">
        <f t="shared" si="1315"/>
        <v>Niños</v>
      </c>
      <c r="BQ221" s="19">
        <f t="shared" si="1333"/>
        <v>0</v>
      </c>
      <c r="BR221" s="19">
        <f t="shared" si="1333"/>
        <v>0</v>
      </c>
      <c r="BS221" s="19">
        <f t="shared" si="1333"/>
        <v>130900.83300000004</v>
      </c>
      <c r="BT221" s="19">
        <f t="shared" si="1333"/>
        <v>175807.98900000003</v>
      </c>
      <c r="BU221" s="19">
        <f t="shared" si="1333"/>
        <v>94105.179000000004</v>
      </c>
      <c r="CL221" s="1" t="str">
        <f t="shared" si="1317"/>
        <v>Niños</v>
      </c>
      <c r="CM221" s="19">
        <f t="shared" si="1334"/>
        <v>0</v>
      </c>
      <c r="CN221" s="19">
        <f t="shared" si="1334"/>
        <v>0</v>
      </c>
      <c r="CO221" s="19">
        <f t="shared" si="1334"/>
        <v>130900.83300000004</v>
      </c>
      <c r="CP221" s="19">
        <f t="shared" si="1334"/>
        <v>175807.98900000003</v>
      </c>
      <c r="CQ221" s="19">
        <f t="shared" si="1334"/>
        <v>94105.179000000004</v>
      </c>
      <c r="DH221" s="1" t="str">
        <f t="shared" si="1319"/>
        <v>Niños</v>
      </c>
      <c r="DI221" s="19">
        <f t="shared" si="1335"/>
        <v>0</v>
      </c>
      <c r="DJ221" s="19">
        <f t="shared" si="1335"/>
        <v>0</v>
      </c>
      <c r="DK221" s="19">
        <f t="shared" si="1335"/>
        <v>135056.41500000004</v>
      </c>
      <c r="DL221" s="19">
        <f t="shared" si="1335"/>
        <v>181389.19500000004</v>
      </c>
      <c r="DM221" s="19">
        <f t="shared" si="1335"/>
        <v>97092.645000000019</v>
      </c>
      <c r="ED221" s="1" t="str">
        <f t="shared" si="1321"/>
        <v>Niños</v>
      </c>
      <c r="EE221" s="19">
        <f t="shared" si="1336"/>
        <v>0</v>
      </c>
      <c r="EF221" s="19">
        <f t="shared" si="1336"/>
        <v>0</v>
      </c>
      <c r="EG221" s="19">
        <f t="shared" si="1336"/>
        <v>143367.57900000003</v>
      </c>
      <c r="EH221" s="19">
        <f t="shared" si="1336"/>
        <v>192551.60700000002</v>
      </c>
      <c r="EI221" s="19">
        <f t="shared" si="1336"/>
        <v>103067.577</v>
      </c>
      <c r="EZ221" s="1" t="str">
        <f t="shared" si="1323"/>
        <v>Niños</v>
      </c>
      <c r="FA221" s="19">
        <f t="shared" si="1337"/>
        <v>0</v>
      </c>
      <c r="FB221" s="19">
        <f t="shared" si="1337"/>
        <v>0</v>
      </c>
      <c r="FC221" s="19">
        <f t="shared" si="1337"/>
        <v>135056.41500000004</v>
      </c>
      <c r="FD221" s="19">
        <f t="shared" si="1337"/>
        <v>181389.19500000004</v>
      </c>
      <c r="FE221" s="19">
        <f t="shared" si="1337"/>
        <v>97092.645000000019</v>
      </c>
      <c r="FV221" s="1" t="str">
        <f t="shared" si="1325"/>
        <v>Niños</v>
      </c>
      <c r="FW221" s="19">
        <f t="shared" si="1338"/>
        <v>0</v>
      </c>
      <c r="FX221" s="19">
        <f t="shared" si="1338"/>
        <v>0</v>
      </c>
      <c r="FY221" s="19">
        <f t="shared" si="1338"/>
        <v>0</v>
      </c>
      <c r="FZ221" s="19">
        <f t="shared" si="1338"/>
        <v>178660.17</v>
      </c>
      <c r="GA221" s="19">
        <f t="shared" si="1338"/>
        <v>97092.645000000019</v>
      </c>
      <c r="GR221" s="1" t="str">
        <f t="shared" si="1327"/>
        <v>Niños</v>
      </c>
      <c r="GS221" s="19">
        <f t="shared" si="1339"/>
        <v>0</v>
      </c>
      <c r="GT221" s="19">
        <f t="shared" si="1339"/>
        <v>0</v>
      </c>
      <c r="GU221" s="19">
        <f t="shared" si="1339"/>
        <v>0</v>
      </c>
      <c r="GV221" s="19">
        <f t="shared" si="1339"/>
        <v>178114.36500000005</v>
      </c>
      <c r="GW221" s="19">
        <f t="shared" si="1339"/>
        <v>96486.195000000007</v>
      </c>
      <c r="HN221" s="1" t="str">
        <f t="shared" si="1329"/>
        <v>Niños</v>
      </c>
      <c r="HO221" s="19">
        <f t="shared" si="1340"/>
        <v>0</v>
      </c>
      <c r="HP221" s="19">
        <f t="shared" si="1340"/>
        <v>0</v>
      </c>
      <c r="HQ221" s="19">
        <f t="shared" si="1340"/>
        <v>0</v>
      </c>
      <c r="HR221" s="19">
        <f t="shared" si="1340"/>
        <v>178114.36500000005</v>
      </c>
      <c r="HS221" s="19">
        <f t="shared" si="1340"/>
        <v>96486.195000000007</v>
      </c>
    </row>
    <row r="222" spans="1:227">
      <c r="B222" s="1" t="str">
        <f t="shared" si="1309"/>
        <v>Señora</v>
      </c>
      <c r="C222" s="19">
        <f t="shared" si="1341"/>
        <v>22162.482</v>
      </c>
      <c r="D222" s="19">
        <f t="shared" si="1341"/>
        <v>104598.63</v>
      </c>
      <c r="E222" s="19">
        <f t="shared" si="1341"/>
        <v>211613.73</v>
      </c>
      <c r="F222" s="19">
        <f t="shared" si="1341"/>
        <v>237849.69000000003</v>
      </c>
      <c r="G222" s="19">
        <f t="shared" si="1341"/>
        <v>158106.18000000002</v>
      </c>
      <c r="X222" s="1" t="str">
        <f t="shared" si="1311"/>
        <v>Señora</v>
      </c>
      <c r="Y222" s="19">
        <f t="shared" si="1331"/>
        <v>0</v>
      </c>
      <c r="Z222" s="19">
        <f t="shared" si="1331"/>
        <v>44828.784000000007</v>
      </c>
      <c r="AA222" s="19">
        <f t="shared" si="1331"/>
        <v>109015.45199999999</v>
      </c>
      <c r="AB222" s="19">
        <f t="shared" si="1331"/>
        <v>121554.97200000001</v>
      </c>
      <c r="AC222" s="19">
        <f t="shared" si="1331"/>
        <v>148201.45199999999</v>
      </c>
      <c r="AT222" s="1" t="str">
        <f t="shared" si="1313"/>
        <v>Señora</v>
      </c>
      <c r="AU222" s="19">
        <f t="shared" si="1332"/>
        <v>0</v>
      </c>
      <c r="AV222" s="19">
        <f t="shared" si="1332"/>
        <v>16519.698</v>
      </c>
      <c r="AW222" s="19">
        <f t="shared" si="1332"/>
        <v>162722.66400000002</v>
      </c>
      <c r="AX222" s="19">
        <f t="shared" si="1332"/>
        <v>218394.77400000003</v>
      </c>
      <c r="AY222" s="19">
        <f t="shared" si="1332"/>
        <v>121605.35400000001</v>
      </c>
      <c r="BP222" s="1" t="str">
        <f t="shared" si="1315"/>
        <v>Señora</v>
      </c>
      <c r="BQ222" s="19">
        <f t="shared" si="1333"/>
        <v>0</v>
      </c>
      <c r="BR222" s="19">
        <f t="shared" si="1333"/>
        <v>0</v>
      </c>
      <c r="BS222" s="19">
        <f t="shared" si="1333"/>
        <v>174534.44400000005</v>
      </c>
      <c r="BT222" s="19">
        <f t="shared" si="1333"/>
        <v>234410.65200000003</v>
      </c>
      <c r="BU222" s="19">
        <f t="shared" si="1333"/>
        <v>125473.572</v>
      </c>
      <c r="CL222" s="1" t="str">
        <f t="shared" si="1317"/>
        <v>Señora</v>
      </c>
      <c r="CM222" s="19">
        <f t="shared" si="1334"/>
        <v>0</v>
      </c>
      <c r="CN222" s="19">
        <f t="shared" si="1334"/>
        <v>0</v>
      </c>
      <c r="CO222" s="19">
        <f t="shared" si="1334"/>
        <v>174534.44400000005</v>
      </c>
      <c r="CP222" s="19">
        <f t="shared" si="1334"/>
        <v>234410.65200000003</v>
      </c>
      <c r="CQ222" s="19">
        <f t="shared" si="1334"/>
        <v>125473.572</v>
      </c>
      <c r="DH222" s="1" t="str">
        <f t="shared" si="1319"/>
        <v>Señora</v>
      </c>
      <c r="DI222" s="19">
        <f t="shared" si="1335"/>
        <v>0</v>
      </c>
      <c r="DJ222" s="19">
        <f t="shared" si="1335"/>
        <v>0</v>
      </c>
      <c r="DK222" s="19">
        <f t="shared" si="1335"/>
        <v>178690.02600000001</v>
      </c>
      <c r="DL222" s="19">
        <f t="shared" si="1335"/>
        <v>239991.85800000001</v>
      </c>
      <c r="DM222" s="19">
        <f t="shared" si="1335"/>
        <v>128461.038</v>
      </c>
      <c r="ED222" s="1" t="str">
        <f t="shared" si="1321"/>
        <v>Señora</v>
      </c>
      <c r="EE222" s="19">
        <f t="shared" si="1336"/>
        <v>0</v>
      </c>
      <c r="EF222" s="19">
        <f t="shared" si="1336"/>
        <v>0</v>
      </c>
      <c r="EG222" s="19">
        <f t="shared" si="1336"/>
        <v>187001.19000000003</v>
      </c>
      <c r="EH222" s="19">
        <f t="shared" si="1336"/>
        <v>251154.27000000002</v>
      </c>
      <c r="EI222" s="19">
        <f t="shared" si="1336"/>
        <v>134435.97</v>
      </c>
      <c r="EZ222" s="1" t="str">
        <f t="shared" si="1323"/>
        <v>Señora</v>
      </c>
      <c r="FA222" s="19">
        <f t="shared" si="1337"/>
        <v>0</v>
      </c>
      <c r="FB222" s="19">
        <f t="shared" si="1337"/>
        <v>0</v>
      </c>
      <c r="FC222" s="19">
        <f t="shared" si="1337"/>
        <v>178690.02600000001</v>
      </c>
      <c r="FD222" s="19">
        <f t="shared" si="1337"/>
        <v>239991.85800000001</v>
      </c>
      <c r="FE222" s="19">
        <f t="shared" si="1337"/>
        <v>128461.038</v>
      </c>
      <c r="FV222" s="1" t="str">
        <f t="shared" si="1325"/>
        <v>Señora</v>
      </c>
      <c r="FW222" s="19">
        <f t="shared" si="1338"/>
        <v>0</v>
      </c>
      <c r="FX222" s="19">
        <f t="shared" si="1338"/>
        <v>0</v>
      </c>
      <c r="FY222" s="19">
        <f t="shared" si="1338"/>
        <v>0</v>
      </c>
      <c r="FZ222" s="19">
        <f t="shared" si="1338"/>
        <v>236381.14799999999</v>
      </c>
      <c r="GA222" s="19">
        <f t="shared" si="1338"/>
        <v>128461.038</v>
      </c>
      <c r="GR222" s="1" t="str">
        <f t="shared" si="1327"/>
        <v>Señora</v>
      </c>
      <c r="GS222" s="19">
        <f t="shared" si="1339"/>
        <v>0</v>
      </c>
      <c r="GT222" s="19">
        <f t="shared" si="1339"/>
        <v>0</v>
      </c>
      <c r="GU222" s="19">
        <f t="shared" si="1339"/>
        <v>0</v>
      </c>
      <c r="GV222" s="19">
        <f t="shared" si="1339"/>
        <v>235659.00600000002</v>
      </c>
      <c r="GW222" s="19">
        <f t="shared" si="1339"/>
        <v>127658.65799999998</v>
      </c>
      <c r="HN222" s="1" t="str">
        <f t="shared" si="1329"/>
        <v>Señora</v>
      </c>
      <c r="HO222" s="19">
        <f t="shared" si="1340"/>
        <v>0</v>
      </c>
      <c r="HP222" s="19">
        <f t="shared" si="1340"/>
        <v>0</v>
      </c>
      <c r="HQ222" s="19">
        <f t="shared" si="1340"/>
        <v>0</v>
      </c>
      <c r="HR222" s="19">
        <f t="shared" si="1340"/>
        <v>235659.00600000002</v>
      </c>
      <c r="HS222" s="19">
        <f t="shared" si="1340"/>
        <v>127658.65799999998</v>
      </c>
    </row>
    <row r="223" spans="1:227">
      <c r="B223" s="1" t="str">
        <f t="shared" si="1309"/>
        <v>Regalo</v>
      </c>
      <c r="C223" s="19">
        <f t="shared" si="1341"/>
        <v>0</v>
      </c>
      <c r="D223" s="19">
        <f t="shared" si="1341"/>
        <v>0</v>
      </c>
      <c r="E223" s="19">
        <f t="shared" si="1341"/>
        <v>0</v>
      </c>
      <c r="F223" s="19">
        <f t="shared" si="1341"/>
        <v>0</v>
      </c>
      <c r="G223" s="19">
        <f t="shared" si="1341"/>
        <v>0</v>
      </c>
      <c r="X223" s="1" t="str">
        <f t="shared" si="1311"/>
        <v>Regalo</v>
      </c>
      <c r="Y223" s="19">
        <f t="shared" si="1331"/>
        <v>0</v>
      </c>
      <c r="Z223" s="19">
        <f t="shared" si="1331"/>
        <v>0</v>
      </c>
      <c r="AA223" s="19">
        <f t="shared" si="1331"/>
        <v>0</v>
      </c>
      <c r="AB223" s="19">
        <f t="shared" si="1331"/>
        <v>0</v>
      </c>
      <c r="AC223" s="19">
        <f t="shared" si="1331"/>
        <v>0</v>
      </c>
      <c r="AT223" s="1" t="str">
        <f t="shared" si="1313"/>
        <v>Regalo</v>
      </c>
      <c r="AU223" s="19">
        <f t="shared" si="1332"/>
        <v>0</v>
      </c>
      <c r="AV223" s="19">
        <f t="shared" si="1332"/>
        <v>0</v>
      </c>
      <c r="AW223" s="19">
        <f t="shared" si="1332"/>
        <v>0</v>
      </c>
      <c r="AX223" s="19">
        <f t="shared" si="1332"/>
        <v>0</v>
      </c>
      <c r="AY223" s="19">
        <f t="shared" si="1332"/>
        <v>0</v>
      </c>
      <c r="BP223" s="1" t="str">
        <f t="shared" si="1315"/>
        <v>Regalo</v>
      </c>
      <c r="BQ223" s="19">
        <f t="shared" si="1333"/>
        <v>0</v>
      </c>
      <c r="BR223" s="19">
        <f t="shared" si="1333"/>
        <v>0</v>
      </c>
      <c r="BS223" s="19">
        <f t="shared" si="1333"/>
        <v>3601504.4</v>
      </c>
      <c r="BT223" s="19">
        <f t="shared" si="1333"/>
        <v>4837045.2</v>
      </c>
      <c r="BU223" s="19">
        <f t="shared" si="1333"/>
        <v>2589137.2000000002</v>
      </c>
      <c r="CL223" s="1" t="str">
        <f t="shared" si="1317"/>
        <v>Regalo</v>
      </c>
      <c r="CM223" s="19">
        <f t="shared" si="1334"/>
        <v>0</v>
      </c>
      <c r="CN223" s="19">
        <f t="shared" si="1334"/>
        <v>0</v>
      </c>
      <c r="CO223" s="19">
        <f t="shared" si="1334"/>
        <v>0</v>
      </c>
      <c r="CP223" s="19">
        <f t="shared" si="1334"/>
        <v>0</v>
      </c>
      <c r="CQ223" s="19">
        <f t="shared" si="1334"/>
        <v>0</v>
      </c>
      <c r="DH223" s="1" t="str">
        <f t="shared" si="1319"/>
        <v>Regalo</v>
      </c>
      <c r="DI223" s="19">
        <f t="shared" si="1335"/>
        <v>0</v>
      </c>
      <c r="DJ223" s="19">
        <f t="shared" si="1335"/>
        <v>0</v>
      </c>
      <c r="DK223" s="19">
        <f t="shared" si="1335"/>
        <v>0</v>
      </c>
      <c r="DL223" s="19">
        <f t="shared" si="1335"/>
        <v>0</v>
      </c>
      <c r="DM223" s="19">
        <f t="shared" si="1335"/>
        <v>0</v>
      </c>
      <c r="ED223" s="1" t="str">
        <f t="shared" si="1321"/>
        <v>Regalo</v>
      </c>
      <c r="EE223" s="19">
        <f t="shared" si="1336"/>
        <v>0</v>
      </c>
      <c r="EF223" s="19">
        <f t="shared" si="1336"/>
        <v>0</v>
      </c>
      <c r="EG223" s="19">
        <f t="shared" si="1336"/>
        <v>0</v>
      </c>
      <c r="EH223" s="19">
        <f t="shared" si="1336"/>
        <v>0</v>
      </c>
      <c r="EI223" s="19">
        <f t="shared" si="1336"/>
        <v>0</v>
      </c>
      <c r="EZ223" s="1" t="str">
        <f t="shared" si="1323"/>
        <v>Regalo</v>
      </c>
      <c r="FA223" s="19">
        <f t="shared" si="1337"/>
        <v>0</v>
      </c>
      <c r="FB223" s="19">
        <f t="shared" si="1337"/>
        <v>0</v>
      </c>
      <c r="FC223" s="19">
        <f t="shared" si="1337"/>
        <v>0</v>
      </c>
      <c r="FD223" s="19">
        <f t="shared" si="1337"/>
        <v>0</v>
      </c>
      <c r="FE223" s="19">
        <f t="shared" si="1337"/>
        <v>0</v>
      </c>
      <c r="FV223" s="1" t="str">
        <f t="shared" si="1325"/>
        <v>Regalo</v>
      </c>
      <c r="FW223" s="19">
        <f t="shared" si="1338"/>
        <v>0</v>
      </c>
      <c r="FX223" s="19">
        <f t="shared" si="1338"/>
        <v>0</v>
      </c>
      <c r="FY223" s="19">
        <f t="shared" si="1338"/>
        <v>0</v>
      </c>
      <c r="FZ223" s="19">
        <f t="shared" si="1338"/>
        <v>0</v>
      </c>
      <c r="GA223" s="19">
        <f t="shared" si="1338"/>
        <v>0</v>
      </c>
      <c r="GR223" s="1" t="str">
        <f t="shared" si="1327"/>
        <v>Regalo</v>
      </c>
      <c r="GS223" s="19">
        <f t="shared" si="1339"/>
        <v>0</v>
      </c>
      <c r="GT223" s="19">
        <f t="shared" si="1339"/>
        <v>0</v>
      </c>
      <c r="GU223" s="19">
        <f t="shared" si="1339"/>
        <v>0</v>
      </c>
      <c r="GV223" s="19">
        <f t="shared" si="1339"/>
        <v>0</v>
      </c>
      <c r="GW223" s="19">
        <f t="shared" si="1339"/>
        <v>0</v>
      </c>
      <c r="HN223" s="1" t="str">
        <f t="shared" si="1329"/>
        <v>Regalo</v>
      </c>
      <c r="HO223" s="19">
        <f t="shared" si="1340"/>
        <v>0</v>
      </c>
      <c r="HP223" s="19">
        <f t="shared" si="1340"/>
        <v>0</v>
      </c>
      <c r="HQ223" s="19">
        <f t="shared" si="1340"/>
        <v>0</v>
      </c>
      <c r="HR223" s="19">
        <f t="shared" si="1340"/>
        <v>0</v>
      </c>
      <c r="HS223" s="19">
        <f t="shared" si="1340"/>
        <v>0</v>
      </c>
    </row>
    <row r="224" spans="1:227">
      <c r="B224" s="1" t="str">
        <f t="shared" si="1309"/>
        <v>Merchandising</v>
      </c>
      <c r="C224" s="19">
        <f t="shared" si="1341"/>
        <v>4431.75</v>
      </c>
      <c r="D224" s="19">
        <f t="shared" si="1341"/>
        <v>8863.5</v>
      </c>
      <c r="E224" s="19">
        <f t="shared" si="1341"/>
        <v>13295.25</v>
      </c>
      <c r="F224" s="19">
        <f t="shared" si="1341"/>
        <v>17727</v>
      </c>
      <c r="G224" s="19">
        <f t="shared" si="1341"/>
        <v>22158.75</v>
      </c>
      <c r="X224" s="1" t="str">
        <f t="shared" si="1311"/>
        <v>Merchandising</v>
      </c>
      <c r="Y224" s="19">
        <f t="shared" si="1331"/>
        <v>0</v>
      </c>
      <c r="Z224" s="19">
        <f t="shared" si="1331"/>
        <v>5209.25</v>
      </c>
      <c r="AA224" s="19">
        <f t="shared" si="1331"/>
        <v>10418.5</v>
      </c>
      <c r="AB224" s="19">
        <f t="shared" si="1331"/>
        <v>15627.75</v>
      </c>
      <c r="AC224" s="19">
        <f t="shared" si="1331"/>
        <v>20837</v>
      </c>
      <c r="AT224" s="1" t="str">
        <f t="shared" si="1313"/>
        <v>Merchandising</v>
      </c>
      <c r="AU224" s="19">
        <f t="shared" si="1332"/>
        <v>0</v>
      </c>
      <c r="AV224" s="19">
        <f t="shared" si="1332"/>
        <v>4742.75</v>
      </c>
      <c r="AW224" s="19">
        <f t="shared" si="1332"/>
        <v>4742.75</v>
      </c>
      <c r="AX224" s="19">
        <f t="shared" si="1332"/>
        <v>9485.5</v>
      </c>
      <c r="AY224" s="19">
        <f t="shared" si="1332"/>
        <v>14228.250000000002</v>
      </c>
      <c r="BP224" s="1" t="str">
        <f t="shared" si="1315"/>
        <v>Merchandising</v>
      </c>
      <c r="BQ224" s="19">
        <f t="shared" si="1333"/>
        <v>0</v>
      </c>
      <c r="BR224" s="19">
        <f t="shared" si="1333"/>
        <v>0</v>
      </c>
      <c r="BS224" s="19">
        <f t="shared" si="1333"/>
        <v>5209.25</v>
      </c>
      <c r="BT224" s="19">
        <f t="shared" si="1333"/>
        <v>10418.5</v>
      </c>
      <c r="BU224" s="19">
        <f t="shared" si="1333"/>
        <v>15627.75</v>
      </c>
      <c r="CL224" s="1" t="str">
        <f t="shared" si="1317"/>
        <v>Merchandising</v>
      </c>
      <c r="CM224" s="19">
        <f t="shared" si="1334"/>
        <v>0</v>
      </c>
      <c r="CN224" s="19">
        <f t="shared" si="1334"/>
        <v>0</v>
      </c>
      <c r="CO224" s="19">
        <f t="shared" si="1334"/>
        <v>5209.25</v>
      </c>
      <c r="CP224" s="19">
        <f t="shared" si="1334"/>
        <v>10418.5</v>
      </c>
      <c r="CQ224" s="19">
        <f t="shared" si="1334"/>
        <v>15627.75</v>
      </c>
      <c r="DH224" s="1" t="str">
        <f t="shared" si="1319"/>
        <v>Merchandising</v>
      </c>
      <c r="DI224" s="19">
        <f t="shared" si="1335"/>
        <v>0</v>
      </c>
      <c r="DJ224" s="19">
        <f t="shared" si="1335"/>
        <v>0</v>
      </c>
      <c r="DK224" s="19">
        <f t="shared" si="1335"/>
        <v>5364.75</v>
      </c>
      <c r="DL224" s="19">
        <f t="shared" si="1335"/>
        <v>10729.5</v>
      </c>
      <c r="DM224" s="19">
        <f t="shared" si="1335"/>
        <v>16094.25</v>
      </c>
      <c r="ED224" s="1" t="str">
        <f t="shared" si="1321"/>
        <v>Merchandising</v>
      </c>
      <c r="EE224" s="19">
        <f t="shared" si="1336"/>
        <v>0</v>
      </c>
      <c r="EF224" s="19">
        <f t="shared" si="1336"/>
        <v>0</v>
      </c>
      <c r="EG224" s="19">
        <f t="shared" si="1336"/>
        <v>5675.7500000000009</v>
      </c>
      <c r="EH224" s="19">
        <f t="shared" si="1336"/>
        <v>6810.9000000000005</v>
      </c>
      <c r="EI224" s="19">
        <f t="shared" si="1336"/>
        <v>10216.35</v>
      </c>
      <c r="EZ224" s="1" t="str">
        <f t="shared" si="1323"/>
        <v>Merchandising</v>
      </c>
      <c r="FA224" s="19">
        <f t="shared" si="1337"/>
        <v>0</v>
      </c>
      <c r="FB224" s="19">
        <f t="shared" si="1337"/>
        <v>0</v>
      </c>
      <c r="FC224" s="19">
        <f t="shared" si="1337"/>
        <v>5364.75</v>
      </c>
      <c r="FD224" s="19">
        <f t="shared" si="1337"/>
        <v>10729.5</v>
      </c>
      <c r="FE224" s="19">
        <f t="shared" si="1337"/>
        <v>16094.25</v>
      </c>
      <c r="FV224" s="1" t="str">
        <f t="shared" si="1325"/>
        <v>Merchandising</v>
      </c>
      <c r="FW224" s="19">
        <f t="shared" si="1338"/>
        <v>0</v>
      </c>
      <c r="FX224" s="19">
        <f t="shared" si="1338"/>
        <v>0</v>
      </c>
      <c r="FY224" s="19">
        <f t="shared" si="1338"/>
        <v>0</v>
      </c>
      <c r="FZ224" s="19">
        <f t="shared" si="1338"/>
        <v>3218.8500000000004</v>
      </c>
      <c r="GA224" s="19">
        <f t="shared" si="1338"/>
        <v>6437.7000000000007</v>
      </c>
      <c r="GR224" s="1" t="str">
        <f t="shared" si="1327"/>
        <v>Merchandising</v>
      </c>
      <c r="GS224" s="19">
        <f t="shared" si="1339"/>
        <v>0</v>
      </c>
      <c r="GT224" s="19">
        <f t="shared" si="1339"/>
        <v>0</v>
      </c>
      <c r="GU224" s="19">
        <f t="shared" si="1339"/>
        <v>0</v>
      </c>
      <c r="GV224" s="19">
        <f t="shared" si="1339"/>
        <v>3218.8500000000004</v>
      </c>
      <c r="GW224" s="19">
        <f t="shared" si="1339"/>
        <v>6437.7000000000007</v>
      </c>
      <c r="HN224" s="1" t="str">
        <f t="shared" si="1329"/>
        <v>Merchandising</v>
      </c>
      <c r="HO224" s="19">
        <f t="shared" si="1340"/>
        <v>0</v>
      </c>
      <c r="HP224" s="19">
        <f t="shared" si="1340"/>
        <v>0</v>
      </c>
      <c r="HQ224" s="19">
        <f t="shared" si="1340"/>
        <v>0</v>
      </c>
      <c r="HR224" s="19">
        <f t="shared" si="1340"/>
        <v>3218.8500000000004</v>
      </c>
      <c r="HS224" s="19">
        <f t="shared" si="1340"/>
        <v>6437.7000000000007</v>
      </c>
    </row>
    <row r="225" spans="2:227">
      <c r="B225" t="s">
        <v>4</v>
      </c>
      <c r="C225" s="46">
        <f>SUM(C210:C224)</f>
        <v>465160.6785000001</v>
      </c>
      <c r="D225" s="46">
        <f>SUM(D210:D224)</f>
        <v>2186175.2775000003</v>
      </c>
      <c r="E225" s="46">
        <f>SUM(E210:E224)</f>
        <v>4418992.0025000004</v>
      </c>
      <c r="F225" s="46">
        <f>SUM(F210:F224)</f>
        <v>4970090.2225000001</v>
      </c>
      <c r="G225" s="46">
        <f>SUM(G210:G224)</f>
        <v>3313625.6950000003</v>
      </c>
      <c r="X225" t="s">
        <v>4</v>
      </c>
      <c r="Y225" s="46">
        <f>SUM(Y210:Y224)</f>
        <v>0</v>
      </c>
      <c r="Z225" s="46">
        <f>SUM(Z210:Z224)</f>
        <v>916638.91200000001</v>
      </c>
      <c r="AA225" s="46">
        <f>SUM(AA210:AA224)</f>
        <v>2226849.7235000003</v>
      </c>
      <c r="AB225" s="46">
        <f>SUM(AB210:AB224)</f>
        <v>2487004.3334999997</v>
      </c>
      <c r="AC225" s="46">
        <f>SUM(AC210:AC224)</f>
        <v>3033972.4735000003</v>
      </c>
      <c r="AT225" t="s">
        <v>4</v>
      </c>
      <c r="AU225" s="46">
        <f>SUM(AU210:AU224)</f>
        <v>0</v>
      </c>
      <c r="AV225" s="46">
        <f>SUM(AV210:AV224)</f>
        <v>345267.37949999998</v>
      </c>
      <c r="AW225" s="46">
        <f>SUM(AW210:AW224)</f>
        <v>3358985.3559999997</v>
      </c>
      <c r="AX225" s="46">
        <f>SUM(AX210:AX224)</f>
        <v>4511311.108500001</v>
      </c>
      <c r="AY225" s="46">
        <f>SUM(AY210:AY224)</f>
        <v>2520909.5534999999</v>
      </c>
      <c r="BP225" t="s">
        <v>4</v>
      </c>
      <c r="BQ225" s="46">
        <f>SUM(BQ210:BQ224)</f>
        <v>0</v>
      </c>
      <c r="BR225" s="46">
        <f>SUM(BR210:BR224)</f>
        <v>0</v>
      </c>
      <c r="BS225" s="46">
        <f>SUM(BS210:BS224)</f>
        <v>7155234.3794999998</v>
      </c>
      <c r="BT225" s="46">
        <f>SUM(BT210:BT224)</f>
        <v>9613348.5234999992</v>
      </c>
      <c r="BU225" s="46">
        <f>SUM(BU210:BU224)</f>
        <v>5155811.9585000006</v>
      </c>
      <c r="CL225" t="s">
        <v>4</v>
      </c>
      <c r="CM225" s="46">
        <f>SUM(CM210:CM224)</f>
        <v>0</v>
      </c>
      <c r="CN225" s="46">
        <f>SUM(CN210:CN224)</f>
        <v>0</v>
      </c>
      <c r="CO225" s="46">
        <f>SUM(CO210:CO224)</f>
        <v>3553729.9795000004</v>
      </c>
      <c r="CP225" s="46">
        <f>SUM(CP210:CP224)</f>
        <v>4776303.3234999999</v>
      </c>
      <c r="CQ225" s="46">
        <f>SUM(CQ210:CQ224)</f>
        <v>2566674.7585000005</v>
      </c>
      <c r="DH225" t="s">
        <v>4</v>
      </c>
      <c r="DI225" s="46">
        <f>SUM(DI210:DI224)</f>
        <v>0</v>
      </c>
      <c r="DJ225" s="46">
        <f>SUM(DJ210:DJ224)</f>
        <v>0</v>
      </c>
      <c r="DK225" s="46">
        <f>SUM(DK210:DK224)</f>
        <v>3623145.1795000001</v>
      </c>
      <c r="DL225" s="46">
        <f>SUM(DL210:DL224)</f>
        <v>4869634.4235000005</v>
      </c>
      <c r="DM225" s="46">
        <f>SUM(DM210:DM224)</f>
        <v>2616932.3585000001</v>
      </c>
      <c r="ED225" t="s">
        <v>4</v>
      </c>
      <c r="EE225" s="46">
        <f>SUM(EE210:EE224)</f>
        <v>0</v>
      </c>
      <c r="EF225" s="46">
        <f>SUM(EF210:EF224)</f>
        <v>0</v>
      </c>
      <c r="EG225" s="46">
        <f>SUM(EG210:EG224)</f>
        <v>3761975.5794999995</v>
      </c>
      <c r="EH225" s="46">
        <f>SUM(EH210:EH224)</f>
        <v>5051756.0235000011</v>
      </c>
      <c r="EI225" s="46">
        <f>SUM(EI210:EI224)</f>
        <v>2710636.6585000004</v>
      </c>
      <c r="EZ225" t="s">
        <v>4</v>
      </c>
      <c r="FA225" s="46">
        <f>SUM(FA210:FA224)</f>
        <v>0</v>
      </c>
      <c r="FB225" s="46">
        <f>SUM(FB210:FB224)</f>
        <v>0</v>
      </c>
      <c r="FC225" s="46">
        <f>SUM(FC210:FC224)</f>
        <v>3623145.1795000001</v>
      </c>
      <c r="FD225" s="46">
        <f>SUM(FD210:FD224)</f>
        <v>4869634.4235000005</v>
      </c>
      <c r="FE225" s="46">
        <f>SUM(FE210:FE224)</f>
        <v>2616932.3585000001</v>
      </c>
      <c r="FV225" t="s">
        <v>4</v>
      </c>
      <c r="FW225" s="46">
        <f>SUM(FW210:FW224)</f>
        <v>0</v>
      </c>
      <c r="FX225" s="46">
        <f>SUM(FX210:FX224)</f>
        <v>0</v>
      </c>
      <c r="FY225" s="46">
        <f>SUM(FY210:FY224)</f>
        <v>0</v>
      </c>
      <c r="FZ225" s="46">
        <f>SUM(FZ210:FZ224)</f>
        <v>4789020.8910000008</v>
      </c>
      <c r="GA225" s="46">
        <f>SUM(GA210:GA224)</f>
        <v>2607275.8085000003</v>
      </c>
      <c r="GR225" t="s">
        <v>4</v>
      </c>
      <c r="GS225" s="46">
        <f>SUM(GS210:GS224)</f>
        <v>0</v>
      </c>
      <c r="GT225" s="46">
        <f>SUM(GT210:GT224)</f>
        <v>0</v>
      </c>
      <c r="GU225" s="46">
        <f>SUM(GU210:GU224)</f>
        <v>0</v>
      </c>
      <c r="GV225" s="46">
        <f>SUM(GV210:GV224)</f>
        <v>4774400.3145000003</v>
      </c>
      <c r="GW225" s="46">
        <f>SUM(GW210:GW224)</f>
        <v>2591030.7234999998</v>
      </c>
      <c r="HN225" t="s">
        <v>4</v>
      </c>
      <c r="HO225" s="46">
        <f>SUM(HO210:HO224)</f>
        <v>0</v>
      </c>
      <c r="HP225" s="46">
        <f>SUM(HP210:HP224)</f>
        <v>0</v>
      </c>
      <c r="HQ225" s="46">
        <f>SUM(HQ210:HQ224)</f>
        <v>0</v>
      </c>
      <c r="HR225" s="46">
        <f>SUM(HR210:HR224)</f>
        <v>4774400.3145000003</v>
      </c>
      <c r="HS225" s="46">
        <f>SUM(HS210:HS224)</f>
        <v>2591030.7234999998</v>
      </c>
    </row>
    <row r="226" spans="2:227">
      <c r="G226" s="19">
        <f>SUM(C225:G225)</f>
        <v>15354043.876000002</v>
      </c>
      <c r="AC226" s="19">
        <f>SUM(Y225:AC225)</f>
        <v>8664465.4425000008</v>
      </c>
      <c r="AY226" s="19">
        <f>SUM(AU225:AY225)</f>
        <v>10736473.397500001</v>
      </c>
      <c r="BU226" s="19">
        <f>SUM(BQ225:BU225)</f>
        <v>21924394.861499999</v>
      </c>
      <c r="CQ226" s="19">
        <f>SUM(CM225:CQ225)</f>
        <v>10896708.061500002</v>
      </c>
      <c r="DM226" s="19">
        <f>SUM(DI225:DM225)</f>
        <v>11109711.9615</v>
      </c>
      <c r="EI226" s="19">
        <f>SUM(EE225:EI225)</f>
        <v>11524368.261500001</v>
      </c>
      <c r="FE226" s="19">
        <f>SUM(FA225:FE225)</f>
        <v>11109711.9615</v>
      </c>
      <c r="GA226" s="19">
        <f>SUM(FW225:GA225)</f>
        <v>7396296.699500001</v>
      </c>
      <c r="GW226" s="19">
        <f>SUM(GS225:GW225)</f>
        <v>7365431.0380000006</v>
      </c>
      <c r="HS226" s="19">
        <f>SUM(HO225:HS225)</f>
        <v>7365431.0380000006</v>
      </c>
    </row>
    <row r="228" spans="2:227">
      <c r="G228" s="1">
        <f>+G226/G206</f>
        <v>4.6092723368499682</v>
      </c>
      <c r="AC228" s="1">
        <f>+AC226/AC206</f>
        <v>5.1072442713107247</v>
      </c>
      <c r="AY228" s="1">
        <f>+AY226/AY206</f>
        <v>4.8148427475592754</v>
      </c>
      <c r="BU228" s="1">
        <f>+BU226/BU206</f>
        <v>5.1577733757682172</v>
      </c>
      <c r="CQ228" s="1">
        <f>+CQ226/CQ206</f>
        <v>5.1157317126587829</v>
      </c>
      <c r="DM228" s="1">
        <f>+DM226/DM206</f>
        <v>5.2157317126587825</v>
      </c>
      <c r="EI228" s="1">
        <f>+EI226/EI206</f>
        <v>5.4183135692352691</v>
      </c>
      <c r="FE228" s="1">
        <f>+FE226/FE206</f>
        <v>5.2157317126587825</v>
      </c>
      <c r="GA228" s="1">
        <f>+GA226/GA206</f>
        <v>5.2199965978928891</v>
      </c>
      <c r="GW228" s="1">
        <f>+GW226/GW206</f>
        <v>5.2199819263830731</v>
      </c>
      <c r="HS228" s="1">
        <f>+HS226/HS206</f>
        <v>5.2199819263830731</v>
      </c>
    </row>
    <row r="229" spans="2:227" s="61" customFormat="1"/>
    <row r="243" spans="1:226" ht="18">
      <c r="A243" s="162" t="s">
        <v>762</v>
      </c>
      <c r="B243" s="161" t="str">
        <f>+Conceptos!B16</f>
        <v>Austria</v>
      </c>
      <c r="W243" s="161" t="s">
        <v>763</v>
      </c>
      <c r="X243" s="171" t="str">
        <f>+Conceptos!B17</f>
        <v>Bélgica</v>
      </c>
      <c r="AS243" s="161" t="s">
        <v>764</v>
      </c>
      <c r="AU243" s="171" t="str">
        <f>+Conceptos!B18</f>
        <v>Bulgaria</v>
      </c>
      <c r="BO243" s="161" t="s">
        <v>765</v>
      </c>
      <c r="BQ243" s="100" t="str">
        <f>+Conceptos!B19</f>
        <v>Canadá</v>
      </c>
      <c r="CK243" s="161" t="s">
        <v>766</v>
      </c>
      <c r="CL243" t="str">
        <f>+Conceptos!B20</f>
        <v>Dinamarca</v>
      </c>
      <c r="DG243" s="161" t="s">
        <v>767</v>
      </c>
      <c r="DH243" t="str">
        <f>+Conceptos!B21</f>
        <v>Finlandia</v>
      </c>
      <c r="EC243" s="161" t="s">
        <v>768</v>
      </c>
      <c r="EE243" t="str">
        <f>+Conceptos!B22</f>
        <v>Holanda</v>
      </c>
      <c r="EY243" s="161" t="s">
        <v>769</v>
      </c>
      <c r="FA243" t="str">
        <f>+Conceptos!B23</f>
        <v>Hungría</v>
      </c>
      <c r="FU243" s="161" t="s">
        <v>770</v>
      </c>
      <c r="FW243" t="str">
        <f>+Conceptos!B24</f>
        <v>Israel</v>
      </c>
      <c r="GQ243" s="161" t="s">
        <v>771</v>
      </c>
      <c r="GS243" t="str">
        <f>+Conceptos!B25</f>
        <v>Italia</v>
      </c>
      <c r="HM243" s="161" t="s">
        <v>772</v>
      </c>
      <c r="HO243" t="str">
        <f>+Conceptos!B26</f>
        <v>Noruega</v>
      </c>
    </row>
    <row r="244" spans="1:226" ht="13.5" thickBot="1">
      <c r="A244" s="37" t="s">
        <v>0</v>
      </c>
      <c r="W244" s="37" t="s">
        <v>0</v>
      </c>
      <c r="AS244" s="37" t="s">
        <v>0</v>
      </c>
      <c r="BO244" s="37" t="s">
        <v>0</v>
      </c>
      <c r="CK244" s="37" t="s">
        <v>0</v>
      </c>
      <c r="DG244" s="37" t="s">
        <v>0</v>
      </c>
      <c r="EC244" s="37" t="s">
        <v>0</v>
      </c>
      <c r="EY244" s="37" t="s">
        <v>0</v>
      </c>
      <c r="FU244" s="37" t="s">
        <v>0</v>
      </c>
      <c r="GQ244" s="37" t="s">
        <v>0</v>
      </c>
      <c r="HM244" s="37" t="s">
        <v>0</v>
      </c>
    </row>
    <row r="245" spans="1:226" ht="13.5" thickBot="1">
      <c r="B245" s="6" t="s">
        <v>4</v>
      </c>
      <c r="C245" s="7" t="s">
        <v>5</v>
      </c>
      <c r="D245" s="8" t="s">
        <v>6</v>
      </c>
      <c r="E245" s="29" t="s">
        <v>17</v>
      </c>
      <c r="X245" s="6" t="s">
        <v>4</v>
      </c>
      <c r="Y245" s="7" t="s">
        <v>5</v>
      </c>
      <c r="Z245" s="8" t="s">
        <v>6</v>
      </c>
      <c r="AA245" s="29" t="s">
        <v>17</v>
      </c>
      <c r="AT245" s="6" t="s">
        <v>4</v>
      </c>
      <c r="AU245" s="7" t="s">
        <v>5</v>
      </c>
      <c r="AV245" s="8" t="s">
        <v>6</v>
      </c>
      <c r="AW245" s="29" t="s">
        <v>17</v>
      </c>
      <c r="BP245" s="6" t="s">
        <v>4</v>
      </c>
      <c r="BQ245" s="7" t="s">
        <v>5</v>
      </c>
      <c r="BR245" s="8" t="s">
        <v>6</v>
      </c>
      <c r="BS245" s="29" t="s">
        <v>17</v>
      </c>
      <c r="CL245" s="6" t="s">
        <v>4</v>
      </c>
      <c r="CM245" s="7" t="s">
        <v>5</v>
      </c>
      <c r="CN245" s="8" t="s">
        <v>6</v>
      </c>
      <c r="CO245" s="29" t="s">
        <v>17</v>
      </c>
      <c r="DH245" s="6" t="s">
        <v>4</v>
      </c>
      <c r="DI245" s="7" t="s">
        <v>5</v>
      </c>
      <c r="DJ245" s="8" t="s">
        <v>6</v>
      </c>
      <c r="DK245" s="29" t="s">
        <v>17</v>
      </c>
      <c r="ED245" s="6" t="s">
        <v>4</v>
      </c>
      <c r="EE245" s="7" t="s">
        <v>5</v>
      </c>
      <c r="EF245" s="8" t="s">
        <v>6</v>
      </c>
      <c r="EG245" s="29" t="s">
        <v>17</v>
      </c>
      <c r="EZ245" s="6" t="s">
        <v>4</v>
      </c>
      <c r="FA245" s="7" t="s">
        <v>5</v>
      </c>
      <c r="FB245" s="8" t="s">
        <v>6</v>
      </c>
      <c r="FC245" s="29" t="s">
        <v>17</v>
      </c>
      <c r="FV245" s="6" t="s">
        <v>4</v>
      </c>
      <c r="FW245" s="7" t="s">
        <v>5</v>
      </c>
      <c r="FX245" s="8" t="s">
        <v>6</v>
      </c>
      <c r="FY245" s="29" t="s">
        <v>17</v>
      </c>
      <c r="GR245" s="6" t="s">
        <v>4</v>
      </c>
      <c r="GS245" s="7" t="s">
        <v>5</v>
      </c>
      <c r="GT245" s="8" t="s">
        <v>6</v>
      </c>
      <c r="GU245" s="29" t="s">
        <v>17</v>
      </c>
      <c r="HN245" s="6" t="s">
        <v>4</v>
      </c>
      <c r="HO245" s="7" t="s">
        <v>5</v>
      </c>
      <c r="HP245" s="8" t="s">
        <v>6</v>
      </c>
      <c r="HQ245" s="29" t="s">
        <v>17</v>
      </c>
    </row>
    <row r="246" spans="1:226" ht="13.5" thickBot="1">
      <c r="A246" t="s">
        <v>236</v>
      </c>
      <c r="B246" s="1">
        <f>365-90-90-54</f>
        <v>131</v>
      </c>
      <c r="C246" s="1">
        <v>90</v>
      </c>
      <c r="D246" s="1">
        <v>90</v>
      </c>
      <c r="E246" s="29">
        <f>+B246+C246+D246</f>
        <v>311</v>
      </c>
      <c r="W246" t="s">
        <v>236</v>
      </c>
      <c r="X246" s="1">
        <f>365-90-90-54</f>
        <v>131</v>
      </c>
      <c r="Y246" s="1">
        <v>90</v>
      </c>
      <c r="Z246" s="1">
        <v>90</v>
      </c>
      <c r="AA246" s="29">
        <f>+X246+Y246+Z246</f>
        <v>311</v>
      </c>
      <c r="AS246" t="s">
        <v>236</v>
      </c>
      <c r="AT246" s="1">
        <f>365-90-90-54</f>
        <v>131</v>
      </c>
      <c r="AU246" s="1">
        <v>90</v>
      </c>
      <c r="AV246" s="1">
        <v>90</v>
      </c>
      <c r="AW246" s="29">
        <f>+AT246+AU246+AV246</f>
        <v>311</v>
      </c>
      <c r="BO246" t="s">
        <v>236</v>
      </c>
      <c r="BP246" s="1">
        <f>365-90-90-54</f>
        <v>131</v>
      </c>
      <c r="BQ246" s="1">
        <v>90</v>
      </c>
      <c r="BR246" s="1">
        <v>90</v>
      </c>
      <c r="BS246" s="29">
        <f>+BP246+BQ246+BR246</f>
        <v>311</v>
      </c>
      <c r="CK246" t="s">
        <v>236</v>
      </c>
      <c r="CL246" s="1">
        <f>365-90-90-54</f>
        <v>131</v>
      </c>
      <c r="CM246" s="1">
        <v>90</v>
      </c>
      <c r="CN246" s="1">
        <v>90</v>
      </c>
      <c r="CO246" s="29">
        <f>+CL246+CM246+CN246</f>
        <v>311</v>
      </c>
      <c r="DG246" t="s">
        <v>236</v>
      </c>
      <c r="DH246" s="1">
        <f>365-90-90-54</f>
        <v>131</v>
      </c>
      <c r="DI246" s="1">
        <v>90</v>
      </c>
      <c r="DJ246" s="1">
        <v>90</v>
      </c>
      <c r="DK246" s="29">
        <f>+DH246+DI246+DJ246</f>
        <v>311</v>
      </c>
      <c r="EC246" t="s">
        <v>236</v>
      </c>
      <c r="ED246" s="1">
        <f>365-90-90-54</f>
        <v>131</v>
      </c>
      <c r="EE246" s="1">
        <v>90</v>
      </c>
      <c r="EF246" s="1">
        <v>90</v>
      </c>
      <c r="EG246" s="29">
        <f>+ED246+EE246+EF246</f>
        <v>311</v>
      </c>
      <c r="EY246" t="s">
        <v>236</v>
      </c>
      <c r="EZ246" s="1">
        <f>365-90-90-54</f>
        <v>131</v>
      </c>
      <c r="FA246" s="1">
        <v>90</v>
      </c>
      <c r="FB246" s="1">
        <v>90</v>
      </c>
      <c r="FC246" s="29">
        <f>+EZ246+FA246+FB246</f>
        <v>311</v>
      </c>
      <c r="FU246" t="s">
        <v>236</v>
      </c>
      <c r="FV246" s="1">
        <f>365-90-90-54</f>
        <v>131</v>
      </c>
      <c r="FW246" s="1">
        <v>90</v>
      </c>
      <c r="FX246" s="1">
        <v>90</v>
      </c>
      <c r="FY246" s="29">
        <f>+FV246+FW246+FX246</f>
        <v>311</v>
      </c>
      <c r="GQ246" t="s">
        <v>236</v>
      </c>
      <c r="GR246" s="1">
        <f>365-90-90-54</f>
        <v>131</v>
      </c>
      <c r="GS246" s="1">
        <v>90</v>
      </c>
      <c r="GT246" s="1">
        <v>90</v>
      </c>
      <c r="GU246" s="29">
        <f>+GR246+GS246+GT246</f>
        <v>311</v>
      </c>
      <c r="HM246" t="s">
        <v>236</v>
      </c>
      <c r="HN246" s="1">
        <f>365-90-90-54</f>
        <v>131</v>
      </c>
      <c r="HO246" s="1">
        <v>90</v>
      </c>
      <c r="HP246" s="1">
        <v>90</v>
      </c>
      <c r="HQ246" s="29">
        <f>+HN246+HO246+HP246</f>
        <v>311</v>
      </c>
    </row>
    <row r="248" spans="1:226" ht="13.5" thickBot="1">
      <c r="A248" s="37" t="s">
        <v>237</v>
      </c>
      <c r="W248" s="37" t="s">
        <v>237</v>
      </c>
      <c r="AS248" s="37" t="s">
        <v>237</v>
      </c>
      <c r="BO248" s="37" t="s">
        <v>237</v>
      </c>
      <c r="CK248" s="37" t="s">
        <v>237</v>
      </c>
      <c r="DG248" s="37" t="s">
        <v>237</v>
      </c>
      <c r="EC248" s="37" t="s">
        <v>237</v>
      </c>
      <c r="EY248" s="37" t="s">
        <v>237</v>
      </c>
      <c r="FU248" s="37" t="s">
        <v>237</v>
      </c>
      <c r="GQ248" s="37" t="s">
        <v>237</v>
      </c>
      <c r="HM248" s="37" t="s">
        <v>237</v>
      </c>
    </row>
    <row r="249" spans="1:226" ht="13.5" thickBot="1">
      <c r="B249" s="6" t="s">
        <v>3</v>
      </c>
      <c r="C249" s="7" t="s">
        <v>7</v>
      </c>
      <c r="D249" s="7" t="s">
        <v>8</v>
      </c>
      <c r="E249" s="7" t="s">
        <v>9</v>
      </c>
      <c r="F249" s="8" t="s">
        <v>10</v>
      </c>
      <c r="X249" s="6" t="s">
        <v>3</v>
      </c>
      <c r="Y249" s="7" t="s">
        <v>7</v>
      </c>
      <c r="Z249" s="7" t="s">
        <v>8</v>
      </c>
      <c r="AA249" s="7" t="s">
        <v>9</v>
      </c>
      <c r="AB249" s="8" t="s">
        <v>10</v>
      </c>
      <c r="AT249" s="6" t="s">
        <v>3</v>
      </c>
      <c r="AU249" s="7" t="s">
        <v>7</v>
      </c>
      <c r="AV249" s="7" t="s">
        <v>8</v>
      </c>
      <c r="AW249" s="7" t="s">
        <v>9</v>
      </c>
      <c r="AX249" s="8" t="s">
        <v>10</v>
      </c>
      <c r="BP249" s="6" t="s">
        <v>3</v>
      </c>
      <c r="BQ249" s="7" t="s">
        <v>7</v>
      </c>
      <c r="BR249" s="7" t="s">
        <v>8</v>
      </c>
      <c r="BS249" s="7" t="s">
        <v>9</v>
      </c>
      <c r="BT249" s="8" t="s">
        <v>10</v>
      </c>
      <c r="CL249" s="6" t="s">
        <v>3</v>
      </c>
      <c r="CM249" s="7" t="s">
        <v>7</v>
      </c>
      <c r="CN249" s="7" t="s">
        <v>8</v>
      </c>
      <c r="CO249" s="7" t="s">
        <v>9</v>
      </c>
      <c r="CP249" s="8" t="s">
        <v>10</v>
      </c>
      <c r="DH249" s="6" t="s">
        <v>3</v>
      </c>
      <c r="DI249" s="7" t="s">
        <v>7</v>
      </c>
      <c r="DJ249" s="7" t="s">
        <v>8</v>
      </c>
      <c r="DK249" s="7" t="s">
        <v>9</v>
      </c>
      <c r="DL249" s="8" t="s">
        <v>10</v>
      </c>
      <c r="ED249" s="6" t="s">
        <v>3</v>
      </c>
      <c r="EE249" s="7" t="s">
        <v>7</v>
      </c>
      <c r="EF249" s="7" t="s">
        <v>8</v>
      </c>
      <c r="EG249" s="7" t="s">
        <v>9</v>
      </c>
      <c r="EH249" s="8" t="s">
        <v>10</v>
      </c>
      <c r="EZ249" s="6" t="s">
        <v>3</v>
      </c>
      <c r="FA249" s="7" t="s">
        <v>7</v>
      </c>
      <c r="FB249" s="7" t="s">
        <v>8</v>
      </c>
      <c r="FC249" s="7" t="s">
        <v>9</v>
      </c>
      <c r="FD249" s="8" t="s">
        <v>10</v>
      </c>
      <c r="FV249" s="6" t="s">
        <v>3</v>
      </c>
      <c r="FW249" s="7" t="s">
        <v>7</v>
      </c>
      <c r="FX249" s="7" t="s">
        <v>8</v>
      </c>
      <c r="FY249" s="7" t="s">
        <v>9</v>
      </c>
      <c r="FZ249" s="8" t="s">
        <v>10</v>
      </c>
      <c r="GR249" s="6" t="s">
        <v>3</v>
      </c>
      <c r="GS249" s="7" t="s">
        <v>7</v>
      </c>
      <c r="GT249" s="7" t="s">
        <v>8</v>
      </c>
      <c r="GU249" s="7" t="s">
        <v>9</v>
      </c>
      <c r="GV249" s="8" t="s">
        <v>10</v>
      </c>
      <c r="HN249" s="6" t="s">
        <v>3</v>
      </c>
      <c r="HO249" s="7" t="s">
        <v>7</v>
      </c>
      <c r="HP249" s="7" t="s">
        <v>8</v>
      </c>
      <c r="HQ249" s="7" t="s">
        <v>9</v>
      </c>
      <c r="HR249" s="8" t="s">
        <v>10</v>
      </c>
    </row>
    <row r="250" spans="1:226">
      <c r="A250" t="s">
        <v>174</v>
      </c>
      <c r="B250" s="1">
        <f>+Conceptos!C134</f>
        <v>0</v>
      </c>
      <c r="C250" s="1">
        <f>+Conceptos!D134</f>
        <v>0</v>
      </c>
      <c r="D250" s="1">
        <f>+Conceptos!E134</f>
        <v>0</v>
      </c>
      <c r="E250" s="1">
        <f>+Conceptos!F134</f>
        <v>1</v>
      </c>
      <c r="F250" s="1">
        <f>+Conceptos!G134</f>
        <v>10</v>
      </c>
      <c r="W250" t="s">
        <v>174</v>
      </c>
      <c r="X250" s="1">
        <f>+Conceptos!C135</f>
        <v>0</v>
      </c>
      <c r="Y250" s="1">
        <f>+Conceptos!D135</f>
        <v>0</v>
      </c>
      <c r="Z250" s="1">
        <f>+Conceptos!E135</f>
        <v>0</v>
      </c>
      <c r="AA250" s="1">
        <f>+Conceptos!F135</f>
        <v>1</v>
      </c>
      <c r="AB250" s="1">
        <f>+Conceptos!G135</f>
        <v>10</v>
      </c>
      <c r="AS250" t="s">
        <v>174</v>
      </c>
      <c r="AT250" s="1">
        <f>+Conceptos!C136</f>
        <v>0</v>
      </c>
      <c r="AU250" s="1">
        <f>+Conceptos!D136</f>
        <v>0</v>
      </c>
      <c r="AV250" s="1">
        <f>+Conceptos!E136</f>
        <v>0</v>
      </c>
      <c r="AW250" s="1">
        <f>+Conceptos!F136</f>
        <v>1</v>
      </c>
      <c r="AX250" s="1">
        <f>+Conceptos!G136</f>
        <v>10</v>
      </c>
      <c r="BO250" t="s">
        <v>174</v>
      </c>
      <c r="BP250" s="1">
        <f>+Conceptos!C137</f>
        <v>0</v>
      </c>
      <c r="BQ250" s="1">
        <f>+Conceptos!D137</f>
        <v>0</v>
      </c>
      <c r="BR250" s="1">
        <f>+Conceptos!E137</f>
        <v>0</v>
      </c>
      <c r="BS250" s="1">
        <f>+Conceptos!F137</f>
        <v>1</v>
      </c>
      <c r="BT250" s="1">
        <f>+Conceptos!G137</f>
        <v>10</v>
      </c>
      <c r="CK250" t="s">
        <v>174</v>
      </c>
      <c r="CL250" s="1">
        <f>+Conceptos!C138</f>
        <v>0</v>
      </c>
      <c r="CM250" s="1">
        <f>+Conceptos!D138</f>
        <v>0</v>
      </c>
      <c r="CN250" s="1">
        <f>+Conceptos!E138</f>
        <v>0</v>
      </c>
      <c r="CO250" s="1">
        <f>+Conceptos!F138</f>
        <v>1</v>
      </c>
      <c r="CP250" s="1">
        <v>5</v>
      </c>
      <c r="DG250" t="s">
        <v>174</v>
      </c>
      <c r="DH250" s="1">
        <f>+Conceptos!C139</f>
        <v>0</v>
      </c>
      <c r="DI250" s="1">
        <f>+Conceptos!D139</f>
        <v>0</v>
      </c>
      <c r="DJ250" s="1">
        <f>+Conceptos!E139</f>
        <v>0</v>
      </c>
      <c r="DK250" s="1">
        <f>+Conceptos!F139</f>
        <v>1</v>
      </c>
      <c r="DL250" s="1">
        <v>5</v>
      </c>
      <c r="EC250" t="s">
        <v>174</v>
      </c>
      <c r="ED250" s="1">
        <f>+Conceptos!C140</f>
        <v>0</v>
      </c>
      <c r="EE250" s="1">
        <f>+Conceptos!D140</f>
        <v>0</v>
      </c>
      <c r="EF250" s="1">
        <f>+Conceptos!E140</f>
        <v>0</v>
      </c>
      <c r="EG250" s="1">
        <f>+Conceptos!F140</f>
        <v>1</v>
      </c>
      <c r="EH250" s="1">
        <f>+Conceptos!G140</f>
        <v>10</v>
      </c>
      <c r="EY250" t="s">
        <v>174</v>
      </c>
      <c r="EZ250" s="1">
        <f>+Conceptos!C141</f>
        <v>0</v>
      </c>
      <c r="FA250" s="1">
        <f>+Conceptos!D141</f>
        <v>0</v>
      </c>
      <c r="FB250" s="1">
        <f>+Conceptos!E141</f>
        <v>0</v>
      </c>
      <c r="FC250" s="1">
        <f>+Conceptos!F141</f>
        <v>1</v>
      </c>
      <c r="FD250" s="1">
        <f>+Conceptos!G141</f>
        <v>10</v>
      </c>
      <c r="FU250" t="s">
        <v>174</v>
      </c>
      <c r="FV250" s="1">
        <f>+Conceptos!C142</f>
        <v>0</v>
      </c>
      <c r="FW250" s="1">
        <f>+Conceptos!D142</f>
        <v>0</v>
      </c>
      <c r="FX250" s="1">
        <f>+Conceptos!E142</f>
        <v>0</v>
      </c>
      <c r="FY250" s="1">
        <f>+Conceptos!F142</f>
        <v>1</v>
      </c>
      <c r="FZ250" s="1">
        <v>4</v>
      </c>
      <c r="GQ250" t="s">
        <v>174</v>
      </c>
      <c r="GR250" s="1">
        <f>+Conceptos!C143</f>
        <v>0</v>
      </c>
      <c r="GS250" s="1">
        <f>+Conceptos!D143</f>
        <v>0</v>
      </c>
      <c r="GT250" s="1">
        <f>+Conceptos!E143</f>
        <v>0</v>
      </c>
      <c r="GU250" s="1">
        <f>+Conceptos!F143</f>
        <v>1</v>
      </c>
      <c r="GV250" s="1">
        <f>+Conceptos!G143</f>
        <v>10</v>
      </c>
      <c r="HM250" t="s">
        <v>174</v>
      </c>
      <c r="HN250" s="1">
        <f>+Conceptos!C144</f>
        <v>0</v>
      </c>
      <c r="HO250" s="1">
        <f>+Conceptos!D144</f>
        <v>0</v>
      </c>
      <c r="HP250" s="1">
        <f>+Conceptos!E144</f>
        <v>0</v>
      </c>
      <c r="HQ250" s="1">
        <f>+Conceptos!F144</f>
        <v>1</v>
      </c>
      <c r="HR250" s="1">
        <v>5</v>
      </c>
    </row>
    <row r="251" spans="1:226">
      <c r="A251" t="s">
        <v>11</v>
      </c>
      <c r="B251" s="1">
        <f>+Conceptos!C164</f>
        <v>0</v>
      </c>
      <c r="C251" s="1">
        <f>+Conceptos!D164</f>
        <v>0</v>
      </c>
      <c r="D251" s="1">
        <f>+Conceptos!E164</f>
        <v>0</v>
      </c>
      <c r="E251" s="1">
        <v>45</v>
      </c>
      <c r="F251" s="1">
        <v>75</v>
      </c>
      <c r="W251" t="s">
        <v>11</v>
      </c>
      <c r="X251" s="1">
        <f>+Conceptos!C165</f>
        <v>0</v>
      </c>
      <c r="Y251" s="1">
        <f>+Conceptos!D165</f>
        <v>0</v>
      </c>
      <c r="Z251" s="1">
        <f>+Conceptos!E165</f>
        <v>0</v>
      </c>
      <c r="AA251" s="1">
        <f>+Conceptos!F165</f>
        <v>175</v>
      </c>
      <c r="AB251" s="1">
        <f>+Conceptos!G165</f>
        <v>175</v>
      </c>
      <c r="AS251" t="s">
        <v>11</v>
      </c>
      <c r="AT251" s="1">
        <f>+Conceptos!C166</f>
        <v>0</v>
      </c>
      <c r="AU251" s="1">
        <f>+Conceptos!D166</f>
        <v>0</v>
      </c>
      <c r="AV251" s="1">
        <f>+Conceptos!E166</f>
        <v>0</v>
      </c>
      <c r="AW251" s="1">
        <v>45</v>
      </c>
      <c r="AX251" s="1">
        <v>60</v>
      </c>
      <c r="BO251" t="s">
        <v>11</v>
      </c>
      <c r="BP251" s="1">
        <f>+Conceptos!C167</f>
        <v>0</v>
      </c>
      <c r="BQ251" s="1">
        <f>+Conceptos!D167</f>
        <v>0</v>
      </c>
      <c r="BR251" s="1">
        <f>+Conceptos!E167</f>
        <v>0</v>
      </c>
      <c r="BS251" s="1">
        <f>+Conceptos!F167</f>
        <v>175</v>
      </c>
      <c r="BT251" s="1">
        <f>+Conceptos!G167</f>
        <v>175</v>
      </c>
      <c r="CK251" t="s">
        <v>11</v>
      </c>
      <c r="CL251" s="1">
        <f>+Conceptos!C168</f>
        <v>0</v>
      </c>
      <c r="CM251" s="1">
        <f>+Conceptos!D168</f>
        <v>0</v>
      </c>
      <c r="CN251" s="1">
        <f>+Conceptos!E168</f>
        <v>0</v>
      </c>
      <c r="CO251" s="1">
        <v>35</v>
      </c>
      <c r="CP251" s="1">
        <v>45</v>
      </c>
      <c r="DG251" t="s">
        <v>11</v>
      </c>
      <c r="DH251" s="1">
        <f>+Conceptos!C169</f>
        <v>0</v>
      </c>
      <c r="DI251" s="1">
        <f>+Conceptos!D169</f>
        <v>0</v>
      </c>
      <c r="DJ251" s="1">
        <f>+Conceptos!E169</f>
        <v>0</v>
      </c>
      <c r="DK251" s="1">
        <v>35</v>
      </c>
      <c r="DL251" s="1">
        <v>45</v>
      </c>
      <c r="EC251" t="s">
        <v>11</v>
      </c>
      <c r="ED251" s="1">
        <f>+Conceptos!C170</f>
        <v>0</v>
      </c>
      <c r="EE251" s="1">
        <f>+Conceptos!D170</f>
        <v>0</v>
      </c>
      <c r="EF251" s="1">
        <f>+Conceptos!E170</f>
        <v>0</v>
      </c>
      <c r="EG251" s="1">
        <f>+Conceptos!F170</f>
        <v>175</v>
      </c>
      <c r="EH251" s="1">
        <f>+Conceptos!G170</f>
        <v>175</v>
      </c>
      <c r="EY251" t="s">
        <v>11</v>
      </c>
      <c r="EZ251" s="1">
        <f>+Conceptos!C171</f>
        <v>0</v>
      </c>
      <c r="FA251" s="1">
        <f>+Conceptos!D171</f>
        <v>0</v>
      </c>
      <c r="FB251" s="1">
        <f>+Conceptos!E171</f>
        <v>0</v>
      </c>
      <c r="FC251" s="1">
        <f>+Conceptos!F171</f>
        <v>175</v>
      </c>
      <c r="FD251" s="1">
        <f>+Conceptos!G171</f>
        <v>175</v>
      </c>
      <c r="FU251" t="s">
        <v>11</v>
      </c>
      <c r="FV251" s="1">
        <f>+Conceptos!C172</f>
        <v>0</v>
      </c>
      <c r="FW251" s="1">
        <f>+Conceptos!D172</f>
        <v>0</v>
      </c>
      <c r="FX251" s="1">
        <f>+Conceptos!E172</f>
        <v>0</v>
      </c>
      <c r="FY251" s="1">
        <v>65</v>
      </c>
      <c r="FZ251" s="1">
        <v>85</v>
      </c>
      <c r="GQ251" t="s">
        <v>11</v>
      </c>
      <c r="GR251" s="1">
        <f>+Conceptos!C173</f>
        <v>0</v>
      </c>
      <c r="GS251" s="1">
        <f>+Conceptos!D173</f>
        <v>0</v>
      </c>
      <c r="GT251" s="1">
        <f>+Conceptos!E173</f>
        <v>0</v>
      </c>
      <c r="GU251" s="1">
        <f>+Conceptos!F173</f>
        <v>175</v>
      </c>
      <c r="GV251" s="1">
        <f>+Conceptos!G173</f>
        <v>175</v>
      </c>
      <c r="HM251" t="s">
        <v>11</v>
      </c>
      <c r="HN251" s="1">
        <f>+Conceptos!C174</f>
        <v>0</v>
      </c>
      <c r="HO251" s="1">
        <f>+Conceptos!D174</f>
        <v>0</v>
      </c>
      <c r="HP251" s="1">
        <f>+Conceptos!E174</f>
        <v>0</v>
      </c>
      <c r="HQ251" s="1">
        <v>35</v>
      </c>
      <c r="HR251" s="1">
        <v>45</v>
      </c>
    </row>
    <row r="252" spans="1:226">
      <c r="A252" t="s">
        <v>12</v>
      </c>
      <c r="B252" s="1">
        <f>+Conceptos!I134</f>
        <v>0</v>
      </c>
      <c r="C252" s="1">
        <f>+Conceptos!J134</f>
        <v>0</v>
      </c>
      <c r="D252" s="1">
        <f>+Conceptos!K134</f>
        <v>0</v>
      </c>
      <c r="E252" s="1">
        <f>+Conceptos!L134</f>
        <v>1</v>
      </c>
      <c r="F252" s="1">
        <f>+Conceptos!M134</f>
        <v>1</v>
      </c>
      <c r="W252" t="s">
        <v>12</v>
      </c>
      <c r="X252" s="1">
        <f>+Conceptos!I135</f>
        <v>0</v>
      </c>
      <c r="Y252" s="1">
        <f>+Conceptos!J135</f>
        <v>0</v>
      </c>
      <c r="Z252" s="1">
        <f>+Conceptos!K135</f>
        <v>0</v>
      </c>
      <c r="AA252" s="1">
        <f>+Conceptos!L135</f>
        <v>1</v>
      </c>
      <c r="AB252" s="1">
        <f>+Conceptos!M135</f>
        <v>1</v>
      </c>
      <c r="AS252" t="s">
        <v>12</v>
      </c>
      <c r="AT252" s="1">
        <f>+Conceptos!I136</f>
        <v>0</v>
      </c>
      <c r="AU252" s="1">
        <f>+Conceptos!J136</f>
        <v>0</v>
      </c>
      <c r="AV252" s="1">
        <f>+Conceptos!K136</f>
        <v>0</v>
      </c>
      <c r="AW252" s="1">
        <f>+Conceptos!L136</f>
        <v>1</v>
      </c>
      <c r="AX252" s="1">
        <f>+Conceptos!M136</f>
        <v>1</v>
      </c>
      <c r="BO252" t="s">
        <v>12</v>
      </c>
      <c r="BP252" s="1">
        <f>+Conceptos!I137</f>
        <v>0</v>
      </c>
      <c r="BQ252" s="1">
        <f>+Conceptos!J137</f>
        <v>0</v>
      </c>
      <c r="BR252" s="1">
        <f>+Conceptos!K137</f>
        <v>0</v>
      </c>
      <c r="BS252" s="1">
        <f>+Conceptos!L137</f>
        <v>1</v>
      </c>
      <c r="BT252" s="1">
        <f>+Conceptos!M137</f>
        <v>1</v>
      </c>
      <c r="CK252" t="s">
        <v>12</v>
      </c>
      <c r="CL252" s="1">
        <f>+Conceptos!I138</f>
        <v>0</v>
      </c>
      <c r="CM252" s="1">
        <f>+Conceptos!J138</f>
        <v>0</v>
      </c>
      <c r="CN252" s="1">
        <f>+Conceptos!K138</f>
        <v>0</v>
      </c>
      <c r="CO252" s="1">
        <f>+Conceptos!L138</f>
        <v>1</v>
      </c>
      <c r="CP252" s="1">
        <f>+Conceptos!M138</f>
        <v>1</v>
      </c>
      <c r="DG252" t="s">
        <v>12</v>
      </c>
      <c r="DH252" s="1">
        <f>+Conceptos!I139</f>
        <v>0</v>
      </c>
      <c r="DI252" s="1">
        <f>+Conceptos!J139</f>
        <v>0</v>
      </c>
      <c r="DJ252" s="1">
        <f>+Conceptos!K139</f>
        <v>0</v>
      </c>
      <c r="DK252" s="1">
        <f>+Conceptos!L139</f>
        <v>1</v>
      </c>
      <c r="DL252" s="1">
        <f>+Conceptos!M139</f>
        <v>1</v>
      </c>
      <c r="EC252" t="s">
        <v>12</v>
      </c>
      <c r="ED252" s="1">
        <f>+Conceptos!I140</f>
        <v>0</v>
      </c>
      <c r="EE252" s="1">
        <f>+Conceptos!J140</f>
        <v>0</v>
      </c>
      <c r="EF252" s="1">
        <f>+Conceptos!K140</f>
        <v>0</v>
      </c>
      <c r="EG252" s="1">
        <f>+Conceptos!L140</f>
        <v>1</v>
      </c>
      <c r="EH252" s="1">
        <f>+Conceptos!M140</f>
        <v>1</v>
      </c>
      <c r="EY252" t="s">
        <v>12</v>
      </c>
      <c r="EZ252" s="1">
        <f>+Conceptos!I141</f>
        <v>0</v>
      </c>
      <c r="FA252" s="1">
        <f>+Conceptos!J141</f>
        <v>0</v>
      </c>
      <c r="FB252" s="1">
        <f>+Conceptos!K141</f>
        <v>0</v>
      </c>
      <c r="FC252" s="1">
        <f>+Conceptos!L141</f>
        <v>1</v>
      </c>
      <c r="FD252" s="1">
        <f>+Conceptos!M141</f>
        <v>1</v>
      </c>
      <c r="FU252" t="s">
        <v>12</v>
      </c>
      <c r="FV252" s="1">
        <f>+Conceptos!I142</f>
        <v>0</v>
      </c>
      <c r="FW252" s="1">
        <f>+Conceptos!J142</f>
        <v>0</v>
      </c>
      <c r="FX252" s="1">
        <f>+Conceptos!K142</f>
        <v>0</v>
      </c>
      <c r="FY252" s="1">
        <f>+Conceptos!L142</f>
        <v>1</v>
      </c>
      <c r="FZ252" s="1">
        <f>+Conceptos!M142</f>
        <v>1</v>
      </c>
      <c r="GQ252" t="s">
        <v>12</v>
      </c>
      <c r="GR252" s="1">
        <f>+Conceptos!I143</f>
        <v>0</v>
      </c>
      <c r="GS252" s="1">
        <f>+Conceptos!J143</f>
        <v>0</v>
      </c>
      <c r="GT252" s="1">
        <f>+Conceptos!K143</f>
        <v>0</v>
      </c>
      <c r="GU252" s="1">
        <f>+Conceptos!L143</f>
        <v>1</v>
      </c>
      <c r="GV252" s="1">
        <f>+Conceptos!M143</f>
        <v>1</v>
      </c>
      <c r="HM252" t="s">
        <v>12</v>
      </c>
      <c r="HN252" s="1">
        <f>+Conceptos!I144</f>
        <v>0</v>
      </c>
      <c r="HO252" s="1">
        <f>+Conceptos!J144</f>
        <v>0</v>
      </c>
      <c r="HP252" s="1">
        <f>+Conceptos!K144</f>
        <v>0</v>
      </c>
      <c r="HQ252" s="1">
        <f>+Conceptos!L144</f>
        <v>1</v>
      </c>
      <c r="HR252" s="1">
        <f>+Conceptos!M144</f>
        <v>1</v>
      </c>
    </row>
    <row r="253" spans="1:226">
      <c r="A253" t="s">
        <v>175</v>
      </c>
      <c r="B253" s="9">
        <f>+Conceptos!I164</f>
        <v>0</v>
      </c>
      <c r="C253" s="9">
        <f>+Conceptos!J164</f>
        <v>0</v>
      </c>
      <c r="D253" s="9">
        <f>+Conceptos!K164</f>
        <v>0</v>
      </c>
      <c r="E253" s="9">
        <f>+Conceptos!L164</f>
        <v>45</v>
      </c>
      <c r="F253" s="9">
        <f>+Conceptos!M164</f>
        <v>60</v>
      </c>
      <c r="W253" t="s">
        <v>175</v>
      </c>
      <c r="X253" s="9">
        <f>+Conceptos!I165</f>
        <v>0</v>
      </c>
      <c r="Y253" s="9">
        <f>+Conceptos!J165</f>
        <v>0</v>
      </c>
      <c r="Z253" s="9">
        <f>+Conceptos!K165</f>
        <v>0</v>
      </c>
      <c r="AA253" s="9">
        <f>+Conceptos!L165</f>
        <v>45</v>
      </c>
      <c r="AB253" s="9">
        <f>+Conceptos!M165</f>
        <v>60</v>
      </c>
      <c r="AS253" t="s">
        <v>175</v>
      </c>
      <c r="AT253" s="9">
        <f>+Conceptos!I166</f>
        <v>0</v>
      </c>
      <c r="AU253" s="9">
        <f>+Conceptos!J166</f>
        <v>0</v>
      </c>
      <c r="AV253" s="9">
        <f>+Conceptos!K166</f>
        <v>0</v>
      </c>
      <c r="AW253" s="9">
        <f>+Conceptos!L166</f>
        <v>45</v>
      </c>
      <c r="AX253" s="9">
        <f>+Conceptos!M166</f>
        <v>60</v>
      </c>
      <c r="BO253" t="s">
        <v>175</v>
      </c>
      <c r="BP253" s="9">
        <f>+Conceptos!I167</f>
        <v>0</v>
      </c>
      <c r="BQ253" s="9">
        <f>+Conceptos!J167</f>
        <v>0</v>
      </c>
      <c r="BR253" s="9">
        <f>+Conceptos!K167</f>
        <v>0</v>
      </c>
      <c r="BS253" s="9">
        <f>+Conceptos!L167</f>
        <v>45</v>
      </c>
      <c r="BT253" s="9">
        <f>+Conceptos!M167</f>
        <v>60</v>
      </c>
      <c r="CK253" t="s">
        <v>175</v>
      </c>
      <c r="CL253" s="9">
        <f>+Conceptos!I168</f>
        <v>0</v>
      </c>
      <c r="CM253" s="9">
        <f>+Conceptos!J168</f>
        <v>0</v>
      </c>
      <c r="CN253" s="9">
        <f>+Conceptos!K168</f>
        <v>0</v>
      </c>
      <c r="CO253" s="9">
        <f>+Conceptos!L168</f>
        <v>45</v>
      </c>
      <c r="CP253" s="9">
        <f>+Conceptos!M168</f>
        <v>60</v>
      </c>
      <c r="DG253" t="s">
        <v>175</v>
      </c>
      <c r="DH253" s="9">
        <f>+Conceptos!I169</f>
        <v>0</v>
      </c>
      <c r="DI253" s="9">
        <f>+Conceptos!J169</f>
        <v>0</v>
      </c>
      <c r="DJ253" s="9">
        <f>+Conceptos!K169</f>
        <v>0</v>
      </c>
      <c r="DK253" s="9">
        <v>35</v>
      </c>
      <c r="DL253" s="9">
        <f>+Conceptos!M169</f>
        <v>60</v>
      </c>
      <c r="EC253" t="s">
        <v>175</v>
      </c>
      <c r="ED253" s="9">
        <f>+Conceptos!I170</f>
        <v>0</v>
      </c>
      <c r="EE253" s="9">
        <f>+Conceptos!J170</f>
        <v>0</v>
      </c>
      <c r="EF253" s="9">
        <f>+Conceptos!K170</f>
        <v>0</v>
      </c>
      <c r="EG253" s="9">
        <f>+Conceptos!L170</f>
        <v>45</v>
      </c>
      <c r="EH253" s="9">
        <f>+Conceptos!M170</f>
        <v>60</v>
      </c>
      <c r="EY253" t="s">
        <v>175</v>
      </c>
      <c r="EZ253" s="9">
        <f>+Conceptos!I171</f>
        <v>0</v>
      </c>
      <c r="FA253" s="9">
        <f>+Conceptos!J171</f>
        <v>0</v>
      </c>
      <c r="FB253" s="9">
        <f>+Conceptos!K171</f>
        <v>0</v>
      </c>
      <c r="FC253" s="9">
        <f>+Conceptos!L171</f>
        <v>45</v>
      </c>
      <c r="FD253" s="9">
        <f>+Conceptos!M171</f>
        <v>60</v>
      </c>
      <c r="FU253" t="s">
        <v>175</v>
      </c>
      <c r="FV253" s="9">
        <f>+Conceptos!I172</f>
        <v>0</v>
      </c>
      <c r="FW253" s="9">
        <f>+Conceptos!J172</f>
        <v>0</v>
      </c>
      <c r="FX253" s="9">
        <f>+Conceptos!K172</f>
        <v>0</v>
      </c>
      <c r="FY253" s="9">
        <f>+Conceptos!L172</f>
        <v>45</v>
      </c>
      <c r="FZ253" s="9">
        <f>+Conceptos!M172</f>
        <v>60</v>
      </c>
      <c r="GQ253" t="s">
        <v>175</v>
      </c>
      <c r="GR253" s="9">
        <f>+Conceptos!I173</f>
        <v>0</v>
      </c>
      <c r="GS253" s="9">
        <f>+Conceptos!J173</f>
        <v>0</v>
      </c>
      <c r="GT253" s="9">
        <f>+Conceptos!K173</f>
        <v>0</v>
      </c>
      <c r="GU253" s="9">
        <f>+Conceptos!L173</f>
        <v>45</v>
      </c>
      <c r="GV253" s="9">
        <f>+Conceptos!M173</f>
        <v>60</v>
      </c>
      <c r="HM253" t="s">
        <v>175</v>
      </c>
      <c r="HN253" s="9">
        <f>+Conceptos!I174</f>
        <v>0</v>
      </c>
      <c r="HO253" s="9">
        <f>+Conceptos!J174</f>
        <v>0</v>
      </c>
      <c r="HP253" s="9">
        <f>+Conceptos!K174</f>
        <v>0</v>
      </c>
      <c r="HQ253" s="9">
        <f>+Conceptos!L174</f>
        <v>45</v>
      </c>
      <c r="HR253" s="9">
        <f>+Conceptos!M174</f>
        <v>60</v>
      </c>
    </row>
    <row r="254" spans="1:226">
      <c r="A254" t="s">
        <v>760</v>
      </c>
      <c r="B254" s="1">
        <f>+Conceptos!C194</f>
        <v>0</v>
      </c>
      <c r="C254" s="1">
        <f>+Conceptos!D194</f>
        <v>0</v>
      </c>
      <c r="D254" s="1">
        <f>+Conceptos!E194</f>
        <v>0</v>
      </c>
      <c r="E254" s="1">
        <f>+Conceptos!F194</f>
        <v>1</v>
      </c>
      <c r="F254" s="1">
        <f>+Conceptos!G194</f>
        <v>2</v>
      </c>
      <c r="W254" t="s">
        <v>760</v>
      </c>
      <c r="X254" s="9">
        <f>+Conceptos!C195</f>
        <v>0</v>
      </c>
      <c r="Y254" s="9">
        <f>+Conceptos!D195</f>
        <v>0</v>
      </c>
      <c r="Z254" s="9">
        <f>+Conceptos!E195</f>
        <v>0</v>
      </c>
      <c r="AA254" s="9">
        <f>+Conceptos!F195</f>
        <v>1</v>
      </c>
      <c r="AB254" s="9">
        <f>+Conceptos!G195</f>
        <v>2</v>
      </c>
      <c r="AS254" t="s">
        <v>760</v>
      </c>
      <c r="AT254">
        <f>+Conceptos!C196</f>
        <v>0</v>
      </c>
      <c r="AU254">
        <f>+Conceptos!D196</f>
        <v>0</v>
      </c>
      <c r="AV254">
        <f>+Conceptos!E196</f>
        <v>0</v>
      </c>
      <c r="AW254">
        <f>+Conceptos!F196</f>
        <v>1</v>
      </c>
      <c r="AX254">
        <f>+Conceptos!G196</f>
        <v>2</v>
      </c>
      <c r="BO254" t="s">
        <v>760</v>
      </c>
      <c r="BP254">
        <f>+Conceptos!C197</f>
        <v>0</v>
      </c>
      <c r="BQ254">
        <f>+Conceptos!D197</f>
        <v>0</v>
      </c>
      <c r="BR254">
        <f>+Conceptos!E197</f>
        <v>0</v>
      </c>
      <c r="BS254">
        <f>+Conceptos!F197</f>
        <v>1</v>
      </c>
      <c r="BT254">
        <f>+Conceptos!G197</f>
        <v>2</v>
      </c>
      <c r="CK254" t="s">
        <v>760</v>
      </c>
      <c r="CL254">
        <f>+Conceptos!C198</f>
        <v>0</v>
      </c>
      <c r="CM254">
        <f>+Conceptos!D198</f>
        <v>0</v>
      </c>
      <c r="CN254">
        <f>+Conceptos!E198</f>
        <v>0</v>
      </c>
      <c r="CO254">
        <f>+Conceptos!F198</f>
        <v>1</v>
      </c>
      <c r="CP254">
        <f>+Conceptos!G198</f>
        <v>2</v>
      </c>
      <c r="DG254" t="s">
        <v>760</v>
      </c>
      <c r="DH254">
        <f>+Conceptos!C199</f>
        <v>0</v>
      </c>
      <c r="DI254">
        <f>+Conceptos!D199</f>
        <v>0</v>
      </c>
      <c r="DJ254">
        <f>+Conceptos!E199</f>
        <v>0</v>
      </c>
      <c r="DK254">
        <f>+Conceptos!F199</f>
        <v>1</v>
      </c>
      <c r="DL254">
        <f>+Conceptos!G199</f>
        <v>2</v>
      </c>
      <c r="EC254" t="s">
        <v>760</v>
      </c>
      <c r="ED254">
        <f>+Conceptos!C200</f>
        <v>0</v>
      </c>
      <c r="EE254">
        <f>+Conceptos!D200</f>
        <v>0</v>
      </c>
      <c r="EF254">
        <f>+Conceptos!E200</f>
        <v>0</v>
      </c>
      <c r="EG254">
        <f>+Conceptos!F200</f>
        <v>1</v>
      </c>
      <c r="EH254">
        <f>+Conceptos!G200</f>
        <v>2</v>
      </c>
      <c r="EY254" t="s">
        <v>760</v>
      </c>
      <c r="EZ254">
        <f>+Conceptos!C201</f>
        <v>0</v>
      </c>
      <c r="FA254">
        <f>+Conceptos!D201</f>
        <v>0</v>
      </c>
      <c r="FB254">
        <f>+Conceptos!E201</f>
        <v>0</v>
      </c>
      <c r="FC254">
        <f>+Conceptos!F201</f>
        <v>1</v>
      </c>
      <c r="FD254">
        <f>+Conceptos!G201</f>
        <v>2</v>
      </c>
      <c r="FU254" t="s">
        <v>760</v>
      </c>
      <c r="FV254">
        <f>+Conceptos!C202</f>
        <v>0</v>
      </c>
      <c r="FW254">
        <f>+Conceptos!D202</f>
        <v>0</v>
      </c>
      <c r="FX254">
        <f>+Conceptos!E202</f>
        <v>0</v>
      </c>
      <c r="FY254">
        <f>+Conceptos!F202</f>
        <v>1</v>
      </c>
      <c r="FZ254">
        <f>+Conceptos!G202</f>
        <v>2</v>
      </c>
      <c r="GQ254" t="s">
        <v>760</v>
      </c>
      <c r="GR254">
        <f>+Conceptos!C203</f>
        <v>0</v>
      </c>
      <c r="GS254">
        <f>+Conceptos!D203</f>
        <v>0</v>
      </c>
      <c r="GT254">
        <f>+Conceptos!E203</f>
        <v>0</v>
      </c>
      <c r="GU254">
        <f>+Conceptos!F203</f>
        <v>1</v>
      </c>
      <c r="GV254">
        <f>+Conceptos!G203</f>
        <v>2</v>
      </c>
      <c r="HM254" t="s">
        <v>760</v>
      </c>
      <c r="HN254" s="1">
        <f>+Conceptos!C204</f>
        <v>0</v>
      </c>
      <c r="HO254" s="1">
        <f>+Conceptos!D204</f>
        <v>0</v>
      </c>
      <c r="HP254" s="1">
        <f>+Conceptos!E204</f>
        <v>0</v>
      </c>
      <c r="HQ254" s="1">
        <f>+Conceptos!F204</f>
        <v>1</v>
      </c>
      <c r="HR254" s="1">
        <f>+Conceptos!G204</f>
        <v>2</v>
      </c>
    </row>
    <row r="256" spans="1:226" ht="13.5" thickBot="1">
      <c r="A256" s="37" t="s">
        <v>235</v>
      </c>
      <c r="W256" s="37" t="s">
        <v>235</v>
      </c>
      <c r="AS256" s="37" t="s">
        <v>235</v>
      </c>
      <c r="BO256" s="37" t="s">
        <v>235</v>
      </c>
      <c r="CK256" s="37" t="s">
        <v>235</v>
      </c>
      <c r="DG256" s="37" t="s">
        <v>235</v>
      </c>
      <c r="EC256" s="37" t="s">
        <v>235</v>
      </c>
      <c r="EY256" s="37" t="s">
        <v>235</v>
      </c>
      <c r="FU256" s="37" t="s">
        <v>235</v>
      </c>
      <c r="GQ256" s="37" t="s">
        <v>235</v>
      </c>
      <c r="HM256" s="37" t="s">
        <v>235</v>
      </c>
    </row>
    <row r="257" spans="2:228" ht="13.5" thickBot="1">
      <c r="B257" s="87">
        <f>+Conceptos!J3</f>
        <v>1</v>
      </c>
      <c r="C257" s="459" t="str">
        <f>+Conceptos!K3</f>
        <v>Black market solo pts vta ajenos</v>
      </c>
      <c r="D257" s="4"/>
      <c r="E257" s="4"/>
      <c r="F257" s="5"/>
      <c r="G257" s="1">
        <f>+Conceptos!N84</f>
        <v>1</v>
      </c>
      <c r="H257" t="s">
        <v>147</v>
      </c>
      <c r="X257" s="87">
        <f>+B257</f>
        <v>1</v>
      </c>
      <c r="Y257" s="459" t="str">
        <f>+C257</f>
        <v>Black market solo pts vta ajenos</v>
      </c>
      <c r="Z257" s="4"/>
      <c r="AA257" s="4"/>
      <c r="AB257" s="5"/>
      <c r="AC257" s="1">
        <f>+Conceptos!O84</f>
        <v>1</v>
      </c>
      <c r="AD257" t="s">
        <v>147</v>
      </c>
      <c r="AT257" s="87">
        <v>1</v>
      </c>
      <c r="AU257" s="3" t="s">
        <v>151</v>
      </c>
      <c r="AV257" s="4"/>
      <c r="AW257" s="4"/>
      <c r="AX257" s="5"/>
      <c r="AY257" s="1">
        <f>+Conceptos!P84</f>
        <v>1</v>
      </c>
      <c r="AZ257" t="s">
        <v>147</v>
      </c>
      <c r="BP257" s="87">
        <f>+AT257</f>
        <v>1</v>
      </c>
      <c r="BQ257" s="87" t="str">
        <f>+AU257</f>
        <v>Black market</v>
      </c>
      <c r="BR257" s="4"/>
      <c r="BS257" s="4"/>
      <c r="BT257" s="5"/>
      <c r="BU257" s="1">
        <f>+Conceptos!Q84</f>
        <v>1</v>
      </c>
      <c r="BV257" t="s">
        <v>147</v>
      </c>
      <c r="CL257" s="87">
        <f>+BP257</f>
        <v>1</v>
      </c>
      <c r="CM257" s="87" t="str">
        <f>+BQ257</f>
        <v>Black market</v>
      </c>
      <c r="CN257" s="4"/>
      <c r="CO257" s="4"/>
      <c r="CP257" s="5"/>
      <c r="CQ257" s="1">
        <f>+Conceptos!R84</f>
        <v>1</v>
      </c>
      <c r="CR257" t="s">
        <v>147</v>
      </c>
      <c r="DH257" s="87">
        <f>+CL257</f>
        <v>1</v>
      </c>
      <c r="DI257" s="87" t="str">
        <f>+CM257</f>
        <v>Black market</v>
      </c>
      <c r="DJ257" s="4"/>
      <c r="DK257" s="4"/>
      <c r="DL257" s="5"/>
      <c r="DM257" s="1">
        <f>+Conceptos!S84</f>
        <v>1</v>
      </c>
      <c r="DN257" t="s">
        <v>147</v>
      </c>
      <c r="ED257" s="87">
        <f>+DH257</f>
        <v>1</v>
      </c>
      <c r="EE257" s="87" t="str">
        <f>+DI257</f>
        <v>Black market</v>
      </c>
      <c r="EF257" s="4"/>
      <c r="EG257" s="4"/>
      <c r="EH257" s="5"/>
      <c r="EI257" s="1">
        <f>+Conceptos!T84</f>
        <v>1</v>
      </c>
      <c r="EJ257" t="s">
        <v>147</v>
      </c>
      <c r="EZ257" s="87">
        <f>+ED257</f>
        <v>1</v>
      </c>
      <c r="FA257" s="87" t="str">
        <f>+EE257</f>
        <v>Black market</v>
      </c>
      <c r="FB257" s="4"/>
      <c r="FC257" s="4"/>
      <c r="FD257" s="5"/>
      <c r="FE257" s="1">
        <f>+Conceptos!U84</f>
        <v>1</v>
      </c>
      <c r="FF257" t="s">
        <v>147</v>
      </c>
      <c r="FV257" s="87">
        <f>+EZ257</f>
        <v>1</v>
      </c>
      <c r="FW257" s="87" t="str">
        <f>+FA257</f>
        <v>Black market</v>
      </c>
      <c r="FX257" s="4"/>
      <c r="FY257" s="4"/>
      <c r="FZ257" s="5"/>
      <c r="GA257" s="1">
        <f>+Conceptos!V84</f>
        <v>1</v>
      </c>
      <c r="GB257" t="s">
        <v>147</v>
      </c>
      <c r="GR257" s="87">
        <f>+FV257</f>
        <v>1</v>
      </c>
      <c r="GS257" s="87" t="str">
        <f>+FW257</f>
        <v>Black market</v>
      </c>
      <c r="GT257" s="4"/>
      <c r="GU257" s="4"/>
      <c r="GV257" s="5"/>
      <c r="GW257" s="1">
        <f>+Conceptos!W84</f>
        <v>1</v>
      </c>
      <c r="GX257" t="s">
        <v>147</v>
      </c>
      <c r="HN257" s="87">
        <f>+GR257</f>
        <v>1</v>
      </c>
      <c r="HO257" s="87" t="str">
        <f>+GS257</f>
        <v>Black market</v>
      </c>
      <c r="HP257" s="4"/>
      <c r="HQ257" s="4"/>
      <c r="HR257" s="5"/>
      <c r="HS257" s="1">
        <f>+Conceptos!X84</f>
        <v>1</v>
      </c>
      <c r="HT257" t="s">
        <v>147</v>
      </c>
    </row>
    <row r="258" spans="2:228" ht="13.5" thickBot="1">
      <c r="B258" s="87">
        <f>+Conceptos!J4</f>
        <v>2</v>
      </c>
      <c r="C258" s="459" t="str">
        <f>+Conceptos!K4</f>
        <v>Street</v>
      </c>
      <c r="D258" s="4"/>
      <c r="E258" s="4"/>
      <c r="F258" s="5"/>
      <c r="G258" s="1">
        <f>+Conceptos!N85</f>
        <v>1</v>
      </c>
      <c r="X258" s="87">
        <f t="shared" ref="X258:X266" si="1342">+B258</f>
        <v>2</v>
      </c>
      <c r="Y258" s="459" t="str">
        <f t="shared" ref="Y258:Y266" si="1343">+C258</f>
        <v>Street</v>
      </c>
      <c r="Z258" s="4"/>
      <c r="AA258" s="4"/>
      <c r="AB258" s="5"/>
      <c r="AC258" s="1">
        <f>+Conceptos!O85</f>
        <v>1</v>
      </c>
      <c r="AT258" s="87">
        <v>2</v>
      </c>
      <c r="AU258" s="3" t="s">
        <v>148</v>
      </c>
      <c r="AV258" s="4"/>
      <c r="AW258" s="4"/>
      <c r="AX258" s="5"/>
      <c r="AY258" s="1">
        <f>+Conceptos!P85</f>
        <v>1</v>
      </c>
      <c r="BP258" s="87">
        <f t="shared" ref="BP258:BP266" si="1344">+AT258</f>
        <v>2</v>
      </c>
      <c r="BQ258" s="87" t="str">
        <f t="shared" ref="BQ258:BQ266" si="1345">+AU258</f>
        <v>Street</v>
      </c>
      <c r="BR258" s="4"/>
      <c r="BS258" s="4"/>
      <c r="BT258" s="5"/>
      <c r="BU258" s="1">
        <f>+Conceptos!Q85</f>
        <v>1</v>
      </c>
      <c r="CL258" s="87">
        <f t="shared" ref="CL258:CL266" si="1346">+BP258</f>
        <v>2</v>
      </c>
      <c r="CM258" s="87" t="str">
        <f t="shared" ref="CM258:CM266" si="1347">+BQ258</f>
        <v>Street</v>
      </c>
      <c r="CN258" s="4"/>
      <c r="CO258" s="4"/>
      <c r="CP258" s="5"/>
      <c r="CQ258" s="1">
        <f>+Conceptos!R85</f>
        <v>1</v>
      </c>
      <c r="DH258" s="87">
        <f t="shared" ref="DH258:DH266" si="1348">+CL258</f>
        <v>2</v>
      </c>
      <c r="DI258" s="87" t="str">
        <f t="shared" ref="DI258:DI266" si="1349">+CM258</f>
        <v>Street</v>
      </c>
      <c r="DJ258" s="4"/>
      <c r="DK258" s="4"/>
      <c r="DL258" s="5"/>
      <c r="DM258" s="1">
        <f>+Conceptos!S85</f>
        <v>1</v>
      </c>
      <c r="ED258" s="87">
        <f t="shared" ref="ED258:ED266" si="1350">+DH258</f>
        <v>2</v>
      </c>
      <c r="EE258" s="87" t="str">
        <f t="shared" ref="EE258:EE266" si="1351">+DI258</f>
        <v>Street</v>
      </c>
      <c r="EF258" s="4"/>
      <c r="EG258" s="4"/>
      <c r="EH258" s="5"/>
      <c r="EI258" s="1">
        <f>+Conceptos!T85</f>
        <v>1</v>
      </c>
      <c r="EZ258" s="87">
        <f t="shared" ref="EZ258:EZ266" si="1352">+ED258</f>
        <v>2</v>
      </c>
      <c r="FA258" s="87" t="str">
        <f t="shared" ref="FA258:FA266" si="1353">+EE258</f>
        <v>Street</v>
      </c>
      <c r="FB258" s="4"/>
      <c r="FC258" s="4"/>
      <c r="FD258" s="5"/>
      <c r="FE258" s="1">
        <f>+Conceptos!U85</f>
        <v>1</v>
      </c>
      <c r="FV258" s="87">
        <f t="shared" ref="FV258:FV266" si="1354">+EZ258</f>
        <v>2</v>
      </c>
      <c r="FW258" s="87" t="str">
        <f t="shared" ref="FW258:FW266" si="1355">+FA258</f>
        <v>Street</v>
      </c>
      <c r="FX258" s="4"/>
      <c r="FY258" s="4"/>
      <c r="FZ258" s="5"/>
      <c r="GA258" s="1">
        <f>+Conceptos!V85</f>
        <v>1</v>
      </c>
      <c r="GR258" s="87">
        <f t="shared" ref="GR258:GR271" si="1356">+FV258</f>
        <v>2</v>
      </c>
      <c r="GS258" s="87" t="str">
        <f t="shared" ref="GS258:GS271" si="1357">+FW258</f>
        <v>Street</v>
      </c>
      <c r="GT258" s="4"/>
      <c r="GU258" s="4"/>
      <c r="GV258" s="5"/>
      <c r="GW258" s="1">
        <f>+Conceptos!W85</f>
        <v>1</v>
      </c>
      <c r="HN258" s="87">
        <f t="shared" ref="HN258:HN271" si="1358">+GR258</f>
        <v>2</v>
      </c>
      <c r="HO258" s="87" t="str">
        <f t="shared" ref="HO258:HO271" si="1359">+GS258</f>
        <v>Street</v>
      </c>
      <c r="HP258" s="4"/>
      <c r="HQ258" s="4"/>
      <c r="HR258" s="5"/>
      <c r="HS258" s="1">
        <f>+Conceptos!X85</f>
        <v>1</v>
      </c>
    </row>
    <row r="259" spans="2:228" ht="13.5" thickBot="1">
      <c r="B259" s="87">
        <f>+Conceptos!J5</f>
        <v>3</v>
      </c>
      <c r="C259" s="459" t="str">
        <f>+Conceptos!K5</f>
        <v>Extreme Bike</v>
      </c>
      <c r="D259" s="4"/>
      <c r="E259" s="4"/>
      <c r="F259" s="5"/>
      <c r="G259" s="1">
        <f>+Conceptos!N86</f>
        <v>1</v>
      </c>
      <c r="X259" s="87">
        <f t="shared" si="1342"/>
        <v>3</v>
      </c>
      <c r="Y259" s="459" t="str">
        <f t="shared" si="1343"/>
        <v>Extreme Bike</v>
      </c>
      <c r="Z259" s="4"/>
      <c r="AA259" s="4"/>
      <c r="AB259" s="5"/>
      <c r="AC259" s="1">
        <f>+Conceptos!O86</f>
        <v>1</v>
      </c>
      <c r="AT259" s="87">
        <v>3</v>
      </c>
      <c r="AU259" s="3" t="s">
        <v>171</v>
      </c>
      <c r="AV259" s="4"/>
      <c r="AW259" s="4"/>
      <c r="AX259" s="5"/>
      <c r="AY259" s="1">
        <f>+Conceptos!P86</f>
        <v>1</v>
      </c>
      <c r="BP259" s="87">
        <f t="shared" si="1344"/>
        <v>3</v>
      </c>
      <c r="BQ259" s="87" t="str">
        <f t="shared" si="1345"/>
        <v>Extreme Bike</v>
      </c>
      <c r="BR259" s="4"/>
      <c r="BS259" s="4"/>
      <c r="BT259" s="5"/>
      <c r="BU259" s="1">
        <f>+Conceptos!Q86</f>
        <v>1</v>
      </c>
      <c r="CL259" s="87">
        <f t="shared" si="1346"/>
        <v>3</v>
      </c>
      <c r="CM259" s="87" t="str">
        <f t="shared" si="1347"/>
        <v>Extreme Bike</v>
      </c>
      <c r="CN259" s="4"/>
      <c r="CO259" s="4"/>
      <c r="CP259" s="5"/>
      <c r="CQ259" s="1">
        <f>+Conceptos!R86</f>
        <v>1</v>
      </c>
      <c r="DH259" s="87">
        <f t="shared" si="1348"/>
        <v>3</v>
      </c>
      <c r="DI259" s="87" t="str">
        <f t="shared" si="1349"/>
        <v>Extreme Bike</v>
      </c>
      <c r="DJ259" s="4"/>
      <c r="DK259" s="4"/>
      <c r="DL259" s="5"/>
      <c r="DM259" s="1">
        <f>+Conceptos!S86</f>
        <v>1</v>
      </c>
      <c r="ED259" s="87">
        <f t="shared" si="1350"/>
        <v>3</v>
      </c>
      <c r="EE259" s="87" t="str">
        <f t="shared" si="1351"/>
        <v>Extreme Bike</v>
      </c>
      <c r="EF259" s="4"/>
      <c r="EG259" s="4"/>
      <c r="EH259" s="5"/>
      <c r="EI259" s="1">
        <f>+Conceptos!T86</f>
        <v>1</v>
      </c>
      <c r="EZ259" s="87">
        <f t="shared" si="1352"/>
        <v>3</v>
      </c>
      <c r="FA259" s="87" t="str">
        <f t="shared" si="1353"/>
        <v>Extreme Bike</v>
      </c>
      <c r="FB259" s="4"/>
      <c r="FC259" s="4"/>
      <c r="FD259" s="5"/>
      <c r="FE259" s="1">
        <f>+Conceptos!U86</f>
        <v>1</v>
      </c>
      <c r="FV259" s="87">
        <f t="shared" si="1354"/>
        <v>3</v>
      </c>
      <c r="FW259" s="87" t="str">
        <f t="shared" si="1355"/>
        <v>Extreme Bike</v>
      </c>
      <c r="FX259" s="4"/>
      <c r="FY259" s="4"/>
      <c r="FZ259" s="5"/>
      <c r="GA259" s="1">
        <f>+Conceptos!V86</f>
        <v>1</v>
      </c>
      <c r="GR259" s="87">
        <f t="shared" si="1356"/>
        <v>3</v>
      </c>
      <c r="GS259" s="87" t="str">
        <f t="shared" si="1357"/>
        <v>Extreme Bike</v>
      </c>
      <c r="GT259" s="4"/>
      <c r="GU259" s="4"/>
      <c r="GV259" s="5"/>
      <c r="GW259" s="1">
        <f>+Conceptos!W86</f>
        <v>1</v>
      </c>
      <c r="HN259" s="87">
        <f t="shared" si="1358"/>
        <v>3</v>
      </c>
      <c r="HO259" s="87" t="str">
        <f t="shared" si="1359"/>
        <v>Extreme Bike</v>
      </c>
      <c r="HP259" s="4"/>
      <c r="HQ259" s="4"/>
      <c r="HR259" s="5"/>
      <c r="HS259" s="1">
        <f>+Conceptos!X86</f>
        <v>1</v>
      </c>
    </row>
    <row r="260" spans="2:228" ht="13.5" thickBot="1">
      <c r="B260" s="87">
        <f>+Conceptos!J6</f>
        <v>4</v>
      </c>
      <c r="C260" s="459" t="str">
        <f>+Conceptos!K6</f>
        <v>Basic</v>
      </c>
      <c r="D260" s="4"/>
      <c r="E260" s="4"/>
      <c r="F260" s="5"/>
      <c r="G260" s="1">
        <f>+Conceptos!N87</f>
        <v>1</v>
      </c>
      <c r="X260" s="87">
        <f t="shared" si="1342"/>
        <v>4</v>
      </c>
      <c r="Y260" s="459" t="str">
        <f t="shared" si="1343"/>
        <v>Basic</v>
      </c>
      <c r="Z260" s="4"/>
      <c r="AA260" s="4"/>
      <c r="AB260" s="5"/>
      <c r="AC260" s="1">
        <f>+Conceptos!O87</f>
        <v>1</v>
      </c>
      <c r="AT260" s="87">
        <v>4</v>
      </c>
      <c r="AU260" s="3" t="s">
        <v>170</v>
      </c>
      <c r="AV260" s="4"/>
      <c r="AW260" s="4"/>
      <c r="AX260" s="5"/>
      <c r="AY260" s="1">
        <f>+Conceptos!P87</f>
        <v>1</v>
      </c>
      <c r="BP260" s="87">
        <f t="shared" si="1344"/>
        <v>4</v>
      </c>
      <c r="BQ260" s="87" t="str">
        <f t="shared" si="1345"/>
        <v>Basic, Sport</v>
      </c>
      <c r="BR260" s="4"/>
      <c r="BS260" s="4"/>
      <c r="BT260" s="5"/>
      <c r="BU260" s="1">
        <f>+Conceptos!Q87</f>
        <v>1</v>
      </c>
      <c r="CL260" s="87">
        <f t="shared" si="1346"/>
        <v>4</v>
      </c>
      <c r="CM260" s="87" t="str">
        <f t="shared" si="1347"/>
        <v>Basic, Sport</v>
      </c>
      <c r="CN260" s="4"/>
      <c r="CO260" s="4"/>
      <c r="CP260" s="5"/>
      <c r="CQ260" s="1">
        <f>+Conceptos!R87</f>
        <v>1</v>
      </c>
      <c r="DH260" s="87">
        <f t="shared" si="1348"/>
        <v>4</v>
      </c>
      <c r="DI260" s="87" t="str">
        <f t="shared" si="1349"/>
        <v>Basic, Sport</v>
      </c>
      <c r="DJ260" s="4"/>
      <c r="DK260" s="4"/>
      <c r="DL260" s="5"/>
      <c r="DM260" s="1">
        <f>+Conceptos!S87</f>
        <v>1</v>
      </c>
      <c r="ED260" s="87">
        <f t="shared" si="1350"/>
        <v>4</v>
      </c>
      <c r="EE260" s="87" t="str">
        <f t="shared" si="1351"/>
        <v>Basic, Sport</v>
      </c>
      <c r="EF260" s="4"/>
      <c r="EG260" s="4"/>
      <c r="EH260" s="5"/>
      <c r="EI260" s="1">
        <f>+Conceptos!T87</f>
        <v>1</v>
      </c>
      <c r="EZ260" s="87">
        <f t="shared" si="1352"/>
        <v>4</v>
      </c>
      <c r="FA260" s="87" t="str">
        <f t="shared" si="1353"/>
        <v>Basic, Sport</v>
      </c>
      <c r="FB260" s="4"/>
      <c r="FC260" s="4"/>
      <c r="FD260" s="5"/>
      <c r="FE260" s="1">
        <f>+Conceptos!U87</f>
        <v>1</v>
      </c>
      <c r="FV260" s="87">
        <f t="shared" si="1354"/>
        <v>4</v>
      </c>
      <c r="FW260" s="87" t="str">
        <f t="shared" si="1355"/>
        <v>Basic, Sport</v>
      </c>
      <c r="FX260" s="4"/>
      <c r="FY260" s="4"/>
      <c r="FZ260" s="5"/>
      <c r="GA260" s="1">
        <f>+Conceptos!V87</f>
        <v>1</v>
      </c>
      <c r="GR260" s="87">
        <f t="shared" si="1356"/>
        <v>4</v>
      </c>
      <c r="GS260" s="87" t="str">
        <f t="shared" si="1357"/>
        <v>Basic, Sport</v>
      </c>
      <c r="GT260" s="4"/>
      <c r="GU260" s="4"/>
      <c r="GV260" s="5"/>
      <c r="GW260" s="1">
        <f>+Conceptos!W87</f>
        <v>1</v>
      </c>
      <c r="HN260" s="87">
        <f t="shared" si="1358"/>
        <v>4</v>
      </c>
      <c r="HO260" s="87" t="str">
        <f t="shared" si="1359"/>
        <v>Basic, Sport</v>
      </c>
      <c r="HP260" s="4"/>
      <c r="HQ260" s="4"/>
      <c r="HR260" s="5"/>
      <c r="HS260" s="1">
        <f>+Conceptos!X87</f>
        <v>1</v>
      </c>
    </row>
    <row r="261" spans="2:228" ht="13.5" thickBot="1">
      <c r="B261" s="87">
        <f>+Conceptos!J7</f>
        <v>5</v>
      </c>
      <c r="C261" s="459" t="str">
        <f>+Conceptos!K7</f>
        <v>Sport</v>
      </c>
      <c r="D261" s="4"/>
      <c r="E261" s="4"/>
      <c r="F261" s="5"/>
      <c r="G261" s="1">
        <f>+Conceptos!N88</f>
        <v>1</v>
      </c>
      <c r="X261" s="87">
        <f t="shared" si="1342"/>
        <v>5</v>
      </c>
      <c r="Y261" s="459" t="str">
        <f t="shared" si="1343"/>
        <v>Sport</v>
      </c>
      <c r="Z261" s="4"/>
      <c r="AA261" s="4"/>
      <c r="AB261" s="5"/>
      <c r="AC261" s="1">
        <f>+Conceptos!O88</f>
        <v>1</v>
      </c>
      <c r="AT261" s="87">
        <v>5</v>
      </c>
      <c r="AU261" s="3" t="s">
        <v>172</v>
      </c>
      <c r="AV261" s="4"/>
      <c r="AW261" s="4"/>
      <c r="AX261" s="5"/>
      <c r="AY261" s="1">
        <f>+Conceptos!P88</f>
        <v>1</v>
      </c>
      <c r="BP261" s="87">
        <f t="shared" si="1344"/>
        <v>5</v>
      </c>
      <c r="BQ261" s="87" t="str">
        <f t="shared" si="1345"/>
        <v>Underground</v>
      </c>
      <c r="BR261" s="4"/>
      <c r="BS261" s="4"/>
      <c r="BT261" s="5"/>
      <c r="BU261" s="1">
        <f>+Conceptos!Q88</f>
        <v>1</v>
      </c>
      <c r="CL261" s="87">
        <f t="shared" si="1346"/>
        <v>5</v>
      </c>
      <c r="CM261" s="87" t="str">
        <f t="shared" si="1347"/>
        <v>Underground</v>
      </c>
      <c r="CN261" s="4"/>
      <c r="CO261" s="4"/>
      <c r="CP261" s="5"/>
      <c r="CQ261" s="1">
        <f>+Conceptos!R88</f>
        <v>1</v>
      </c>
      <c r="DH261" s="87">
        <f t="shared" si="1348"/>
        <v>5</v>
      </c>
      <c r="DI261" s="87" t="str">
        <f t="shared" si="1349"/>
        <v>Underground</v>
      </c>
      <c r="DJ261" s="4"/>
      <c r="DK261" s="4"/>
      <c r="DL261" s="5"/>
      <c r="DM261" s="1">
        <f>+Conceptos!S88</f>
        <v>1</v>
      </c>
      <c r="ED261" s="87">
        <f t="shared" si="1350"/>
        <v>5</v>
      </c>
      <c r="EE261" s="87" t="str">
        <f t="shared" si="1351"/>
        <v>Underground</v>
      </c>
      <c r="EF261" s="4"/>
      <c r="EG261" s="4"/>
      <c r="EH261" s="5"/>
      <c r="EI261" s="1">
        <f>+Conceptos!T88</f>
        <v>1</v>
      </c>
      <c r="EZ261" s="87">
        <f t="shared" si="1352"/>
        <v>5</v>
      </c>
      <c r="FA261" s="87" t="str">
        <f t="shared" si="1353"/>
        <v>Underground</v>
      </c>
      <c r="FB261" s="4"/>
      <c r="FC261" s="4"/>
      <c r="FD261" s="5"/>
      <c r="FE261" s="1">
        <f>+Conceptos!U88</f>
        <v>1</v>
      </c>
      <c r="FV261" s="87">
        <f t="shared" si="1354"/>
        <v>5</v>
      </c>
      <c r="FW261" s="87" t="str">
        <f t="shared" si="1355"/>
        <v>Underground</v>
      </c>
      <c r="FX261" s="4"/>
      <c r="FY261" s="4"/>
      <c r="FZ261" s="5"/>
      <c r="GA261" s="1">
        <f>+Conceptos!V88</f>
        <v>1</v>
      </c>
      <c r="GR261" s="87">
        <f t="shared" si="1356"/>
        <v>5</v>
      </c>
      <c r="GS261" s="87" t="str">
        <f t="shared" si="1357"/>
        <v>Underground</v>
      </c>
      <c r="GT261" s="4"/>
      <c r="GU261" s="4"/>
      <c r="GV261" s="5"/>
      <c r="GW261" s="1">
        <f>+Conceptos!W88</f>
        <v>1</v>
      </c>
      <c r="HN261" s="87">
        <f t="shared" si="1358"/>
        <v>5</v>
      </c>
      <c r="HO261" s="87" t="str">
        <f t="shared" si="1359"/>
        <v>Underground</v>
      </c>
      <c r="HP261" s="4"/>
      <c r="HQ261" s="4"/>
      <c r="HR261" s="5"/>
      <c r="HS261" s="1">
        <f>+Conceptos!X88</f>
        <v>1</v>
      </c>
    </row>
    <row r="262" spans="2:228" ht="13.5" thickBot="1">
      <c r="B262" s="87">
        <f>+Conceptos!J8</f>
        <v>6</v>
      </c>
      <c r="C262" s="459" t="str">
        <f>+Conceptos!K8</f>
        <v>Underground</v>
      </c>
      <c r="D262" s="13"/>
      <c r="E262" s="13"/>
      <c r="F262" s="14"/>
      <c r="G262" s="1">
        <f>+Conceptos!N89</f>
        <v>1</v>
      </c>
      <c r="X262" s="87">
        <f t="shared" si="1342"/>
        <v>6</v>
      </c>
      <c r="Y262" s="459" t="str">
        <f t="shared" si="1343"/>
        <v>Underground</v>
      </c>
      <c r="Z262" s="13"/>
      <c r="AA262" s="13"/>
      <c r="AB262" s="14"/>
      <c r="AC262" s="1">
        <f>+Conceptos!O89</f>
        <v>1</v>
      </c>
      <c r="AT262" s="88">
        <v>6</v>
      </c>
      <c r="AU262" s="12" t="s">
        <v>149</v>
      </c>
      <c r="AV262" s="13"/>
      <c r="AW262" s="13"/>
      <c r="AX262" s="14"/>
      <c r="AY262" s="1">
        <f>+Conceptos!P89</f>
        <v>1</v>
      </c>
      <c r="BP262" s="87">
        <f t="shared" si="1344"/>
        <v>6</v>
      </c>
      <c r="BQ262" s="87" t="str">
        <f t="shared" si="1345"/>
        <v>Fantasy</v>
      </c>
      <c r="BR262" s="13"/>
      <c r="BS262" s="13"/>
      <c r="BT262" s="14"/>
      <c r="BU262" s="1">
        <f>+Conceptos!Q89</f>
        <v>1</v>
      </c>
      <c r="CL262" s="87">
        <f t="shared" si="1346"/>
        <v>6</v>
      </c>
      <c r="CM262" s="87" t="str">
        <f t="shared" si="1347"/>
        <v>Fantasy</v>
      </c>
      <c r="CN262" s="4"/>
      <c r="CO262" s="4"/>
      <c r="CP262" s="5"/>
      <c r="CQ262" s="1">
        <f>+Conceptos!R89</f>
        <v>1</v>
      </c>
      <c r="DH262" s="87">
        <f t="shared" si="1348"/>
        <v>6</v>
      </c>
      <c r="DI262" s="87" t="str">
        <f t="shared" si="1349"/>
        <v>Fantasy</v>
      </c>
      <c r="DJ262" s="4"/>
      <c r="DK262" s="4"/>
      <c r="DL262" s="5"/>
      <c r="DM262" s="1">
        <f>+Conceptos!S89</f>
        <v>1</v>
      </c>
      <c r="ED262" s="87">
        <f t="shared" si="1350"/>
        <v>6</v>
      </c>
      <c r="EE262" s="87" t="str">
        <f t="shared" si="1351"/>
        <v>Fantasy</v>
      </c>
      <c r="EF262" s="4"/>
      <c r="EG262" s="4"/>
      <c r="EH262" s="5"/>
      <c r="EI262" s="1">
        <f>+Conceptos!T89</f>
        <v>1</v>
      </c>
      <c r="EZ262" s="87">
        <f t="shared" si="1352"/>
        <v>6</v>
      </c>
      <c r="FA262" s="87" t="str">
        <f t="shared" si="1353"/>
        <v>Fantasy</v>
      </c>
      <c r="FB262" s="4"/>
      <c r="FC262" s="4"/>
      <c r="FD262" s="5"/>
      <c r="FE262" s="1">
        <f>+Conceptos!U89</f>
        <v>1</v>
      </c>
      <c r="FV262" s="87">
        <f t="shared" si="1354"/>
        <v>6</v>
      </c>
      <c r="FW262" s="87" t="str">
        <f t="shared" si="1355"/>
        <v>Fantasy</v>
      </c>
      <c r="FX262" s="13"/>
      <c r="FY262" s="13"/>
      <c r="FZ262" s="14"/>
      <c r="GA262" s="1">
        <f>+Conceptos!V89</f>
        <v>1</v>
      </c>
      <c r="GR262" s="87">
        <f t="shared" si="1356"/>
        <v>6</v>
      </c>
      <c r="GS262" s="87" t="str">
        <f t="shared" si="1357"/>
        <v>Fantasy</v>
      </c>
      <c r="GT262" s="13"/>
      <c r="GU262" s="13"/>
      <c r="GV262" s="14"/>
      <c r="GW262" s="1">
        <f>+Conceptos!W89</f>
        <v>1</v>
      </c>
      <c r="HN262" s="87">
        <f t="shared" si="1358"/>
        <v>6</v>
      </c>
      <c r="HO262" s="87" t="str">
        <f t="shared" si="1359"/>
        <v>Fantasy</v>
      </c>
      <c r="HP262" s="13"/>
      <c r="HQ262" s="13"/>
      <c r="HR262" s="14"/>
      <c r="HS262" s="1">
        <f>+Conceptos!X89</f>
        <v>1</v>
      </c>
    </row>
    <row r="263" spans="2:228" ht="13.5" thickBot="1">
      <c r="B263" s="87">
        <f>+Conceptos!J9</f>
        <v>7</v>
      </c>
      <c r="C263" s="459" t="str">
        <f>+Conceptos!K9</f>
        <v>Fantasy</v>
      </c>
      <c r="D263" s="4"/>
      <c r="E263" s="4"/>
      <c r="F263" s="5"/>
      <c r="G263" s="1">
        <f>+Conceptos!N90</f>
        <v>1</v>
      </c>
      <c r="X263" s="87">
        <f t="shared" si="1342"/>
        <v>7</v>
      </c>
      <c r="Y263" s="459" t="str">
        <f t="shared" si="1343"/>
        <v>Fantasy</v>
      </c>
      <c r="Z263" s="4"/>
      <c r="AA263" s="4"/>
      <c r="AB263" s="5"/>
      <c r="AC263" s="1">
        <f>+Conceptos!O90</f>
        <v>1</v>
      </c>
      <c r="AT263" s="87">
        <v>7</v>
      </c>
      <c r="AU263" s="93" t="s">
        <v>173</v>
      </c>
      <c r="AV263" s="4"/>
      <c r="AW263" s="4"/>
      <c r="AX263" s="5"/>
      <c r="AY263" s="1">
        <f>+Conceptos!P90</f>
        <v>1</v>
      </c>
      <c r="BP263" s="87">
        <f t="shared" si="1344"/>
        <v>7</v>
      </c>
      <c r="BQ263" s="87" t="str">
        <f t="shared" si="1345"/>
        <v>Style, Designers</v>
      </c>
      <c r="BR263" s="4"/>
      <c r="BS263" s="4"/>
      <c r="BT263" s="5"/>
      <c r="BU263" s="1">
        <f>+Conceptos!Q90</f>
        <v>1</v>
      </c>
      <c r="CL263" s="87">
        <f t="shared" si="1346"/>
        <v>7</v>
      </c>
      <c r="CM263" s="87" t="str">
        <f t="shared" si="1347"/>
        <v>Style, Designers</v>
      </c>
      <c r="CN263" s="4"/>
      <c r="CO263" s="4"/>
      <c r="CP263" s="5"/>
      <c r="CQ263" s="1">
        <f>+Conceptos!R90</f>
        <v>1</v>
      </c>
      <c r="DH263" s="87">
        <f t="shared" si="1348"/>
        <v>7</v>
      </c>
      <c r="DI263" s="87" t="str">
        <f t="shared" si="1349"/>
        <v>Style, Designers</v>
      </c>
      <c r="DJ263" s="4"/>
      <c r="DK263" s="4"/>
      <c r="DL263" s="5"/>
      <c r="DM263" s="1">
        <f>+Conceptos!S90</f>
        <v>1</v>
      </c>
      <c r="ED263" s="87">
        <f t="shared" si="1350"/>
        <v>7</v>
      </c>
      <c r="EE263" s="87" t="str">
        <f t="shared" si="1351"/>
        <v>Style, Designers</v>
      </c>
      <c r="EF263" s="4"/>
      <c r="EG263" s="4"/>
      <c r="EH263" s="5"/>
      <c r="EI263" s="1">
        <f>+Conceptos!T90</f>
        <v>1</v>
      </c>
      <c r="EZ263" s="87">
        <f t="shared" si="1352"/>
        <v>7</v>
      </c>
      <c r="FA263" s="87" t="str">
        <f t="shared" si="1353"/>
        <v>Style, Designers</v>
      </c>
      <c r="FB263" s="4"/>
      <c r="FC263" s="4"/>
      <c r="FD263" s="5"/>
      <c r="FE263" s="1">
        <f>+Conceptos!U90</f>
        <v>1</v>
      </c>
      <c r="FV263" s="87">
        <f t="shared" si="1354"/>
        <v>7</v>
      </c>
      <c r="FW263" s="87" t="str">
        <f t="shared" si="1355"/>
        <v>Style, Designers</v>
      </c>
      <c r="FX263" s="4"/>
      <c r="FY263" s="4"/>
      <c r="FZ263" s="5"/>
      <c r="GA263" s="1">
        <f>+Conceptos!V90</f>
        <v>1</v>
      </c>
      <c r="GR263" s="87">
        <f t="shared" si="1356"/>
        <v>7</v>
      </c>
      <c r="GS263" s="87" t="str">
        <f t="shared" si="1357"/>
        <v>Style, Designers</v>
      </c>
      <c r="GT263" s="4"/>
      <c r="GU263" s="4"/>
      <c r="GV263" s="5"/>
      <c r="GW263" s="1">
        <f>+Conceptos!W90</f>
        <v>1</v>
      </c>
      <c r="HN263" s="87">
        <f t="shared" si="1358"/>
        <v>7</v>
      </c>
      <c r="HO263" s="87" t="str">
        <f t="shared" si="1359"/>
        <v>Style, Designers</v>
      </c>
      <c r="HP263" s="4"/>
      <c r="HQ263" s="4"/>
      <c r="HR263" s="5"/>
      <c r="HS263" s="1">
        <f>+Conceptos!X90</f>
        <v>1</v>
      </c>
    </row>
    <row r="264" spans="2:228" ht="13.5" thickBot="1">
      <c r="B264" s="87">
        <f>+Conceptos!J10</f>
        <v>8</v>
      </c>
      <c r="C264" s="459" t="str">
        <f>+Conceptos!K10</f>
        <v>Style</v>
      </c>
      <c r="D264" s="86"/>
      <c r="E264" s="86"/>
      <c r="F264" s="92"/>
      <c r="G264" s="1">
        <f>+Conceptos!N91</f>
        <v>1</v>
      </c>
      <c r="X264" s="87">
        <f t="shared" si="1342"/>
        <v>8</v>
      </c>
      <c r="Y264" s="459" t="str">
        <f t="shared" si="1343"/>
        <v>Style</v>
      </c>
      <c r="Z264" s="86"/>
      <c r="AA264" s="86"/>
      <c r="AB264" s="92"/>
      <c r="AC264" s="1">
        <f>+Conceptos!O91</f>
        <v>1</v>
      </c>
      <c r="AT264" s="87">
        <f t="shared" ref="AT264:AU266" si="1360">+X264</f>
        <v>8</v>
      </c>
      <c r="AU264" s="459" t="str">
        <f t="shared" si="1360"/>
        <v>Style</v>
      </c>
      <c r="AV264" s="86"/>
      <c r="AW264" s="86"/>
      <c r="AX264" s="92"/>
      <c r="AY264" s="1">
        <f>+Conceptos!P91</f>
        <v>1</v>
      </c>
      <c r="BP264" s="87">
        <f t="shared" si="1344"/>
        <v>8</v>
      </c>
      <c r="BQ264" s="87" t="str">
        <f t="shared" si="1345"/>
        <v>Style</v>
      </c>
      <c r="BR264" s="86"/>
      <c r="BS264" s="86"/>
      <c r="BT264" s="92"/>
      <c r="BU264" s="1">
        <f>+Conceptos!Q91</f>
        <v>1</v>
      </c>
      <c r="CL264" s="87">
        <f t="shared" si="1346"/>
        <v>8</v>
      </c>
      <c r="CM264" s="87" t="str">
        <f t="shared" si="1347"/>
        <v>Style</v>
      </c>
      <c r="CN264" s="4"/>
      <c r="CO264" s="4"/>
      <c r="CP264" s="5"/>
      <c r="CQ264" s="1">
        <f>+Conceptos!R91</f>
        <v>1</v>
      </c>
      <c r="DH264" s="87">
        <f t="shared" si="1348"/>
        <v>8</v>
      </c>
      <c r="DI264" s="87" t="str">
        <f t="shared" si="1349"/>
        <v>Style</v>
      </c>
      <c r="DJ264" s="4"/>
      <c r="DK264" s="4"/>
      <c r="DL264" s="5"/>
      <c r="DM264" s="1">
        <f>+Conceptos!S91</f>
        <v>1</v>
      </c>
      <c r="ED264" s="87">
        <f t="shared" si="1350"/>
        <v>8</v>
      </c>
      <c r="EE264" s="87" t="str">
        <f t="shared" si="1351"/>
        <v>Style</v>
      </c>
      <c r="EF264" s="4"/>
      <c r="EG264" s="4"/>
      <c r="EH264" s="5"/>
      <c r="EI264" s="1">
        <f>+Conceptos!T91</f>
        <v>1</v>
      </c>
      <c r="EZ264" s="87">
        <f t="shared" si="1352"/>
        <v>8</v>
      </c>
      <c r="FA264" s="87" t="str">
        <f t="shared" si="1353"/>
        <v>Style</v>
      </c>
      <c r="FB264" s="4"/>
      <c r="FC264" s="4"/>
      <c r="FD264" s="5"/>
      <c r="FE264" s="1">
        <f>+Conceptos!U91</f>
        <v>1</v>
      </c>
      <c r="FV264" s="87">
        <f t="shared" si="1354"/>
        <v>8</v>
      </c>
      <c r="FW264" s="87" t="str">
        <f t="shared" si="1355"/>
        <v>Style</v>
      </c>
      <c r="FX264" s="86"/>
      <c r="FY264" s="86"/>
      <c r="FZ264" s="92"/>
      <c r="GA264" s="1">
        <f>+Conceptos!V91</f>
        <v>1</v>
      </c>
      <c r="GR264" s="87">
        <f t="shared" si="1356"/>
        <v>8</v>
      </c>
      <c r="GS264" s="87" t="str">
        <f t="shared" si="1357"/>
        <v>Style</v>
      </c>
      <c r="GT264" s="86"/>
      <c r="GU264" s="86"/>
      <c r="GV264" s="92"/>
      <c r="GW264" s="1">
        <f>+Conceptos!W91</f>
        <v>1</v>
      </c>
      <c r="HN264" s="87">
        <f t="shared" si="1358"/>
        <v>8</v>
      </c>
      <c r="HO264" s="87" t="str">
        <f t="shared" si="1359"/>
        <v>Style</v>
      </c>
      <c r="HP264" s="86"/>
      <c r="HQ264" s="86"/>
      <c r="HR264" s="92"/>
      <c r="HS264" s="1">
        <f>+Conceptos!X91</f>
        <v>1</v>
      </c>
    </row>
    <row r="265" spans="2:228" ht="13.5" thickBot="1">
      <c r="B265" s="87">
        <f>+Conceptos!J11</f>
        <v>9</v>
      </c>
      <c r="C265" s="459" t="str">
        <f>+Conceptos!K11</f>
        <v>Designers</v>
      </c>
      <c r="D265" s="89"/>
      <c r="E265" s="89"/>
      <c r="F265" s="90"/>
      <c r="G265" s="1">
        <f>+Conceptos!N92</f>
        <v>1</v>
      </c>
      <c r="X265" s="87">
        <f t="shared" si="1342"/>
        <v>9</v>
      </c>
      <c r="Y265" s="459" t="str">
        <f t="shared" si="1343"/>
        <v>Designers</v>
      </c>
      <c r="Z265" s="89"/>
      <c r="AA265" s="89"/>
      <c r="AB265" s="90"/>
      <c r="AC265" s="1">
        <f>+Conceptos!O92</f>
        <v>1</v>
      </c>
      <c r="AT265" s="87">
        <f t="shared" si="1360"/>
        <v>9</v>
      </c>
      <c r="AU265" s="459" t="str">
        <f t="shared" si="1360"/>
        <v>Designers</v>
      </c>
      <c r="AV265" s="89"/>
      <c r="AW265" s="89"/>
      <c r="AX265" s="90"/>
      <c r="AY265" s="1">
        <f>+Conceptos!P92</f>
        <v>1</v>
      </c>
      <c r="BP265" s="87">
        <f t="shared" si="1344"/>
        <v>9</v>
      </c>
      <c r="BQ265" s="87" t="str">
        <f t="shared" si="1345"/>
        <v>Designers</v>
      </c>
      <c r="BR265" s="86"/>
      <c r="BS265" s="86"/>
      <c r="BT265" s="92"/>
      <c r="BU265" s="1">
        <f>+Conceptos!Q92</f>
        <v>1</v>
      </c>
      <c r="CL265" s="87">
        <f t="shared" si="1346"/>
        <v>9</v>
      </c>
      <c r="CM265" s="87" t="str">
        <f t="shared" si="1347"/>
        <v>Designers</v>
      </c>
      <c r="CN265" s="4"/>
      <c r="CO265" s="4"/>
      <c r="CP265" s="5"/>
      <c r="CQ265" s="1">
        <f>+Conceptos!R92</f>
        <v>1</v>
      </c>
      <c r="DH265" s="87">
        <f t="shared" si="1348"/>
        <v>9</v>
      </c>
      <c r="DI265" s="87" t="str">
        <f t="shared" si="1349"/>
        <v>Designers</v>
      </c>
      <c r="DJ265" s="4"/>
      <c r="DK265" s="4"/>
      <c r="DL265" s="5"/>
      <c r="DM265" s="1">
        <f>+Conceptos!S92</f>
        <v>1</v>
      </c>
      <c r="ED265" s="87">
        <f t="shared" si="1350"/>
        <v>9</v>
      </c>
      <c r="EE265" s="87" t="str">
        <f t="shared" si="1351"/>
        <v>Designers</v>
      </c>
      <c r="EF265" s="4"/>
      <c r="EG265" s="4"/>
      <c r="EH265" s="5"/>
      <c r="EI265" s="1">
        <f>+Conceptos!T92</f>
        <v>1</v>
      </c>
      <c r="EZ265" s="87">
        <f t="shared" si="1352"/>
        <v>9</v>
      </c>
      <c r="FA265" s="87" t="str">
        <f t="shared" si="1353"/>
        <v>Designers</v>
      </c>
      <c r="FB265" s="4"/>
      <c r="FC265" s="4"/>
      <c r="FD265" s="5"/>
      <c r="FE265" s="1">
        <f>+Conceptos!U92</f>
        <v>1</v>
      </c>
      <c r="FV265" s="87">
        <f t="shared" si="1354"/>
        <v>9</v>
      </c>
      <c r="FW265" s="87" t="str">
        <f t="shared" si="1355"/>
        <v>Designers</v>
      </c>
      <c r="FX265" s="89"/>
      <c r="FY265" s="89"/>
      <c r="FZ265" s="89"/>
      <c r="GA265" s="1">
        <f>+Conceptos!V92</f>
        <v>1</v>
      </c>
      <c r="GR265" s="87">
        <f t="shared" si="1356"/>
        <v>9</v>
      </c>
      <c r="GS265" s="87" t="str">
        <f t="shared" si="1357"/>
        <v>Designers</v>
      </c>
      <c r="GT265" s="89"/>
      <c r="GU265" s="89"/>
      <c r="GV265" s="89"/>
      <c r="GW265" s="1">
        <f>+Conceptos!W92</f>
        <v>1</v>
      </c>
      <c r="HN265" s="87">
        <f t="shared" si="1358"/>
        <v>9</v>
      </c>
      <c r="HO265" s="87" t="str">
        <f t="shared" si="1359"/>
        <v>Designers</v>
      </c>
      <c r="HP265" s="89"/>
      <c r="HQ265" s="89"/>
      <c r="HR265" s="89"/>
      <c r="HS265" s="1">
        <f>+Conceptos!X92</f>
        <v>1</v>
      </c>
    </row>
    <row r="266" spans="2:228" ht="13.5" thickBot="1">
      <c r="B266" s="87">
        <f>+Conceptos!J12</f>
        <v>10</v>
      </c>
      <c r="C266" s="459" t="str">
        <f>+Conceptos!K12</f>
        <v>Supra</v>
      </c>
      <c r="D266" s="4"/>
      <c r="E266" s="4"/>
      <c r="F266" s="5"/>
      <c r="G266" s="1">
        <f>+Conceptos!N93</f>
        <v>1</v>
      </c>
      <c r="X266" s="87">
        <f t="shared" si="1342"/>
        <v>10</v>
      </c>
      <c r="Y266" s="459" t="str">
        <f t="shared" si="1343"/>
        <v>Supra</v>
      </c>
      <c r="Z266" s="89"/>
      <c r="AA266" s="89"/>
      <c r="AB266" s="90"/>
      <c r="AC266" s="1">
        <f>+Conceptos!O93</f>
        <v>1</v>
      </c>
      <c r="AT266" s="87">
        <f t="shared" si="1360"/>
        <v>10</v>
      </c>
      <c r="AU266" s="459" t="str">
        <f t="shared" si="1360"/>
        <v>Supra</v>
      </c>
      <c r="AV266" s="89"/>
      <c r="AW266" s="89"/>
      <c r="AX266" s="90"/>
      <c r="AY266" s="1">
        <f>+Conceptos!P93</f>
        <v>1</v>
      </c>
      <c r="BP266" s="87">
        <f t="shared" si="1344"/>
        <v>10</v>
      </c>
      <c r="BQ266" s="87" t="str">
        <f t="shared" si="1345"/>
        <v>Supra</v>
      </c>
      <c r="BR266" s="86"/>
      <c r="BS266" s="86"/>
      <c r="BT266" s="92"/>
      <c r="BU266" s="1">
        <f>+Conceptos!Q93</f>
        <v>1</v>
      </c>
      <c r="CL266" s="87">
        <f t="shared" si="1346"/>
        <v>10</v>
      </c>
      <c r="CM266" s="87" t="str">
        <f t="shared" si="1347"/>
        <v>Supra</v>
      </c>
      <c r="CN266" s="4"/>
      <c r="CO266" s="4"/>
      <c r="CP266" s="5"/>
      <c r="CQ266" s="1">
        <f>+Conceptos!R93</f>
        <v>1</v>
      </c>
      <c r="DH266" s="87">
        <f t="shared" si="1348"/>
        <v>10</v>
      </c>
      <c r="DI266" s="87" t="str">
        <f t="shared" si="1349"/>
        <v>Supra</v>
      </c>
      <c r="DJ266" s="4"/>
      <c r="DK266" s="4"/>
      <c r="DL266" s="5"/>
      <c r="DM266" s="1">
        <f>+Conceptos!S93</f>
        <v>1</v>
      </c>
      <c r="ED266" s="87">
        <f t="shared" si="1350"/>
        <v>10</v>
      </c>
      <c r="EE266" s="87" t="str">
        <f t="shared" si="1351"/>
        <v>Supra</v>
      </c>
      <c r="EF266" s="4"/>
      <c r="EG266" s="4"/>
      <c r="EH266" s="5"/>
      <c r="EI266" s="1">
        <f>+Conceptos!T93</f>
        <v>1</v>
      </c>
      <c r="EZ266" s="87">
        <f t="shared" si="1352"/>
        <v>10</v>
      </c>
      <c r="FA266" s="87" t="str">
        <f t="shared" si="1353"/>
        <v>Supra</v>
      </c>
      <c r="FB266" s="4"/>
      <c r="FC266" s="4"/>
      <c r="FD266" s="5"/>
      <c r="FE266" s="1">
        <f>+Conceptos!U93</f>
        <v>1</v>
      </c>
      <c r="FV266" s="87">
        <f t="shared" si="1354"/>
        <v>10</v>
      </c>
      <c r="FW266" s="87" t="str">
        <f t="shared" si="1355"/>
        <v>Supra</v>
      </c>
      <c r="FX266" s="89"/>
      <c r="FY266" s="89"/>
      <c r="FZ266" s="89"/>
      <c r="GA266" s="1">
        <f>+Conceptos!V93</f>
        <v>1</v>
      </c>
      <c r="GR266" s="87">
        <f t="shared" si="1356"/>
        <v>10</v>
      </c>
      <c r="GS266" s="87" t="str">
        <f t="shared" si="1357"/>
        <v>Supra</v>
      </c>
      <c r="GT266" s="89"/>
      <c r="GU266" s="89"/>
      <c r="GV266" s="89"/>
      <c r="GW266" s="1">
        <f>+Conceptos!W93</f>
        <v>1</v>
      </c>
      <c r="HN266" s="87">
        <f t="shared" si="1358"/>
        <v>10</v>
      </c>
      <c r="HO266" s="87" t="str">
        <f t="shared" si="1359"/>
        <v>Supra</v>
      </c>
      <c r="HP266" s="89"/>
      <c r="HQ266" s="89"/>
      <c r="HR266" s="89"/>
      <c r="HS266" s="1">
        <f>+Conceptos!X93</f>
        <v>1</v>
      </c>
    </row>
    <row r="267" spans="2:228" ht="13.5" thickBot="1">
      <c r="B267" s="87"/>
      <c r="C267" s="459"/>
      <c r="D267" s="89"/>
      <c r="E267" s="89"/>
      <c r="F267" s="89"/>
      <c r="G267" s="1"/>
      <c r="X267" s="87"/>
      <c r="Y267" s="459"/>
      <c r="Z267" s="89"/>
      <c r="AA267" s="89"/>
      <c r="AB267" s="90"/>
      <c r="AC267" s="1">
        <f>+Conceptos!O94</f>
        <v>0</v>
      </c>
      <c r="AT267" s="87"/>
      <c r="AU267" s="459"/>
      <c r="AV267" s="89"/>
      <c r="AW267" s="89"/>
      <c r="AX267" s="90"/>
      <c r="AY267" s="1">
        <f>+Conceptos!P94</f>
        <v>0</v>
      </c>
      <c r="BP267" s="87"/>
      <c r="BQ267" s="87"/>
      <c r="BR267" s="86"/>
      <c r="BS267" s="86"/>
      <c r="BT267" s="92"/>
      <c r="BU267" s="1">
        <f>+Conceptos!Q94</f>
        <v>0</v>
      </c>
      <c r="CL267" s="87"/>
      <c r="CM267" s="87"/>
      <c r="CN267" s="4"/>
      <c r="CO267" s="4"/>
      <c r="CP267" s="5"/>
      <c r="CQ267" s="1">
        <f>+Conceptos!R94</f>
        <v>0</v>
      </c>
      <c r="DH267" s="87"/>
      <c r="DI267" s="87"/>
      <c r="DJ267" s="4"/>
      <c r="DK267" s="4"/>
      <c r="DL267" s="5"/>
      <c r="DM267" s="1">
        <f>+Conceptos!S94</f>
        <v>0</v>
      </c>
      <c r="ED267" s="87"/>
      <c r="EE267" s="87"/>
      <c r="EF267" s="4"/>
      <c r="EG267" s="4"/>
      <c r="EH267" s="5"/>
      <c r="EI267" s="1">
        <f>+Conceptos!T94</f>
        <v>0</v>
      </c>
      <c r="EZ267" s="87"/>
      <c r="FA267" s="87"/>
      <c r="FB267" s="4"/>
      <c r="FC267" s="4"/>
      <c r="FD267" s="5"/>
      <c r="FE267" s="1">
        <f>+Conceptos!U94</f>
        <v>0</v>
      </c>
      <c r="FV267" s="87"/>
      <c r="FW267" s="87"/>
      <c r="FX267" s="89"/>
      <c r="FY267" s="89"/>
      <c r="FZ267" s="89"/>
      <c r="GA267" s="1">
        <f>+Conceptos!V94</f>
        <v>0</v>
      </c>
      <c r="GR267" s="87"/>
      <c r="GS267" s="87"/>
      <c r="GT267" s="89"/>
      <c r="GU267" s="89"/>
      <c r="GV267" s="89"/>
      <c r="GW267" s="1"/>
      <c r="HN267" s="87"/>
      <c r="HO267" s="87"/>
      <c r="HP267" s="89"/>
      <c r="HQ267" s="89"/>
      <c r="HR267" s="89"/>
      <c r="HS267" s="1"/>
    </row>
    <row r="268" spans="2:228" ht="13.5" thickBot="1">
      <c r="B268" s="87">
        <f>+Conceptos!J14</f>
        <v>11</v>
      </c>
      <c r="C268" s="459" t="str">
        <f>+Conceptos!K14</f>
        <v>Niños</v>
      </c>
      <c r="D268" s="13"/>
      <c r="E268" s="13"/>
      <c r="F268" s="14"/>
      <c r="G268" s="1">
        <f>+Conceptos!N95</f>
        <v>1</v>
      </c>
      <c r="X268" s="87">
        <f t="shared" ref="X268:Y271" si="1361">+B268</f>
        <v>11</v>
      </c>
      <c r="Y268" s="459" t="str">
        <f t="shared" si="1361"/>
        <v>Niños</v>
      </c>
      <c r="Z268" s="89"/>
      <c r="AA268" s="89"/>
      <c r="AB268" s="90"/>
      <c r="AC268" s="1">
        <f>+Conceptos!O95</f>
        <v>1</v>
      </c>
      <c r="AT268" s="87">
        <f t="shared" ref="AT268:AU271" si="1362">+X268</f>
        <v>11</v>
      </c>
      <c r="AU268" s="459" t="str">
        <f t="shared" si="1362"/>
        <v>Niños</v>
      </c>
      <c r="AV268" s="89"/>
      <c r="AW268" s="89"/>
      <c r="AX268" s="90"/>
      <c r="AY268" s="1">
        <f>+Conceptos!P95</f>
        <v>1</v>
      </c>
      <c r="BP268" s="87">
        <f t="shared" ref="BP268:BQ271" si="1363">+AT268</f>
        <v>11</v>
      </c>
      <c r="BQ268" s="87" t="str">
        <f t="shared" si="1363"/>
        <v>Niños</v>
      </c>
      <c r="BR268" s="86"/>
      <c r="BS268" s="86"/>
      <c r="BT268" s="92"/>
      <c r="BU268" s="1">
        <f>+Conceptos!Q95</f>
        <v>1</v>
      </c>
      <c r="CL268" s="87">
        <f t="shared" ref="CL268:CM271" si="1364">+BP268</f>
        <v>11</v>
      </c>
      <c r="CM268" s="87" t="str">
        <f t="shared" si="1364"/>
        <v>Niños</v>
      </c>
      <c r="CN268" s="4"/>
      <c r="CO268" s="4"/>
      <c r="CP268" s="5"/>
      <c r="CQ268" s="1">
        <f>+Conceptos!R95</f>
        <v>1</v>
      </c>
      <c r="DH268" s="87">
        <f t="shared" ref="DH268:DI271" si="1365">+CL268</f>
        <v>11</v>
      </c>
      <c r="DI268" s="87" t="str">
        <f t="shared" si="1365"/>
        <v>Niños</v>
      </c>
      <c r="DJ268" s="4"/>
      <c r="DK268" s="4"/>
      <c r="DL268" s="5"/>
      <c r="DM268" s="1">
        <f>+Conceptos!S95</f>
        <v>1</v>
      </c>
      <c r="ED268" s="87">
        <f t="shared" ref="ED268:EE271" si="1366">+DH268</f>
        <v>11</v>
      </c>
      <c r="EE268" s="87" t="str">
        <f t="shared" si="1366"/>
        <v>Niños</v>
      </c>
      <c r="EF268" s="4"/>
      <c r="EG268" s="4"/>
      <c r="EH268" s="5"/>
      <c r="EI268" s="1">
        <f>+Conceptos!T95</f>
        <v>1</v>
      </c>
      <c r="EZ268" s="87">
        <f t="shared" ref="EZ268:FA271" si="1367">+ED268</f>
        <v>11</v>
      </c>
      <c r="FA268" s="87" t="str">
        <f t="shared" si="1367"/>
        <v>Niños</v>
      </c>
      <c r="FB268" s="4"/>
      <c r="FC268" s="4"/>
      <c r="FD268" s="5"/>
      <c r="FE268" s="1">
        <f>+Conceptos!U95</f>
        <v>1</v>
      </c>
      <c r="FV268" s="87">
        <f t="shared" ref="FV268:FW271" si="1368">+EZ268</f>
        <v>11</v>
      </c>
      <c r="FW268" s="87" t="str">
        <f t="shared" si="1368"/>
        <v>Niños</v>
      </c>
      <c r="FX268" s="89"/>
      <c r="FY268" s="89"/>
      <c r="FZ268" s="89"/>
      <c r="GA268" s="1">
        <f>+Conceptos!V95</f>
        <v>1</v>
      </c>
      <c r="GR268" s="87">
        <f t="shared" si="1356"/>
        <v>11</v>
      </c>
      <c r="GS268" s="87" t="str">
        <f t="shared" si="1357"/>
        <v>Niños</v>
      </c>
      <c r="GT268" s="89"/>
      <c r="GU268" s="89"/>
      <c r="GV268" s="89"/>
      <c r="GW268" s="1">
        <f>+Conceptos!W95</f>
        <v>1</v>
      </c>
      <c r="HN268" s="87">
        <f t="shared" si="1358"/>
        <v>11</v>
      </c>
      <c r="HO268" s="87" t="str">
        <f t="shared" si="1359"/>
        <v>Niños</v>
      </c>
      <c r="HP268" s="89"/>
      <c r="HQ268" s="89"/>
      <c r="HR268" s="89"/>
      <c r="HS268" s="1">
        <f>+Conceptos!X95</f>
        <v>1</v>
      </c>
    </row>
    <row r="269" spans="2:228" ht="13.5" thickBot="1">
      <c r="B269" s="87">
        <f>+Conceptos!J15</f>
        <v>10</v>
      </c>
      <c r="C269" s="459" t="str">
        <f>+Conceptos!K15</f>
        <v>Señora</v>
      </c>
      <c r="D269" s="4"/>
      <c r="E269" s="4"/>
      <c r="F269" s="5"/>
      <c r="G269" s="1">
        <f>+Conceptos!N96</f>
        <v>1</v>
      </c>
      <c r="X269" s="87">
        <f t="shared" si="1361"/>
        <v>10</v>
      </c>
      <c r="Y269" s="459" t="str">
        <f t="shared" si="1361"/>
        <v>Señora</v>
      </c>
      <c r="Z269" s="89"/>
      <c r="AA269" s="89"/>
      <c r="AB269" s="90"/>
      <c r="AC269" s="1">
        <f>+Conceptos!O96</f>
        <v>1</v>
      </c>
      <c r="AT269" s="87">
        <f t="shared" si="1362"/>
        <v>10</v>
      </c>
      <c r="AU269" s="459" t="str">
        <f t="shared" si="1362"/>
        <v>Señora</v>
      </c>
      <c r="AV269" s="89"/>
      <c r="AW269" s="89"/>
      <c r="AX269" s="90"/>
      <c r="AY269" s="1">
        <f>+Conceptos!P96</f>
        <v>1</v>
      </c>
      <c r="BP269" s="87">
        <f t="shared" si="1363"/>
        <v>10</v>
      </c>
      <c r="BQ269" s="87" t="str">
        <f t="shared" si="1363"/>
        <v>Señora</v>
      </c>
      <c r="BR269" s="86"/>
      <c r="BS269" s="86"/>
      <c r="BT269" s="92"/>
      <c r="BU269" s="1">
        <f>+Conceptos!Q96</f>
        <v>1</v>
      </c>
      <c r="CL269" s="87">
        <f t="shared" si="1364"/>
        <v>10</v>
      </c>
      <c r="CM269" s="87" t="str">
        <f t="shared" si="1364"/>
        <v>Señora</v>
      </c>
      <c r="CN269" s="4"/>
      <c r="CO269" s="4"/>
      <c r="CP269" s="5"/>
      <c r="CQ269" s="1">
        <f>+Conceptos!R96</f>
        <v>1</v>
      </c>
      <c r="DH269" s="87">
        <f t="shared" si="1365"/>
        <v>10</v>
      </c>
      <c r="DI269" s="87" t="str">
        <f t="shared" si="1365"/>
        <v>Señora</v>
      </c>
      <c r="DJ269" s="4"/>
      <c r="DK269" s="4"/>
      <c r="DL269" s="5"/>
      <c r="DM269" s="1">
        <f>+Conceptos!S96</f>
        <v>1</v>
      </c>
      <c r="ED269" s="87">
        <f t="shared" si="1366"/>
        <v>10</v>
      </c>
      <c r="EE269" s="87" t="str">
        <f t="shared" si="1366"/>
        <v>Señora</v>
      </c>
      <c r="EF269" s="4"/>
      <c r="EG269" s="4"/>
      <c r="EH269" s="5"/>
      <c r="EI269" s="1">
        <f>+Conceptos!T96</f>
        <v>1</v>
      </c>
      <c r="EZ269" s="87">
        <f t="shared" si="1367"/>
        <v>10</v>
      </c>
      <c r="FA269" s="87" t="str">
        <f t="shared" si="1367"/>
        <v>Señora</v>
      </c>
      <c r="FB269" s="4"/>
      <c r="FC269" s="4"/>
      <c r="FD269" s="5"/>
      <c r="FE269" s="1">
        <f>+Conceptos!U96</f>
        <v>1</v>
      </c>
      <c r="FV269" s="87">
        <f t="shared" si="1368"/>
        <v>10</v>
      </c>
      <c r="FW269" s="87" t="str">
        <f t="shared" si="1368"/>
        <v>Señora</v>
      </c>
      <c r="FX269" s="89"/>
      <c r="FY269" s="89"/>
      <c r="FZ269" s="89"/>
      <c r="GA269" s="1">
        <f>+Conceptos!V96</f>
        <v>1</v>
      </c>
      <c r="GR269" s="87">
        <f t="shared" si="1356"/>
        <v>10</v>
      </c>
      <c r="GS269" s="87" t="str">
        <f t="shared" si="1357"/>
        <v>Señora</v>
      </c>
      <c r="GT269" s="89"/>
      <c r="GU269" s="89"/>
      <c r="GV269" s="89"/>
      <c r="GW269" s="1">
        <f>+Conceptos!W96</f>
        <v>1</v>
      </c>
      <c r="HN269" s="87">
        <f t="shared" si="1358"/>
        <v>10</v>
      </c>
      <c r="HO269" s="87" t="str">
        <f t="shared" si="1359"/>
        <v>Señora</v>
      </c>
      <c r="HP269" s="89"/>
      <c r="HQ269" s="89"/>
      <c r="HR269" s="89"/>
      <c r="HS269" s="1">
        <f>+Conceptos!X96</f>
        <v>1</v>
      </c>
    </row>
    <row r="270" spans="2:228" ht="13.5" thickBot="1">
      <c r="B270" s="87">
        <f>+Conceptos!J16</f>
        <v>11</v>
      </c>
      <c r="C270" s="459" t="str">
        <f>+Conceptos!K16</f>
        <v>Regalo</v>
      </c>
      <c r="D270" s="4"/>
      <c r="E270" s="4"/>
      <c r="F270" s="5"/>
      <c r="G270" s="1">
        <f>+Conceptos!N97</f>
        <v>1</v>
      </c>
      <c r="X270" s="87">
        <f t="shared" si="1361"/>
        <v>11</v>
      </c>
      <c r="Y270" s="459" t="str">
        <f t="shared" si="1361"/>
        <v>Regalo</v>
      </c>
      <c r="Z270" s="89"/>
      <c r="AA270" s="89"/>
      <c r="AB270" s="90"/>
      <c r="AC270" s="1">
        <f>+Conceptos!O97</f>
        <v>1</v>
      </c>
      <c r="AT270" s="87">
        <f t="shared" si="1362"/>
        <v>11</v>
      </c>
      <c r="AU270" s="459" t="str">
        <f t="shared" si="1362"/>
        <v>Regalo</v>
      </c>
      <c r="AV270" s="89"/>
      <c r="AW270" s="89"/>
      <c r="AX270" s="90"/>
      <c r="AY270" s="1">
        <f>+Conceptos!P97</f>
        <v>1</v>
      </c>
      <c r="BP270" s="87">
        <f t="shared" si="1363"/>
        <v>11</v>
      </c>
      <c r="BQ270" s="87" t="str">
        <f t="shared" si="1363"/>
        <v>Regalo</v>
      </c>
      <c r="BR270" s="86"/>
      <c r="BS270" s="86"/>
      <c r="BT270" s="92"/>
      <c r="BU270" s="1">
        <f>+Conceptos!Q97</f>
        <v>1</v>
      </c>
      <c r="CL270" s="87">
        <f t="shared" si="1364"/>
        <v>11</v>
      </c>
      <c r="CM270" s="87" t="str">
        <f t="shared" si="1364"/>
        <v>Regalo</v>
      </c>
      <c r="CN270" s="4"/>
      <c r="CO270" s="4"/>
      <c r="CP270" s="5"/>
      <c r="CQ270" s="1">
        <f>+Conceptos!R97</f>
        <v>1</v>
      </c>
      <c r="DH270" s="87">
        <f t="shared" si="1365"/>
        <v>11</v>
      </c>
      <c r="DI270" s="87" t="str">
        <f t="shared" si="1365"/>
        <v>Regalo</v>
      </c>
      <c r="DJ270" s="4"/>
      <c r="DK270" s="4"/>
      <c r="DL270" s="5"/>
      <c r="DM270" s="1">
        <f>+Conceptos!S97</f>
        <v>1</v>
      </c>
      <c r="ED270" s="87">
        <f t="shared" si="1366"/>
        <v>11</v>
      </c>
      <c r="EE270" s="87" t="str">
        <f t="shared" si="1366"/>
        <v>Regalo</v>
      </c>
      <c r="EF270" s="4"/>
      <c r="EG270" s="4"/>
      <c r="EH270" s="5"/>
      <c r="EI270" s="1">
        <f>+Conceptos!T97</f>
        <v>1</v>
      </c>
      <c r="EZ270" s="87">
        <f t="shared" si="1367"/>
        <v>11</v>
      </c>
      <c r="FA270" s="87" t="str">
        <f t="shared" si="1367"/>
        <v>Regalo</v>
      </c>
      <c r="FB270" s="4"/>
      <c r="FC270" s="4"/>
      <c r="FD270" s="5"/>
      <c r="FE270" s="1">
        <f>+Conceptos!U97</f>
        <v>1</v>
      </c>
      <c r="FV270" s="87">
        <f t="shared" si="1368"/>
        <v>11</v>
      </c>
      <c r="FW270" s="87" t="str">
        <f t="shared" si="1368"/>
        <v>Regalo</v>
      </c>
      <c r="FX270" s="89"/>
      <c r="FY270" s="89"/>
      <c r="FZ270" s="89"/>
      <c r="GA270" s="1">
        <f>+Conceptos!V97</f>
        <v>1</v>
      </c>
      <c r="GR270" s="87">
        <f t="shared" si="1356"/>
        <v>11</v>
      </c>
      <c r="GS270" s="87" t="str">
        <f t="shared" si="1357"/>
        <v>Regalo</v>
      </c>
      <c r="GT270" s="89"/>
      <c r="GU270" s="89"/>
      <c r="GV270" s="89"/>
      <c r="GW270" s="1">
        <f>+Conceptos!W97</f>
        <v>1</v>
      </c>
      <c r="HN270" s="87">
        <f t="shared" si="1358"/>
        <v>11</v>
      </c>
      <c r="HO270" s="87" t="str">
        <f t="shared" si="1359"/>
        <v>Regalo</v>
      </c>
      <c r="HP270" s="89"/>
      <c r="HQ270" s="89"/>
      <c r="HR270" s="89"/>
      <c r="HS270" s="1">
        <f>+Conceptos!X97</f>
        <v>1</v>
      </c>
    </row>
    <row r="271" spans="2:228" ht="13.5" thickBot="1">
      <c r="B271" s="87">
        <f>+Conceptos!J17</f>
        <v>12</v>
      </c>
      <c r="C271" s="459" t="str">
        <f>+Conceptos!K17</f>
        <v>Merchandising</v>
      </c>
      <c r="D271" s="86"/>
      <c r="E271" s="86"/>
      <c r="F271" s="92"/>
      <c r="G271" s="1">
        <f>+Conceptos!N98</f>
        <v>1</v>
      </c>
      <c r="X271" s="87">
        <f t="shared" si="1361"/>
        <v>12</v>
      </c>
      <c r="Y271" s="459" t="str">
        <f t="shared" si="1361"/>
        <v>Merchandising</v>
      </c>
      <c r="Z271" s="86"/>
      <c r="AA271" s="86"/>
      <c r="AB271" s="92"/>
      <c r="AC271" s="1">
        <f>+Conceptos!O98</f>
        <v>1</v>
      </c>
      <c r="AT271" s="87">
        <f t="shared" si="1362"/>
        <v>12</v>
      </c>
      <c r="AU271" s="459" t="str">
        <f t="shared" si="1362"/>
        <v>Merchandising</v>
      </c>
      <c r="AV271" s="86"/>
      <c r="AW271" s="86"/>
      <c r="AX271" s="92"/>
      <c r="AY271" s="1">
        <f>+Conceptos!P98</f>
        <v>1</v>
      </c>
      <c r="BP271" s="87">
        <f t="shared" si="1363"/>
        <v>12</v>
      </c>
      <c r="BQ271" s="87" t="str">
        <f t="shared" si="1363"/>
        <v>Merchandising</v>
      </c>
      <c r="BR271" s="86"/>
      <c r="BS271" s="86"/>
      <c r="BT271" s="92"/>
      <c r="BU271" s="1">
        <f>+Conceptos!Q98</f>
        <v>1</v>
      </c>
      <c r="CL271" s="87">
        <f t="shared" si="1364"/>
        <v>12</v>
      </c>
      <c r="CM271" s="87" t="str">
        <f t="shared" si="1364"/>
        <v>Merchandising</v>
      </c>
      <c r="CN271" s="4"/>
      <c r="CO271" s="4"/>
      <c r="CP271" s="5"/>
      <c r="CQ271" s="1">
        <f>+Conceptos!R98</f>
        <v>1</v>
      </c>
      <c r="DH271" s="87">
        <f t="shared" si="1365"/>
        <v>12</v>
      </c>
      <c r="DI271" s="87" t="str">
        <f t="shared" si="1365"/>
        <v>Merchandising</v>
      </c>
      <c r="DJ271" s="4"/>
      <c r="DK271" s="4"/>
      <c r="DL271" s="5"/>
      <c r="DM271" s="1">
        <f>+Conceptos!S98</f>
        <v>1</v>
      </c>
      <c r="ED271" s="87">
        <f t="shared" si="1366"/>
        <v>12</v>
      </c>
      <c r="EE271" s="87" t="str">
        <f t="shared" si="1366"/>
        <v>Merchandising</v>
      </c>
      <c r="EF271" s="4"/>
      <c r="EG271" s="4"/>
      <c r="EH271" s="5"/>
      <c r="EI271" s="1">
        <f>+Conceptos!T98</f>
        <v>1</v>
      </c>
      <c r="EZ271" s="87">
        <f t="shared" si="1367"/>
        <v>12</v>
      </c>
      <c r="FA271" s="87" t="str">
        <f t="shared" si="1367"/>
        <v>Merchandising</v>
      </c>
      <c r="FB271" s="4"/>
      <c r="FC271" s="4"/>
      <c r="FD271" s="5"/>
      <c r="FE271" s="1">
        <f>+Conceptos!U98</f>
        <v>1</v>
      </c>
      <c r="FV271" s="87">
        <f t="shared" si="1368"/>
        <v>12</v>
      </c>
      <c r="FW271" s="87" t="str">
        <f t="shared" si="1368"/>
        <v>Merchandising</v>
      </c>
      <c r="FX271" s="89"/>
      <c r="FY271" s="89"/>
      <c r="FZ271" s="89"/>
      <c r="GA271" s="1">
        <f>+Conceptos!V98</f>
        <v>1</v>
      </c>
      <c r="GR271" s="87">
        <f t="shared" si="1356"/>
        <v>12</v>
      </c>
      <c r="GS271" s="87" t="str">
        <f t="shared" si="1357"/>
        <v>Merchandising</v>
      </c>
      <c r="GT271" s="89"/>
      <c r="GU271" s="89"/>
      <c r="GV271" s="89"/>
      <c r="GW271" s="1">
        <f>+Conceptos!W98</f>
        <v>1</v>
      </c>
      <c r="HN271" s="87">
        <f t="shared" si="1358"/>
        <v>12</v>
      </c>
      <c r="HO271" s="87" t="str">
        <f t="shared" si="1359"/>
        <v>Merchandising</v>
      </c>
      <c r="HP271" s="89"/>
      <c r="HQ271" s="89"/>
      <c r="HR271" s="89"/>
      <c r="HS271" s="1">
        <f>+Conceptos!X98</f>
        <v>1</v>
      </c>
    </row>
    <row r="272" spans="2:228" ht="13.5" thickBot="1">
      <c r="BP272" s="87"/>
      <c r="BQ272" s="87"/>
      <c r="BR272" s="86"/>
      <c r="BS272" s="86"/>
      <c r="BT272" s="92"/>
      <c r="BU272" s="1"/>
      <c r="ED272" s="87"/>
      <c r="EE272" s="87"/>
      <c r="EF272" s="4"/>
      <c r="EG272" s="4"/>
      <c r="EH272" s="5"/>
      <c r="EI272" s="1"/>
    </row>
    <row r="273" spans="1:231" ht="13.5" thickBot="1">
      <c r="A273" s="37" t="s">
        <v>234</v>
      </c>
      <c r="W273" s="37" t="s">
        <v>234</v>
      </c>
      <c r="AG273" s="387" t="s">
        <v>707</v>
      </c>
      <c r="AS273" s="37" t="s">
        <v>234</v>
      </c>
      <c r="BC273" s="174" t="s">
        <v>707</v>
      </c>
      <c r="BO273" s="37" t="s">
        <v>234</v>
      </c>
      <c r="BY273" s="174" t="s">
        <v>708</v>
      </c>
      <c r="CK273" s="37" t="s">
        <v>234</v>
      </c>
      <c r="CU273" s="174" t="s">
        <v>707</v>
      </c>
      <c r="DG273" s="37" t="s">
        <v>234</v>
      </c>
      <c r="DQ273" s="181" t="s">
        <v>708</v>
      </c>
      <c r="EC273" s="37" t="s">
        <v>234</v>
      </c>
      <c r="EM273" s="174" t="s">
        <v>708</v>
      </c>
      <c r="EY273" s="37" t="s">
        <v>234</v>
      </c>
      <c r="FI273" s="174" t="s">
        <v>707</v>
      </c>
      <c r="FU273" s="37" t="s">
        <v>234</v>
      </c>
      <c r="GE273" s="174" t="s">
        <v>707</v>
      </c>
      <c r="GQ273" s="37" t="s">
        <v>234</v>
      </c>
      <c r="HA273" s="174" t="s">
        <v>707</v>
      </c>
      <c r="HM273" s="37" t="s">
        <v>234</v>
      </c>
      <c r="HW273" s="174" t="s">
        <v>707</v>
      </c>
    </row>
    <row r="274" spans="1:231" ht="13.5" thickBot="1">
      <c r="A274" s="12"/>
      <c r="B274" s="13"/>
      <c r="C274" s="6" t="s">
        <v>54</v>
      </c>
      <c r="D274" s="7" t="s">
        <v>55</v>
      </c>
      <c r="E274" s="7" t="s">
        <v>56</v>
      </c>
      <c r="F274" s="7" t="s">
        <v>57</v>
      </c>
      <c r="G274" s="7" t="s">
        <v>58</v>
      </c>
      <c r="H274" s="29" t="s">
        <v>59</v>
      </c>
      <c r="Y274" s="6" t="s">
        <v>54</v>
      </c>
      <c r="Z274" s="7" t="s">
        <v>55</v>
      </c>
      <c r="AA274" s="7" t="s">
        <v>56</v>
      </c>
      <c r="AB274" s="7" t="s">
        <v>57</v>
      </c>
      <c r="AC274" s="7" t="s">
        <v>58</v>
      </c>
      <c r="AD274" s="29" t="s">
        <v>59</v>
      </c>
      <c r="AG274" s="388" t="str">
        <f>+X243</f>
        <v>Bélgica</v>
      </c>
      <c r="AU274" s="6" t="s">
        <v>54</v>
      </c>
      <c r="AV274" s="7" t="s">
        <v>55</v>
      </c>
      <c r="AW274" s="7" t="s">
        <v>56</v>
      </c>
      <c r="AX274" s="7" t="s">
        <v>57</v>
      </c>
      <c r="AY274" s="7" t="s">
        <v>58</v>
      </c>
      <c r="AZ274" s="29" t="s">
        <v>59</v>
      </c>
      <c r="BC274" s="180" t="str">
        <f>+AU243</f>
        <v>Bulgaria</v>
      </c>
      <c r="BQ274" s="6" t="s">
        <v>54</v>
      </c>
      <c r="BR274" s="7" t="s">
        <v>55</v>
      </c>
      <c r="BS274" s="7" t="s">
        <v>56</v>
      </c>
      <c r="BT274" s="7" t="s">
        <v>57</v>
      </c>
      <c r="BU274" s="7" t="s">
        <v>58</v>
      </c>
      <c r="BV274" s="29" t="s">
        <v>59</v>
      </c>
      <c r="BY274" s="180" t="str">
        <f>+BQ243</f>
        <v>Canadá</v>
      </c>
      <c r="CM274" s="6" t="s">
        <v>54</v>
      </c>
      <c r="CN274" s="7" t="s">
        <v>55</v>
      </c>
      <c r="CO274" s="7" t="s">
        <v>56</v>
      </c>
      <c r="CP274" s="7" t="s">
        <v>57</v>
      </c>
      <c r="CQ274" s="7" t="s">
        <v>58</v>
      </c>
      <c r="CR274" s="29" t="s">
        <v>59</v>
      </c>
      <c r="CU274" s="180" t="str">
        <f>+CL243</f>
        <v>Dinamarca</v>
      </c>
      <c r="DI274" s="6" t="s">
        <v>54</v>
      </c>
      <c r="DJ274" s="7" t="s">
        <v>55</v>
      </c>
      <c r="DK274" s="7" t="s">
        <v>56</v>
      </c>
      <c r="DL274" s="7" t="s">
        <v>57</v>
      </c>
      <c r="DM274" s="7" t="s">
        <v>58</v>
      </c>
      <c r="DN274" s="29" t="s">
        <v>59</v>
      </c>
      <c r="DQ274" s="183" t="str">
        <f>+DH243</f>
        <v>Finlandia</v>
      </c>
      <c r="EE274" s="6" t="s">
        <v>54</v>
      </c>
      <c r="EF274" s="7" t="s">
        <v>55</v>
      </c>
      <c r="EG274" s="7" t="s">
        <v>56</v>
      </c>
      <c r="EH274" s="7" t="s">
        <v>57</v>
      </c>
      <c r="EI274" s="7" t="s">
        <v>58</v>
      </c>
      <c r="EJ274" s="29" t="s">
        <v>59</v>
      </c>
      <c r="EM274" s="180" t="str">
        <f>+EE243</f>
        <v>Holanda</v>
      </c>
      <c r="FA274" s="6" t="s">
        <v>54</v>
      </c>
      <c r="FB274" s="7" t="s">
        <v>55</v>
      </c>
      <c r="FC274" s="7" t="s">
        <v>56</v>
      </c>
      <c r="FD274" s="7" t="s">
        <v>57</v>
      </c>
      <c r="FE274" s="7" t="s">
        <v>58</v>
      </c>
      <c r="FF274" s="29" t="s">
        <v>59</v>
      </c>
      <c r="FI274" s="180" t="str">
        <f>+FA243</f>
        <v>Hungría</v>
      </c>
      <c r="FW274" s="6" t="s">
        <v>54</v>
      </c>
      <c r="FX274" s="7" t="s">
        <v>55</v>
      </c>
      <c r="FY274" s="7" t="s">
        <v>56</v>
      </c>
      <c r="FZ274" s="7" t="s">
        <v>57</v>
      </c>
      <c r="GA274" s="7" t="s">
        <v>58</v>
      </c>
      <c r="GB274" s="29" t="s">
        <v>59</v>
      </c>
      <c r="GE274" s="180" t="str">
        <f>+FW243</f>
        <v>Israel</v>
      </c>
      <c r="GS274" s="6" t="s">
        <v>54</v>
      </c>
      <c r="GT274" s="7" t="s">
        <v>55</v>
      </c>
      <c r="GU274" s="7" t="s">
        <v>56</v>
      </c>
      <c r="GV274" s="7" t="s">
        <v>57</v>
      </c>
      <c r="GW274" s="7" t="s">
        <v>58</v>
      </c>
      <c r="GX274" s="29" t="s">
        <v>59</v>
      </c>
      <c r="HA274" s="180" t="str">
        <f>+GS243</f>
        <v>Italia</v>
      </c>
      <c r="HO274" s="6" t="s">
        <v>54</v>
      </c>
      <c r="HP274" s="7" t="s">
        <v>55</v>
      </c>
      <c r="HQ274" s="7" t="s">
        <v>56</v>
      </c>
      <c r="HR274" s="7" t="s">
        <v>57</v>
      </c>
      <c r="HS274" s="7" t="s">
        <v>58</v>
      </c>
      <c r="HT274" s="29" t="s">
        <v>59</v>
      </c>
      <c r="HW274" s="180" t="str">
        <f>+HO243</f>
        <v>Noruega</v>
      </c>
    </row>
    <row r="275" spans="1:231" ht="13.5" thickBot="1">
      <c r="A275" s="105" t="s">
        <v>44</v>
      </c>
      <c r="B275" s="48" t="str">
        <f>+C257</f>
        <v>Black market solo pts vta ajenos</v>
      </c>
      <c r="C275" s="32">
        <f>+Conceptos!C42</f>
        <v>1.6</v>
      </c>
      <c r="D275" s="32">
        <f>+Conceptos!D42</f>
        <v>0.35</v>
      </c>
      <c r="E275" s="32">
        <f>+Conceptos!E42</f>
        <v>0.4</v>
      </c>
      <c r="F275" s="32">
        <f>+Conceptos!F42</f>
        <v>0.2</v>
      </c>
      <c r="G275" s="32">
        <f>+Conceptos!G42</f>
        <v>0.1</v>
      </c>
      <c r="H275" s="51">
        <f>+(C275+D275+E275+F275+G275+K275)*G257</f>
        <v>3.2500000000000004</v>
      </c>
      <c r="I275" t="s">
        <v>152</v>
      </c>
      <c r="J275" t="s">
        <v>153</v>
      </c>
      <c r="K275">
        <f>+Conceptos!U42</f>
        <v>0.6</v>
      </c>
      <c r="W275" t="s">
        <v>44</v>
      </c>
      <c r="X275" s="1" t="str">
        <f>+Y257</f>
        <v>Black market solo pts vta ajenos</v>
      </c>
      <c r="Y275" s="2">
        <f>+C275</f>
        <v>1.6</v>
      </c>
      <c r="Z275" s="2">
        <f>+D275</f>
        <v>0.35</v>
      </c>
      <c r="AA275" s="2">
        <f>+E275</f>
        <v>0.4</v>
      </c>
      <c r="AB275" s="2">
        <f>+F275</f>
        <v>0.2</v>
      </c>
      <c r="AC275" s="2">
        <f>+G275</f>
        <v>0.1</v>
      </c>
      <c r="AD275" s="51">
        <f>+(Y275+Z275+AA275+AB275+AC275+AG275)*AC257</f>
        <v>3.2500000000000004</v>
      </c>
      <c r="AE275" t="s">
        <v>152</v>
      </c>
      <c r="AF275" t="s">
        <v>153</v>
      </c>
      <c r="AG275" s="181">
        <f>+Conceptos!V42</f>
        <v>0.6</v>
      </c>
      <c r="AS275" t="s">
        <v>44</v>
      </c>
      <c r="AT275" s="1" t="str">
        <f>+AU257</f>
        <v>Black market</v>
      </c>
      <c r="AU275" s="2">
        <f>+Y275</f>
        <v>1.6</v>
      </c>
      <c r="AV275" s="2">
        <f>+Z275</f>
        <v>0.35</v>
      </c>
      <c r="AW275" s="2">
        <f>+AA275</f>
        <v>0.4</v>
      </c>
      <c r="AX275" s="2">
        <f>+AB275</f>
        <v>0.2</v>
      </c>
      <c r="AY275" s="2">
        <f>+AC275</f>
        <v>0.1</v>
      </c>
      <c r="AZ275" s="51">
        <f t="shared" ref="AZ275:AZ284" si="1369">+(AU275+AV275+AW275+AX275+AY275+BC275)*AY257</f>
        <v>3.2500000000000004</v>
      </c>
      <c r="BA275" t="s">
        <v>152</v>
      </c>
      <c r="BB275" t="s">
        <v>153</v>
      </c>
      <c r="BC275" s="182">
        <f>+Conceptos!W42</f>
        <v>0.6</v>
      </c>
      <c r="BO275" t="s">
        <v>44</v>
      </c>
      <c r="BP275" s="1" t="str">
        <f>+BQ257</f>
        <v>Black market</v>
      </c>
      <c r="BQ275" s="2">
        <f>+AU275</f>
        <v>1.6</v>
      </c>
      <c r="BR275" s="2">
        <f>+AV275</f>
        <v>0.35</v>
      </c>
      <c r="BS275" s="2">
        <f>+AW275</f>
        <v>0.4</v>
      </c>
      <c r="BT275" s="2">
        <f>+AX275</f>
        <v>0.2</v>
      </c>
      <c r="BU275" s="2">
        <f>+AY275</f>
        <v>0.1</v>
      </c>
      <c r="BV275" s="51">
        <f t="shared" ref="BV275:BV284" si="1370">+(BQ275+BR275+BS275+BT275+BU275+BY275)*BU257</f>
        <v>3.2500000000000004</v>
      </c>
      <c r="BW275" t="s">
        <v>152</v>
      </c>
      <c r="BX275" t="s">
        <v>153</v>
      </c>
      <c r="BY275" s="182">
        <f>+Conceptos!X42</f>
        <v>0.6</v>
      </c>
      <c r="CK275" t="s">
        <v>44</v>
      </c>
      <c r="CL275" s="1" t="str">
        <f>+CM257</f>
        <v>Black market</v>
      </c>
      <c r="CM275" s="2">
        <f>+BQ275</f>
        <v>1.6</v>
      </c>
      <c r="CN275" s="2">
        <f>+BR275</f>
        <v>0.35</v>
      </c>
      <c r="CO275" s="2">
        <f>+BS275</f>
        <v>0.4</v>
      </c>
      <c r="CP275" s="2">
        <f>+BT275</f>
        <v>0.2</v>
      </c>
      <c r="CQ275" s="2">
        <f>+BU275</f>
        <v>0.1</v>
      </c>
      <c r="CR275" s="51">
        <f t="shared" ref="CR275:CR284" si="1371">+(CM275+CN275+CO275+CP275+CQ275+CU275)*CQ257</f>
        <v>3.2500000000000004</v>
      </c>
      <c r="CS275" t="s">
        <v>152</v>
      </c>
      <c r="CT275" t="s">
        <v>153</v>
      </c>
      <c r="CU275" s="182">
        <f>+Conceptos!Y42</f>
        <v>0.6</v>
      </c>
      <c r="DG275" t="s">
        <v>44</v>
      </c>
      <c r="DH275" s="1" t="str">
        <f>+DI257</f>
        <v>Black market</v>
      </c>
      <c r="DI275" s="2">
        <f>+CM275</f>
        <v>1.6</v>
      </c>
      <c r="DJ275" s="2">
        <f>+CN275</f>
        <v>0.35</v>
      </c>
      <c r="DK275" s="2">
        <f>+CO275</f>
        <v>0.4</v>
      </c>
      <c r="DL275" s="2">
        <f>+CP275</f>
        <v>0.2</v>
      </c>
      <c r="DM275" s="2">
        <f>+CQ275</f>
        <v>0.1</v>
      </c>
      <c r="DN275" s="51">
        <f t="shared" ref="DN275:DN284" si="1372">+(DI275+DJ275+DK275+DL275+DM275+DQ275)*DM257</f>
        <v>3.2500000000000004</v>
      </c>
      <c r="DO275" t="s">
        <v>152</v>
      </c>
      <c r="DP275" t="s">
        <v>153</v>
      </c>
      <c r="DQ275" s="182">
        <f>+Conceptos!Z42</f>
        <v>0.6</v>
      </c>
      <c r="EC275" t="s">
        <v>44</v>
      </c>
      <c r="ED275" s="1" t="str">
        <f>+EE257</f>
        <v>Black market</v>
      </c>
      <c r="EE275" s="2">
        <f>+DI275</f>
        <v>1.6</v>
      </c>
      <c r="EF275" s="2">
        <f>+DJ275</f>
        <v>0.35</v>
      </c>
      <c r="EG275" s="2">
        <f>+DK275</f>
        <v>0.4</v>
      </c>
      <c r="EH275" s="2">
        <f>+DL275</f>
        <v>0.2</v>
      </c>
      <c r="EI275" s="2">
        <f>+DM275</f>
        <v>0.1</v>
      </c>
      <c r="EJ275" s="51">
        <f t="shared" ref="EJ275:EJ284" si="1373">+(EE275+EF275+EG275+EH275+EI275+EM275)*EI257</f>
        <v>3.2500000000000004</v>
      </c>
      <c r="EK275" t="s">
        <v>152</v>
      </c>
      <c r="EL275" t="s">
        <v>153</v>
      </c>
      <c r="EM275" s="181">
        <f>+Conceptos!AA42</f>
        <v>0.6</v>
      </c>
      <c r="EY275" t="s">
        <v>44</v>
      </c>
      <c r="EZ275" s="1" t="str">
        <f>+FA257</f>
        <v>Black market</v>
      </c>
      <c r="FA275" s="2">
        <f>+EE275</f>
        <v>1.6</v>
      </c>
      <c r="FB275" s="2">
        <f>+EF275</f>
        <v>0.35</v>
      </c>
      <c r="FC275" s="2">
        <f>+EG275</f>
        <v>0.4</v>
      </c>
      <c r="FD275" s="2">
        <f>+EH275</f>
        <v>0.2</v>
      </c>
      <c r="FE275" s="2">
        <f>+EI275</f>
        <v>0.1</v>
      </c>
      <c r="FF275" s="51">
        <f t="shared" ref="FF275:FF284" si="1374">+(FA275+FB275+FC275+FD275+FE275+FI275)*FE257</f>
        <v>3.2500000000000004</v>
      </c>
      <c r="FG275" t="s">
        <v>152</v>
      </c>
      <c r="FH275" t="s">
        <v>153</v>
      </c>
      <c r="FI275">
        <f>+Conceptos!AB42</f>
        <v>0.6</v>
      </c>
      <c r="FU275" t="s">
        <v>44</v>
      </c>
      <c r="FV275" s="1" t="str">
        <f>+FW257</f>
        <v>Black market</v>
      </c>
      <c r="FW275" s="2">
        <f>+FA275</f>
        <v>1.6</v>
      </c>
      <c r="FX275" s="2">
        <f>+FB275</f>
        <v>0.35</v>
      </c>
      <c r="FY275" s="2">
        <f>+FC275</f>
        <v>0.4</v>
      </c>
      <c r="FZ275" s="2">
        <f>+FD275</f>
        <v>0.2</v>
      </c>
      <c r="GA275" s="2">
        <f>+FE275</f>
        <v>0.1</v>
      </c>
      <c r="GB275" s="51">
        <f t="shared" ref="GB275:GB282" si="1375">+(FW275+FX275+FY275+FZ275+GA275+GE275)*GA257</f>
        <v>3.2500000000000004</v>
      </c>
      <c r="GC275" t="s">
        <v>152</v>
      </c>
      <c r="GD275" t="s">
        <v>153</v>
      </c>
      <c r="GE275">
        <f>+Conceptos!AC42</f>
        <v>0.6</v>
      </c>
      <c r="GQ275" t="s">
        <v>44</v>
      </c>
      <c r="GR275" s="1" t="str">
        <f>+GS257</f>
        <v>Black market</v>
      </c>
      <c r="GS275" s="2">
        <f>+FW275</f>
        <v>1.6</v>
      </c>
      <c r="GT275" s="2">
        <f>+FX275</f>
        <v>0.35</v>
      </c>
      <c r="GU275" s="2">
        <f>+FY275</f>
        <v>0.4</v>
      </c>
      <c r="GV275" s="2">
        <f>+FZ275</f>
        <v>0.2</v>
      </c>
      <c r="GW275" s="2">
        <f>+GA275</f>
        <v>0.1</v>
      </c>
      <c r="GX275" s="51">
        <f>+(GS275+GT275+GU275+GV275+GW275+HA275)*GW257</f>
        <v>3.2500000000000004</v>
      </c>
      <c r="GY275" t="s">
        <v>152</v>
      </c>
      <c r="GZ275" t="s">
        <v>153</v>
      </c>
      <c r="HA275">
        <f>+Conceptos!AD42</f>
        <v>0.6</v>
      </c>
      <c r="HM275" t="s">
        <v>44</v>
      </c>
      <c r="HN275" s="1" t="str">
        <f>+HO257</f>
        <v>Black market</v>
      </c>
      <c r="HO275" s="2">
        <f>+GS275</f>
        <v>1.6</v>
      </c>
      <c r="HP275" s="2">
        <f>+GT275</f>
        <v>0.35</v>
      </c>
      <c r="HQ275" s="2">
        <f>+GU275</f>
        <v>0.4</v>
      </c>
      <c r="HR275" s="2">
        <f>+GV275</f>
        <v>0.2</v>
      </c>
      <c r="HS275" s="2">
        <f>+GW275</f>
        <v>0.1</v>
      </c>
      <c r="HT275" s="51">
        <f t="shared" ref="HT275:HT282" si="1376">+(HO275+HP275+HQ275+HR275+HS275+HW275)*HS257</f>
        <v>3.2500000000000004</v>
      </c>
      <c r="HU275" t="s">
        <v>152</v>
      </c>
      <c r="HV275" t="s">
        <v>153</v>
      </c>
      <c r="HW275">
        <f>+Conceptos!AE42</f>
        <v>0.6</v>
      </c>
    </row>
    <row r="276" spans="1:231" ht="13.5" thickBot="1">
      <c r="A276" s="105"/>
      <c r="B276" s="48" t="str">
        <f>+C258</f>
        <v>Street</v>
      </c>
      <c r="C276" s="32">
        <f>+Conceptos!C43</f>
        <v>1.6</v>
      </c>
      <c r="D276" s="32">
        <f>+Conceptos!D43</f>
        <v>0.35</v>
      </c>
      <c r="E276" s="32">
        <f>+Conceptos!E43</f>
        <v>0.4</v>
      </c>
      <c r="F276" s="32">
        <f>+Conceptos!F43</f>
        <v>0.2</v>
      </c>
      <c r="G276" s="32">
        <f>+Conceptos!G43</f>
        <v>0.3</v>
      </c>
      <c r="H276" s="51">
        <f t="shared" ref="H276:H289" si="1377">+(C276+D276+E276+F276+G276+K276)*G258</f>
        <v>3.45</v>
      </c>
      <c r="I276" t="s">
        <v>152</v>
      </c>
      <c r="K276">
        <f>+Conceptos!U43</f>
        <v>0.6</v>
      </c>
      <c r="X276" s="1" t="str">
        <f t="shared" ref="X276:X284" si="1378">+Y258</f>
        <v>Street</v>
      </c>
      <c r="Y276" s="2">
        <f t="shared" ref="Y276:Y284" si="1379">+C276</f>
        <v>1.6</v>
      </c>
      <c r="Z276" s="2">
        <f t="shared" ref="Z276:Z284" si="1380">+D276</f>
        <v>0.35</v>
      </c>
      <c r="AA276" s="2">
        <f t="shared" ref="AA276:AA284" si="1381">+E276</f>
        <v>0.4</v>
      </c>
      <c r="AB276" s="2">
        <f t="shared" ref="AB276:AB284" si="1382">+F276</f>
        <v>0.2</v>
      </c>
      <c r="AC276" s="2">
        <f t="shared" ref="AC276:AC284" si="1383">+G276</f>
        <v>0.3</v>
      </c>
      <c r="AD276" s="51">
        <f t="shared" ref="AD276:AD289" si="1384">+(Y276+Z276+AA276+AB276+AC276+AG276)*AC258</f>
        <v>3.45</v>
      </c>
      <c r="AE276" t="s">
        <v>152</v>
      </c>
      <c r="AG276" s="181">
        <f>+Conceptos!V43</f>
        <v>0.6</v>
      </c>
      <c r="AT276" s="1" t="str">
        <f t="shared" ref="AT276:AT284" si="1385">+AU258</f>
        <v>Street</v>
      </c>
      <c r="AU276" s="2">
        <f t="shared" ref="AU276:AU284" si="1386">+Y276</f>
        <v>1.6</v>
      </c>
      <c r="AV276" s="2">
        <f t="shared" ref="AV276:AV284" si="1387">+Z276</f>
        <v>0.35</v>
      </c>
      <c r="AW276" s="2">
        <f t="shared" ref="AW276:AW284" si="1388">+AA276</f>
        <v>0.4</v>
      </c>
      <c r="AX276" s="2">
        <f t="shared" ref="AX276:AX284" si="1389">+AB276</f>
        <v>0.2</v>
      </c>
      <c r="AY276" s="2">
        <f t="shared" ref="AY276:AY284" si="1390">+AC276</f>
        <v>0.3</v>
      </c>
      <c r="AZ276" s="51">
        <f t="shared" si="1369"/>
        <v>3.45</v>
      </c>
      <c r="BA276" t="s">
        <v>152</v>
      </c>
      <c r="BC276" s="182">
        <f>+Conceptos!W43</f>
        <v>0.6</v>
      </c>
      <c r="BP276" s="1" t="str">
        <f t="shared" ref="BP276:BP284" si="1391">+BQ258</f>
        <v>Street</v>
      </c>
      <c r="BQ276" s="2">
        <f t="shared" ref="BQ276:BQ284" si="1392">+AU276</f>
        <v>1.6</v>
      </c>
      <c r="BR276" s="2">
        <f t="shared" ref="BR276:BR284" si="1393">+AV276</f>
        <v>0.35</v>
      </c>
      <c r="BS276" s="2">
        <f t="shared" ref="BS276:BS284" si="1394">+AW276</f>
        <v>0.4</v>
      </c>
      <c r="BT276" s="2">
        <f t="shared" ref="BT276:BT284" si="1395">+AX276</f>
        <v>0.2</v>
      </c>
      <c r="BU276" s="2">
        <f t="shared" ref="BU276:BU284" si="1396">+AY276</f>
        <v>0.3</v>
      </c>
      <c r="BV276" s="51">
        <f t="shared" si="1370"/>
        <v>3.45</v>
      </c>
      <c r="BW276" t="s">
        <v>152</v>
      </c>
      <c r="BY276" s="182">
        <f>+Conceptos!X43</f>
        <v>0.6</v>
      </c>
      <c r="CL276" s="1" t="str">
        <f t="shared" ref="CL276:CL284" si="1397">+CM258</f>
        <v>Street</v>
      </c>
      <c r="CM276" s="2">
        <f t="shared" ref="CM276:CM284" si="1398">+BQ276</f>
        <v>1.6</v>
      </c>
      <c r="CN276" s="2">
        <f t="shared" ref="CN276:CN284" si="1399">+BR276</f>
        <v>0.35</v>
      </c>
      <c r="CO276" s="2">
        <f t="shared" ref="CO276:CO284" si="1400">+BS276</f>
        <v>0.4</v>
      </c>
      <c r="CP276" s="2">
        <f t="shared" ref="CP276:CP284" si="1401">+BT276</f>
        <v>0.2</v>
      </c>
      <c r="CQ276" s="2">
        <f t="shared" ref="CQ276:CQ284" si="1402">+BU276</f>
        <v>0.3</v>
      </c>
      <c r="CR276" s="51">
        <f t="shared" si="1371"/>
        <v>3.45</v>
      </c>
      <c r="CS276" t="s">
        <v>152</v>
      </c>
      <c r="CT276" t="s">
        <v>153</v>
      </c>
      <c r="CU276" s="182">
        <f>+Conceptos!Y43</f>
        <v>0.6</v>
      </c>
      <c r="DH276" s="1" t="str">
        <f t="shared" ref="DH276:DH284" si="1403">+DI258</f>
        <v>Street</v>
      </c>
      <c r="DI276" s="2">
        <f t="shared" ref="DI276:DI284" si="1404">+CM276</f>
        <v>1.6</v>
      </c>
      <c r="DJ276" s="2">
        <f t="shared" ref="DJ276:DJ284" si="1405">+CN276</f>
        <v>0.35</v>
      </c>
      <c r="DK276" s="2">
        <f t="shared" ref="DK276:DK284" si="1406">+CO276</f>
        <v>0.4</v>
      </c>
      <c r="DL276" s="2">
        <f t="shared" ref="DL276:DL284" si="1407">+CP276</f>
        <v>0.2</v>
      </c>
      <c r="DM276" s="2">
        <f t="shared" ref="DM276:DM284" si="1408">+CQ276</f>
        <v>0.3</v>
      </c>
      <c r="DN276" s="51">
        <f t="shared" si="1372"/>
        <v>3.45</v>
      </c>
      <c r="DO276" t="s">
        <v>152</v>
      </c>
      <c r="DP276" t="s">
        <v>153</v>
      </c>
      <c r="DQ276" s="182">
        <f>+Conceptos!Z43</f>
        <v>0.6</v>
      </c>
      <c r="ED276" s="1" t="str">
        <f t="shared" ref="ED276:ED284" si="1409">+EE258</f>
        <v>Street</v>
      </c>
      <c r="EE276" s="2">
        <f t="shared" ref="EE276:EE284" si="1410">+DI276</f>
        <v>1.6</v>
      </c>
      <c r="EF276" s="2">
        <f t="shared" ref="EF276:EF284" si="1411">+DJ276</f>
        <v>0.35</v>
      </c>
      <c r="EG276" s="2">
        <f t="shared" ref="EG276:EG284" si="1412">+DK276</f>
        <v>0.4</v>
      </c>
      <c r="EH276" s="2">
        <f t="shared" ref="EH276:EH284" si="1413">+DL276</f>
        <v>0.2</v>
      </c>
      <c r="EI276" s="2">
        <f t="shared" ref="EI276:EI284" si="1414">+DM276</f>
        <v>0.3</v>
      </c>
      <c r="EJ276" s="51">
        <f t="shared" si="1373"/>
        <v>3.45</v>
      </c>
      <c r="EK276" t="s">
        <v>152</v>
      </c>
      <c r="EL276" t="s">
        <v>153</v>
      </c>
      <c r="EM276" s="181">
        <f>+Conceptos!AA43</f>
        <v>0.6</v>
      </c>
      <c r="EZ276" s="1" t="str">
        <f t="shared" ref="EZ276:EZ284" si="1415">+FA258</f>
        <v>Street</v>
      </c>
      <c r="FA276" s="2">
        <f t="shared" ref="FA276:FA284" si="1416">+EE276</f>
        <v>1.6</v>
      </c>
      <c r="FB276" s="2">
        <f t="shared" ref="FB276:FB284" si="1417">+EF276</f>
        <v>0.35</v>
      </c>
      <c r="FC276" s="2">
        <f t="shared" ref="FC276:FC284" si="1418">+EG276</f>
        <v>0.4</v>
      </c>
      <c r="FD276" s="2">
        <f t="shared" ref="FD276:FD284" si="1419">+EH276</f>
        <v>0.2</v>
      </c>
      <c r="FE276" s="2">
        <f t="shared" ref="FE276:FE284" si="1420">+EI276</f>
        <v>0.3</v>
      </c>
      <c r="FF276" s="51">
        <f t="shared" si="1374"/>
        <v>3.45</v>
      </c>
      <c r="FG276" t="s">
        <v>152</v>
      </c>
      <c r="FH276" t="s">
        <v>153</v>
      </c>
      <c r="FI276">
        <f>+Conceptos!AB43</f>
        <v>0.6</v>
      </c>
      <c r="FV276" s="1" t="str">
        <f t="shared" ref="FV276:FV289" si="1421">+FW258</f>
        <v>Street</v>
      </c>
      <c r="FW276" s="2">
        <f t="shared" ref="FW276:FW289" si="1422">+FA276</f>
        <v>1.6</v>
      </c>
      <c r="FX276" s="2">
        <f t="shared" ref="FX276:FX289" si="1423">+FB276</f>
        <v>0.35</v>
      </c>
      <c r="FY276" s="2">
        <f t="shared" ref="FY276:FY289" si="1424">+FC276</f>
        <v>0.4</v>
      </c>
      <c r="FZ276" s="2">
        <f t="shared" ref="FZ276:FZ289" si="1425">+FD276</f>
        <v>0.2</v>
      </c>
      <c r="GA276" s="2">
        <f t="shared" ref="GA276:GA289" si="1426">+FE276</f>
        <v>0.3</v>
      </c>
      <c r="GB276" s="51">
        <f t="shared" si="1375"/>
        <v>3.45</v>
      </c>
      <c r="GC276" t="s">
        <v>152</v>
      </c>
      <c r="GE276">
        <f>+Conceptos!AC43</f>
        <v>0.6</v>
      </c>
      <c r="GR276" s="1" t="str">
        <f t="shared" ref="GR276:GR282" si="1427">+GS258</f>
        <v>Street</v>
      </c>
      <c r="GS276" s="2">
        <f t="shared" ref="GS276:GS289" si="1428">+FW276</f>
        <v>1.6</v>
      </c>
      <c r="GT276" s="2">
        <f t="shared" ref="GT276:GT289" si="1429">+FX276</f>
        <v>0.35</v>
      </c>
      <c r="GU276" s="2">
        <f t="shared" ref="GU276:GU289" si="1430">+FY276</f>
        <v>0.4</v>
      </c>
      <c r="GV276" s="2">
        <f t="shared" ref="GV276:GV289" si="1431">+FZ276</f>
        <v>0.2</v>
      </c>
      <c r="GW276" s="2">
        <f t="shared" ref="GW276:GW289" si="1432">+GA276</f>
        <v>0.3</v>
      </c>
      <c r="GX276" s="51">
        <f t="shared" ref="GX276:GX289" si="1433">+(GS276+GT276+GU276+GV276+GW276+HA276)*GW258</f>
        <v>3.45</v>
      </c>
      <c r="GY276" t="s">
        <v>152</v>
      </c>
      <c r="HA276">
        <f>+Conceptos!AD43</f>
        <v>0.6</v>
      </c>
      <c r="HN276" s="1" t="str">
        <f t="shared" ref="HN276:HN282" si="1434">+HO258</f>
        <v>Street</v>
      </c>
      <c r="HO276" s="2">
        <f t="shared" ref="HO276:HO282" si="1435">+GS276</f>
        <v>1.6</v>
      </c>
      <c r="HP276" s="2">
        <f t="shared" ref="HP276:HP282" si="1436">+GT276</f>
        <v>0.35</v>
      </c>
      <c r="HQ276" s="2">
        <f t="shared" ref="HQ276:HQ282" si="1437">+GU276</f>
        <v>0.4</v>
      </c>
      <c r="HR276" s="2">
        <f t="shared" ref="HR276:HR282" si="1438">+GV276</f>
        <v>0.2</v>
      </c>
      <c r="HS276" s="2">
        <f t="shared" ref="HS276:HS282" si="1439">+GW276</f>
        <v>0.3</v>
      </c>
      <c r="HT276" s="51">
        <f t="shared" si="1376"/>
        <v>3.45</v>
      </c>
      <c r="HU276" t="s">
        <v>152</v>
      </c>
      <c r="HW276">
        <f>+Conceptos!AE43</f>
        <v>0.6</v>
      </c>
    </row>
    <row r="277" spans="1:231" ht="13.5" thickBot="1">
      <c r="A277" s="105"/>
      <c r="B277" s="48" t="str">
        <f t="shared" ref="B277:B284" si="1440">+C259</f>
        <v>Extreme Bike</v>
      </c>
      <c r="C277" s="32">
        <f>+Conceptos!C44</f>
        <v>2</v>
      </c>
      <c r="D277" s="32">
        <f>+Conceptos!D44</f>
        <v>0.5</v>
      </c>
      <c r="E277" s="32">
        <f>+Conceptos!E44</f>
        <v>0.4</v>
      </c>
      <c r="F277" s="32">
        <f>+Conceptos!F44</f>
        <v>0.2</v>
      </c>
      <c r="G277" s="32">
        <f>+Conceptos!G44</f>
        <v>0.5</v>
      </c>
      <c r="H277" s="51">
        <f t="shared" si="1377"/>
        <v>4.2</v>
      </c>
      <c r="I277" t="s">
        <v>154</v>
      </c>
      <c r="K277">
        <f>+Conceptos!U44</f>
        <v>0.6</v>
      </c>
      <c r="X277" s="1" t="str">
        <f t="shared" si="1378"/>
        <v>Extreme Bike</v>
      </c>
      <c r="Y277" s="2">
        <f t="shared" si="1379"/>
        <v>2</v>
      </c>
      <c r="Z277" s="2">
        <f t="shared" si="1380"/>
        <v>0.5</v>
      </c>
      <c r="AA277" s="2">
        <f t="shared" si="1381"/>
        <v>0.4</v>
      </c>
      <c r="AB277" s="2">
        <f t="shared" si="1382"/>
        <v>0.2</v>
      </c>
      <c r="AC277" s="2">
        <f t="shared" si="1383"/>
        <v>0.5</v>
      </c>
      <c r="AD277" s="51">
        <f t="shared" si="1384"/>
        <v>4.2</v>
      </c>
      <c r="AE277" t="s">
        <v>154</v>
      </c>
      <c r="AG277" s="181">
        <f>+Conceptos!V44</f>
        <v>0.6</v>
      </c>
      <c r="AT277" s="1" t="str">
        <f t="shared" si="1385"/>
        <v>Extreme Bike</v>
      </c>
      <c r="AU277" s="2">
        <f t="shared" si="1386"/>
        <v>2</v>
      </c>
      <c r="AV277" s="2">
        <f t="shared" si="1387"/>
        <v>0.5</v>
      </c>
      <c r="AW277" s="2">
        <f t="shared" si="1388"/>
        <v>0.4</v>
      </c>
      <c r="AX277" s="2">
        <f t="shared" si="1389"/>
        <v>0.2</v>
      </c>
      <c r="AY277" s="2">
        <f t="shared" si="1390"/>
        <v>0.5</v>
      </c>
      <c r="AZ277" s="51">
        <f t="shared" si="1369"/>
        <v>4.2</v>
      </c>
      <c r="BA277" t="s">
        <v>154</v>
      </c>
      <c r="BC277" s="182">
        <f>+Conceptos!W44</f>
        <v>0.6</v>
      </c>
      <c r="BP277" s="1" t="str">
        <f t="shared" si="1391"/>
        <v>Extreme Bike</v>
      </c>
      <c r="BQ277" s="2">
        <f t="shared" si="1392"/>
        <v>2</v>
      </c>
      <c r="BR277" s="2">
        <f t="shared" si="1393"/>
        <v>0.5</v>
      </c>
      <c r="BS277" s="2">
        <f t="shared" si="1394"/>
        <v>0.4</v>
      </c>
      <c r="BT277" s="2">
        <f t="shared" si="1395"/>
        <v>0.2</v>
      </c>
      <c r="BU277" s="2">
        <f t="shared" si="1396"/>
        <v>0.5</v>
      </c>
      <c r="BV277" s="51">
        <f t="shared" si="1370"/>
        <v>4.2</v>
      </c>
      <c r="BW277" t="s">
        <v>154</v>
      </c>
      <c r="BY277" s="182">
        <f>+Conceptos!X44</f>
        <v>0.6</v>
      </c>
      <c r="CL277" s="1" t="str">
        <f t="shared" si="1397"/>
        <v>Extreme Bike</v>
      </c>
      <c r="CM277" s="2">
        <f t="shared" si="1398"/>
        <v>2</v>
      </c>
      <c r="CN277" s="2">
        <f t="shared" si="1399"/>
        <v>0.5</v>
      </c>
      <c r="CO277" s="2">
        <f t="shared" si="1400"/>
        <v>0.4</v>
      </c>
      <c r="CP277" s="2">
        <f t="shared" si="1401"/>
        <v>0.2</v>
      </c>
      <c r="CQ277" s="2">
        <f t="shared" si="1402"/>
        <v>0.5</v>
      </c>
      <c r="CR277" s="51">
        <f t="shared" si="1371"/>
        <v>4.2</v>
      </c>
      <c r="CS277" t="s">
        <v>152</v>
      </c>
      <c r="CT277" t="s">
        <v>153</v>
      </c>
      <c r="CU277" s="182">
        <f>+Conceptos!Y44</f>
        <v>0.6</v>
      </c>
      <c r="DH277" s="1" t="str">
        <f t="shared" si="1403"/>
        <v>Extreme Bike</v>
      </c>
      <c r="DI277" s="2">
        <f t="shared" si="1404"/>
        <v>2</v>
      </c>
      <c r="DJ277" s="2">
        <f t="shared" si="1405"/>
        <v>0.5</v>
      </c>
      <c r="DK277" s="2">
        <f t="shared" si="1406"/>
        <v>0.4</v>
      </c>
      <c r="DL277" s="2">
        <f t="shared" si="1407"/>
        <v>0.2</v>
      </c>
      <c r="DM277" s="2">
        <f t="shared" si="1408"/>
        <v>0.5</v>
      </c>
      <c r="DN277" s="51">
        <f t="shared" si="1372"/>
        <v>4.2</v>
      </c>
      <c r="DO277" t="s">
        <v>152</v>
      </c>
      <c r="DP277" t="s">
        <v>153</v>
      </c>
      <c r="DQ277" s="182">
        <f>+Conceptos!Z44</f>
        <v>0.6</v>
      </c>
      <c r="ED277" s="1" t="str">
        <f t="shared" si="1409"/>
        <v>Extreme Bike</v>
      </c>
      <c r="EE277" s="2">
        <f t="shared" si="1410"/>
        <v>2</v>
      </c>
      <c r="EF277" s="2">
        <f t="shared" si="1411"/>
        <v>0.5</v>
      </c>
      <c r="EG277" s="2">
        <f t="shared" si="1412"/>
        <v>0.4</v>
      </c>
      <c r="EH277" s="2">
        <f t="shared" si="1413"/>
        <v>0.2</v>
      </c>
      <c r="EI277" s="2">
        <f t="shared" si="1414"/>
        <v>0.5</v>
      </c>
      <c r="EJ277" s="51">
        <f t="shared" si="1373"/>
        <v>4.2</v>
      </c>
      <c r="EK277" t="s">
        <v>152</v>
      </c>
      <c r="EL277" t="s">
        <v>153</v>
      </c>
      <c r="EM277" s="181">
        <f>+Conceptos!AA44</f>
        <v>0.6</v>
      </c>
      <c r="EZ277" s="1" t="str">
        <f t="shared" si="1415"/>
        <v>Extreme Bike</v>
      </c>
      <c r="FA277" s="2">
        <f t="shared" si="1416"/>
        <v>2</v>
      </c>
      <c r="FB277" s="2">
        <f t="shared" si="1417"/>
        <v>0.5</v>
      </c>
      <c r="FC277" s="2">
        <f t="shared" si="1418"/>
        <v>0.4</v>
      </c>
      <c r="FD277" s="2">
        <f t="shared" si="1419"/>
        <v>0.2</v>
      </c>
      <c r="FE277" s="2">
        <f t="shared" si="1420"/>
        <v>0.5</v>
      </c>
      <c r="FF277" s="51">
        <f t="shared" si="1374"/>
        <v>4.2</v>
      </c>
      <c r="FG277" t="s">
        <v>152</v>
      </c>
      <c r="FH277" t="s">
        <v>153</v>
      </c>
      <c r="FI277">
        <f>+Conceptos!AB44</f>
        <v>0.6</v>
      </c>
      <c r="FV277" s="1" t="str">
        <f t="shared" si="1421"/>
        <v>Extreme Bike</v>
      </c>
      <c r="FW277" s="2">
        <f t="shared" si="1422"/>
        <v>2</v>
      </c>
      <c r="FX277" s="2">
        <f t="shared" si="1423"/>
        <v>0.5</v>
      </c>
      <c r="FY277" s="2">
        <f t="shared" si="1424"/>
        <v>0.4</v>
      </c>
      <c r="FZ277" s="2">
        <f t="shared" si="1425"/>
        <v>0.2</v>
      </c>
      <c r="GA277" s="2">
        <f t="shared" si="1426"/>
        <v>0.5</v>
      </c>
      <c r="GB277" s="51">
        <f t="shared" si="1375"/>
        <v>4.2</v>
      </c>
      <c r="GC277" t="s">
        <v>154</v>
      </c>
      <c r="GE277">
        <f>+Conceptos!AC44</f>
        <v>0.6</v>
      </c>
      <c r="GR277" s="1" t="str">
        <f t="shared" si="1427"/>
        <v>Extreme Bike</v>
      </c>
      <c r="GS277" s="2">
        <f t="shared" si="1428"/>
        <v>2</v>
      </c>
      <c r="GT277" s="2">
        <f t="shared" si="1429"/>
        <v>0.5</v>
      </c>
      <c r="GU277" s="2">
        <f t="shared" si="1430"/>
        <v>0.4</v>
      </c>
      <c r="GV277" s="2">
        <f t="shared" si="1431"/>
        <v>0.2</v>
      </c>
      <c r="GW277" s="2">
        <f t="shared" si="1432"/>
        <v>0.5</v>
      </c>
      <c r="GX277" s="51">
        <f t="shared" si="1433"/>
        <v>4.2</v>
      </c>
      <c r="GY277" t="s">
        <v>154</v>
      </c>
      <c r="HA277">
        <f>+Conceptos!AD44</f>
        <v>0.6</v>
      </c>
      <c r="HN277" s="1" t="str">
        <f t="shared" si="1434"/>
        <v>Extreme Bike</v>
      </c>
      <c r="HO277" s="2">
        <f t="shared" si="1435"/>
        <v>2</v>
      </c>
      <c r="HP277" s="2">
        <f t="shared" si="1436"/>
        <v>0.5</v>
      </c>
      <c r="HQ277" s="2">
        <f t="shared" si="1437"/>
        <v>0.4</v>
      </c>
      <c r="HR277" s="2">
        <f t="shared" si="1438"/>
        <v>0.2</v>
      </c>
      <c r="HS277" s="2">
        <f t="shared" si="1439"/>
        <v>0.5</v>
      </c>
      <c r="HT277" s="51">
        <f t="shared" si="1376"/>
        <v>4.2</v>
      </c>
      <c r="HU277" t="s">
        <v>154</v>
      </c>
      <c r="HW277">
        <f>+Conceptos!AE44</f>
        <v>0.6</v>
      </c>
    </row>
    <row r="278" spans="1:231" ht="13.5" thickBot="1">
      <c r="A278" s="105"/>
      <c r="B278" s="48" t="str">
        <f t="shared" si="1440"/>
        <v>Basic</v>
      </c>
      <c r="C278" s="32">
        <f>+Conceptos!C45</f>
        <v>2</v>
      </c>
      <c r="D278" s="32">
        <f>+Conceptos!D45</f>
        <v>0.6</v>
      </c>
      <c r="E278" s="32">
        <f>+Conceptos!E45</f>
        <v>0.4</v>
      </c>
      <c r="F278" s="32">
        <f>+Conceptos!F45</f>
        <v>0.2</v>
      </c>
      <c r="G278" s="32">
        <f>+Conceptos!G45</f>
        <v>0.5</v>
      </c>
      <c r="H278" s="51">
        <f t="shared" si="1377"/>
        <v>4.3</v>
      </c>
      <c r="I278" t="s">
        <v>154</v>
      </c>
      <c r="K278">
        <f>+Conceptos!U45</f>
        <v>0.6</v>
      </c>
      <c r="X278" s="1" t="str">
        <f t="shared" si="1378"/>
        <v>Basic</v>
      </c>
      <c r="Y278" s="2">
        <f t="shared" si="1379"/>
        <v>2</v>
      </c>
      <c r="Z278" s="2">
        <f t="shared" si="1380"/>
        <v>0.6</v>
      </c>
      <c r="AA278" s="2">
        <f t="shared" si="1381"/>
        <v>0.4</v>
      </c>
      <c r="AB278" s="2">
        <f t="shared" si="1382"/>
        <v>0.2</v>
      </c>
      <c r="AC278" s="2">
        <f t="shared" si="1383"/>
        <v>0.5</v>
      </c>
      <c r="AD278" s="51">
        <f t="shared" si="1384"/>
        <v>4.3</v>
      </c>
      <c r="AE278" t="s">
        <v>154</v>
      </c>
      <c r="AG278" s="181">
        <f>+Conceptos!V45</f>
        <v>0.6</v>
      </c>
      <c r="AT278" s="1" t="str">
        <f t="shared" si="1385"/>
        <v>Basic, Sport</v>
      </c>
      <c r="AU278" s="2">
        <f t="shared" si="1386"/>
        <v>2</v>
      </c>
      <c r="AV278" s="2">
        <f t="shared" si="1387"/>
        <v>0.6</v>
      </c>
      <c r="AW278" s="2">
        <f t="shared" si="1388"/>
        <v>0.4</v>
      </c>
      <c r="AX278" s="2">
        <f t="shared" si="1389"/>
        <v>0.2</v>
      </c>
      <c r="AY278" s="2">
        <f t="shared" si="1390"/>
        <v>0.5</v>
      </c>
      <c r="AZ278" s="51">
        <f t="shared" si="1369"/>
        <v>4.3</v>
      </c>
      <c r="BA278" t="s">
        <v>154</v>
      </c>
      <c r="BC278" s="182">
        <f>+Conceptos!W45</f>
        <v>0.6</v>
      </c>
      <c r="BP278" s="1" t="str">
        <f t="shared" si="1391"/>
        <v>Basic, Sport</v>
      </c>
      <c r="BQ278" s="2">
        <f t="shared" si="1392"/>
        <v>2</v>
      </c>
      <c r="BR278" s="2">
        <f t="shared" si="1393"/>
        <v>0.6</v>
      </c>
      <c r="BS278" s="2">
        <f t="shared" si="1394"/>
        <v>0.4</v>
      </c>
      <c r="BT278" s="2">
        <f t="shared" si="1395"/>
        <v>0.2</v>
      </c>
      <c r="BU278" s="2">
        <f t="shared" si="1396"/>
        <v>0.5</v>
      </c>
      <c r="BV278" s="51">
        <f t="shared" si="1370"/>
        <v>4.3</v>
      </c>
      <c r="BW278" t="s">
        <v>154</v>
      </c>
      <c r="BY278" s="182">
        <f>+Conceptos!X45</f>
        <v>0.6</v>
      </c>
      <c r="CL278" s="1" t="str">
        <f t="shared" si="1397"/>
        <v>Basic, Sport</v>
      </c>
      <c r="CM278" s="2">
        <f t="shared" si="1398"/>
        <v>2</v>
      </c>
      <c r="CN278" s="2">
        <f t="shared" si="1399"/>
        <v>0.6</v>
      </c>
      <c r="CO278" s="2">
        <f t="shared" si="1400"/>
        <v>0.4</v>
      </c>
      <c r="CP278" s="2">
        <f t="shared" si="1401"/>
        <v>0.2</v>
      </c>
      <c r="CQ278" s="2">
        <f t="shared" si="1402"/>
        <v>0.5</v>
      </c>
      <c r="CR278" s="51">
        <f t="shared" si="1371"/>
        <v>4.3</v>
      </c>
      <c r="CS278" t="s">
        <v>152</v>
      </c>
      <c r="CT278" t="s">
        <v>153</v>
      </c>
      <c r="CU278" s="182">
        <f>+Conceptos!Y45</f>
        <v>0.6</v>
      </c>
      <c r="DH278" s="1" t="str">
        <f t="shared" si="1403"/>
        <v>Basic, Sport</v>
      </c>
      <c r="DI278" s="2">
        <f t="shared" si="1404"/>
        <v>2</v>
      </c>
      <c r="DJ278" s="2">
        <f t="shared" si="1405"/>
        <v>0.6</v>
      </c>
      <c r="DK278" s="2">
        <f t="shared" si="1406"/>
        <v>0.4</v>
      </c>
      <c r="DL278" s="2">
        <f t="shared" si="1407"/>
        <v>0.2</v>
      </c>
      <c r="DM278" s="2">
        <f t="shared" si="1408"/>
        <v>0.5</v>
      </c>
      <c r="DN278" s="51">
        <f t="shared" si="1372"/>
        <v>4.3</v>
      </c>
      <c r="DO278" t="s">
        <v>152</v>
      </c>
      <c r="DP278" t="s">
        <v>153</v>
      </c>
      <c r="DQ278" s="182">
        <f>+Conceptos!Z45</f>
        <v>0.6</v>
      </c>
      <c r="ED278" s="1" t="str">
        <f t="shared" si="1409"/>
        <v>Basic, Sport</v>
      </c>
      <c r="EE278" s="2">
        <f t="shared" si="1410"/>
        <v>2</v>
      </c>
      <c r="EF278" s="2">
        <f t="shared" si="1411"/>
        <v>0.6</v>
      </c>
      <c r="EG278" s="2">
        <f t="shared" si="1412"/>
        <v>0.4</v>
      </c>
      <c r="EH278" s="2">
        <f t="shared" si="1413"/>
        <v>0.2</v>
      </c>
      <c r="EI278" s="2">
        <f t="shared" si="1414"/>
        <v>0.5</v>
      </c>
      <c r="EJ278" s="51">
        <f t="shared" si="1373"/>
        <v>4.3</v>
      </c>
      <c r="EK278" t="s">
        <v>152</v>
      </c>
      <c r="EL278" t="s">
        <v>153</v>
      </c>
      <c r="EM278" s="181">
        <f>+Conceptos!AA45</f>
        <v>0.6</v>
      </c>
      <c r="EZ278" s="1" t="str">
        <f t="shared" si="1415"/>
        <v>Basic, Sport</v>
      </c>
      <c r="FA278" s="2">
        <f t="shared" si="1416"/>
        <v>2</v>
      </c>
      <c r="FB278" s="2">
        <f t="shared" si="1417"/>
        <v>0.6</v>
      </c>
      <c r="FC278" s="2">
        <f t="shared" si="1418"/>
        <v>0.4</v>
      </c>
      <c r="FD278" s="2">
        <f t="shared" si="1419"/>
        <v>0.2</v>
      </c>
      <c r="FE278" s="2">
        <f t="shared" si="1420"/>
        <v>0.5</v>
      </c>
      <c r="FF278" s="51">
        <f t="shared" si="1374"/>
        <v>4.3</v>
      </c>
      <c r="FG278" t="s">
        <v>152</v>
      </c>
      <c r="FH278" t="s">
        <v>153</v>
      </c>
      <c r="FI278">
        <f>+Conceptos!AB45</f>
        <v>0.6</v>
      </c>
      <c r="FV278" s="1" t="str">
        <f t="shared" si="1421"/>
        <v>Basic, Sport</v>
      </c>
      <c r="FW278" s="2">
        <f t="shared" si="1422"/>
        <v>2</v>
      </c>
      <c r="FX278" s="2">
        <f t="shared" si="1423"/>
        <v>0.6</v>
      </c>
      <c r="FY278" s="2">
        <f t="shared" si="1424"/>
        <v>0.4</v>
      </c>
      <c r="FZ278" s="2">
        <f t="shared" si="1425"/>
        <v>0.2</v>
      </c>
      <c r="GA278" s="2">
        <f t="shared" si="1426"/>
        <v>0.5</v>
      </c>
      <c r="GB278" s="51">
        <f t="shared" si="1375"/>
        <v>4.3</v>
      </c>
      <c r="GC278" t="s">
        <v>154</v>
      </c>
      <c r="GE278">
        <f>+Conceptos!AC45</f>
        <v>0.6</v>
      </c>
      <c r="GR278" s="1" t="str">
        <f t="shared" si="1427"/>
        <v>Basic, Sport</v>
      </c>
      <c r="GS278" s="2">
        <f t="shared" si="1428"/>
        <v>2</v>
      </c>
      <c r="GT278" s="2">
        <f t="shared" si="1429"/>
        <v>0.6</v>
      </c>
      <c r="GU278" s="2">
        <f t="shared" si="1430"/>
        <v>0.4</v>
      </c>
      <c r="GV278" s="2">
        <f t="shared" si="1431"/>
        <v>0.2</v>
      </c>
      <c r="GW278" s="2">
        <f t="shared" si="1432"/>
        <v>0.5</v>
      </c>
      <c r="GX278" s="51">
        <f t="shared" si="1433"/>
        <v>4.3</v>
      </c>
      <c r="GY278" t="s">
        <v>154</v>
      </c>
      <c r="HA278">
        <f>+Conceptos!AD45</f>
        <v>0.6</v>
      </c>
      <c r="HN278" s="1" t="str">
        <f t="shared" si="1434"/>
        <v>Basic, Sport</v>
      </c>
      <c r="HO278" s="2">
        <f t="shared" si="1435"/>
        <v>2</v>
      </c>
      <c r="HP278" s="2">
        <f t="shared" si="1436"/>
        <v>0.6</v>
      </c>
      <c r="HQ278" s="2">
        <f t="shared" si="1437"/>
        <v>0.4</v>
      </c>
      <c r="HR278" s="2">
        <f t="shared" si="1438"/>
        <v>0.2</v>
      </c>
      <c r="HS278" s="2">
        <f t="shared" si="1439"/>
        <v>0.5</v>
      </c>
      <c r="HT278" s="51">
        <f t="shared" si="1376"/>
        <v>4.3</v>
      </c>
      <c r="HU278" t="s">
        <v>154</v>
      </c>
      <c r="HW278">
        <f>+Conceptos!AE45</f>
        <v>0.6</v>
      </c>
    </row>
    <row r="279" spans="1:231" ht="13.5" thickBot="1">
      <c r="A279" s="105"/>
      <c r="B279" s="48" t="str">
        <f t="shared" si="1440"/>
        <v>Sport</v>
      </c>
      <c r="C279" s="32">
        <f>+Conceptos!C46</f>
        <v>2</v>
      </c>
      <c r="D279" s="32">
        <f>+Conceptos!D46</f>
        <v>0.6</v>
      </c>
      <c r="E279" s="32">
        <f>+Conceptos!E46</f>
        <v>0.4</v>
      </c>
      <c r="F279" s="32">
        <f>+Conceptos!F46</f>
        <v>0.2</v>
      </c>
      <c r="G279" s="32">
        <f>+Conceptos!G46</f>
        <v>0.5</v>
      </c>
      <c r="H279" s="51">
        <f t="shared" si="1377"/>
        <v>4.3</v>
      </c>
      <c r="I279" t="s">
        <v>154</v>
      </c>
      <c r="K279">
        <f>+Conceptos!U46</f>
        <v>0.6</v>
      </c>
      <c r="X279" s="1" t="str">
        <f t="shared" si="1378"/>
        <v>Sport</v>
      </c>
      <c r="Y279" s="2">
        <f t="shared" si="1379"/>
        <v>2</v>
      </c>
      <c r="Z279" s="2">
        <f t="shared" si="1380"/>
        <v>0.6</v>
      </c>
      <c r="AA279" s="2">
        <f t="shared" si="1381"/>
        <v>0.4</v>
      </c>
      <c r="AB279" s="2">
        <f t="shared" si="1382"/>
        <v>0.2</v>
      </c>
      <c r="AC279" s="2">
        <f t="shared" si="1383"/>
        <v>0.5</v>
      </c>
      <c r="AD279" s="51">
        <f t="shared" si="1384"/>
        <v>4.3</v>
      </c>
      <c r="AE279" t="s">
        <v>154</v>
      </c>
      <c r="AG279" s="181">
        <f>+Conceptos!V46</f>
        <v>0.6</v>
      </c>
      <c r="AT279" s="1" t="str">
        <f t="shared" si="1385"/>
        <v>Underground</v>
      </c>
      <c r="AU279" s="2">
        <f t="shared" si="1386"/>
        <v>2</v>
      </c>
      <c r="AV279" s="2">
        <f t="shared" si="1387"/>
        <v>0.6</v>
      </c>
      <c r="AW279" s="2">
        <f t="shared" si="1388"/>
        <v>0.4</v>
      </c>
      <c r="AX279" s="2">
        <f t="shared" si="1389"/>
        <v>0.2</v>
      </c>
      <c r="AY279" s="2">
        <f t="shared" si="1390"/>
        <v>0.5</v>
      </c>
      <c r="AZ279" s="51">
        <f t="shared" si="1369"/>
        <v>4.3</v>
      </c>
      <c r="BA279" t="s">
        <v>154</v>
      </c>
      <c r="BC279" s="182">
        <f>+Conceptos!W46</f>
        <v>0.6</v>
      </c>
      <c r="BP279" s="1" t="str">
        <f t="shared" si="1391"/>
        <v>Underground</v>
      </c>
      <c r="BQ279" s="2">
        <f t="shared" si="1392"/>
        <v>2</v>
      </c>
      <c r="BR279" s="2">
        <f t="shared" si="1393"/>
        <v>0.6</v>
      </c>
      <c r="BS279" s="2">
        <f t="shared" si="1394"/>
        <v>0.4</v>
      </c>
      <c r="BT279" s="2">
        <f t="shared" si="1395"/>
        <v>0.2</v>
      </c>
      <c r="BU279" s="2">
        <f t="shared" si="1396"/>
        <v>0.5</v>
      </c>
      <c r="BV279" s="51">
        <f t="shared" si="1370"/>
        <v>4.3</v>
      </c>
      <c r="BW279" t="s">
        <v>154</v>
      </c>
      <c r="BY279" s="182">
        <f>+Conceptos!X46</f>
        <v>0.6</v>
      </c>
      <c r="CL279" s="1" t="str">
        <f t="shared" si="1397"/>
        <v>Underground</v>
      </c>
      <c r="CM279" s="2">
        <f t="shared" si="1398"/>
        <v>2</v>
      </c>
      <c r="CN279" s="2">
        <f t="shared" si="1399"/>
        <v>0.6</v>
      </c>
      <c r="CO279" s="2">
        <f t="shared" si="1400"/>
        <v>0.4</v>
      </c>
      <c r="CP279" s="2">
        <f t="shared" si="1401"/>
        <v>0.2</v>
      </c>
      <c r="CQ279" s="2">
        <f t="shared" si="1402"/>
        <v>0.5</v>
      </c>
      <c r="CR279" s="51">
        <f t="shared" si="1371"/>
        <v>4.3</v>
      </c>
      <c r="CS279" t="s">
        <v>152</v>
      </c>
      <c r="CT279" t="s">
        <v>153</v>
      </c>
      <c r="CU279" s="182">
        <f>+Conceptos!Y46</f>
        <v>0.6</v>
      </c>
      <c r="DH279" s="1" t="str">
        <f t="shared" si="1403"/>
        <v>Underground</v>
      </c>
      <c r="DI279" s="2">
        <f t="shared" si="1404"/>
        <v>2</v>
      </c>
      <c r="DJ279" s="2">
        <f t="shared" si="1405"/>
        <v>0.6</v>
      </c>
      <c r="DK279" s="2">
        <f t="shared" si="1406"/>
        <v>0.4</v>
      </c>
      <c r="DL279" s="2">
        <f t="shared" si="1407"/>
        <v>0.2</v>
      </c>
      <c r="DM279" s="2">
        <f t="shared" si="1408"/>
        <v>0.5</v>
      </c>
      <c r="DN279" s="51">
        <f t="shared" si="1372"/>
        <v>4.3</v>
      </c>
      <c r="DO279" t="s">
        <v>152</v>
      </c>
      <c r="DP279" t="s">
        <v>153</v>
      </c>
      <c r="DQ279" s="182">
        <f>+Conceptos!Z46</f>
        <v>0.6</v>
      </c>
      <c r="ED279" s="1" t="str">
        <f t="shared" si="1409"/>
        <v>Underground</v>
      </c>
      <c r="EE279" s="2">
        <f t="shared" si="1410"/>
        <v>2</v>
      </c>
      <c r="EF279" s="2">
        <f t="shared" si="1411"/>
        <v>0.6</v>
      </c>
      <c r="EG279" s="2">
        <f t="shared" si="1412"/>
        <v>0.4</v>
      </c>
      <c r="EH279" s="2">
        <f t="shared" si="1413"/>
        <v>0.2</v>
      </c>
      <c r="EI279" s="2">
        <f t="shared" si="1414"/>
        <v>0.5</v>
      </c>
      <c r="EJ279" s="51">
        <f t="shared" si="1373"/>
        <v>4.3</v>
      </c>
      <c r="EK279" t="s">
        <v>152</v>
      </c>
      <c r="EL279" t="s">
        <v>153</v>
      </c>
      <c r="EM279" s="181">
        <f>+Conceptos!AA46</f>
        <v>0.6</v>
      </c>
      <c r="EZ279" s="1" t="str">
        <f t="shared" si="1415"/>
        <v>Underground</v>
      </c>
      <c r="FA279" s="2">
        <f t="shared" si="1416"/>
        <v>2</v>
      </c>
      <c r="FB279" s="2">
        <f t="shared" si="1417"/>
        <v>0.6</v>
      </c>
      <c r="FC279" s="2">
        <f t="shared" si="1418"/>
        <v>0.4</v>
      </c>
      <c r="FD279" s="2">
        <f t="shared" si="1419"/>
        <v>0.2</v>
      </c>
      <c r="FE279" s="2">
        <f t="shared" si="1420"/>
        <v>0.5</v>
      </c>
      <c r="FF279" s="51">
        <f t="shared" si="1374"/>
        <v>4.3</v>
      </c>
      <c r="FG279" t="s">
        <v>152</v>
      </c>
      <c r="FH279" t="s">
        <v>153</v>
      </c>
      <c r="FI279">
        <f>+Conceptos!AB46</f>
        <v>0.6</v>
      </c>
      <c r="FV279" s="1" t="str">
        <f t="shared" si="1421"/>
        <v>Underground</v>
      </c>
      <c r="FW279" s="2">
        <f t="shared" si="1422"/>
        <v>2</v>
      </c>
      <c r="FX279" s="2">
        <f t="shared" si="1423"/>
        <v>0.6</v>
      </c>
      <c r="FY279" s="2">
        <f t="shared" si="1424"/>
        <v>0.4</v>
      </c>
      <c r="FZ279" s="2">
        <f t="shared" si="1425"/>
        <v>0.2</v>
      </c>
      <c r="GA279" s="2">
        <f t="shared" si="1426"/>
        <v>0.5</v>
      </c>
      <c r="GB279" s="51">
        <f t="shared" si="1375"/>
        <v>4.3</v>
      </c>
      <c r="GC279" t="s">
        <v>154</v>
      </c>
      <c r="GE279">
        <f>+Conceptos!AC46</f>
        <v>0.6</v>
      </c>
      <c r="GR279" s="1" t="str">
        <f t="shared" si="1427"/>
        <v>Underground</v>
      </c>
      <c r="GS279" s="2">
        <f t="shared" si="1428"/>
        <v>2</v>
      </c>
      <c r="GT279" s="2">
        <f t="shared" si="1429"/>
        <v>0.6</v>
      </c>
      <c r="GU279" s="2">
        <f t="shared" si="1430"/>
        <v>0.4</v>
      </c>
      <c r="GV279" s="2">
        <f t="shared" si="1431"/>
        <v>0.2</v>
      </c>
      <c r="GW279" s="2">
        <f t="shared" si="1432"/>
        <v>0.5</v>
      </c>
      <c r="GX279" s="51">
        <f t="shared" si="1433"/>
        <v>4.3</v>
      </c>
      <c r="GY279" t="s">
        <v>154</v>
      </c>
      <c r="HA279">
        <f>+Conceptos!AD46</f>
        <v>0.6</v>
      </c>
      <c r="HN279" s="1" t="str">
        <f t="shared" si="1434"/>
        <v>Underground</v>
      </c>
      <c r="HO279" s="2">
        <f t="shared" si="1435"/>
        <v>2</v>
      </c>
      <c r="HP279" s="2">
        <f t="shared" si="1436"/>
        <v>0.6</v>
      </c>
      <c r="HQ279" s="2">
        <f t="shared" si="1437"/>
        <v>0.4</v>
      </c>
      <c r="HR279" s="2">
        <f t="shared" si="1438"/>
        <v>0.2</v>
      </c>
      <c r="HS279" s="2">
        <f t="shared" si="1439"/>
        <v>0.5</v>
      </c>
      <c r="HT279" s="51">
        <f t="shared" si="1376"/>
        <v>4.3</v>
      </c>
      <c r="HU279" t="s">
        <v>154</v>
      </c>
      <c r="HW279">
        <f>+Conceptos!AE46</f>
        <v>0.6</v>
      </c>
    </row>
    <row r="280" spans="1:231" ht="13.5" thickBot="1">
      <c r="A280" s="105"/>
      <c r="B280" s="48" t="str">
        <f t="shared" si="1440"/>
        <v>Underground</v>
      </c>
      <c r="C280" s="32">
        <f>+Conceptos!C47</f>
        <v>3</v>
      </c>
      <c r="D280" s="32">
        <f>+Conceptos!D47</f>
        <v>0.6</v>
      </c>
      <c r="E280" s="32">
        <f>+Conceptos!E47</f>
        <v>0.4</v>
      </c>
      <c r="F280" s="32">
        <f>+Conceptos!F47</f>
        <v>0.2</v>
      </c>
      <c r="G280" s="32">
        <f>+Conceptos!G47</f>
        <v>0.5</v>
      </c>
      <c r="H280" s="51">
        <f t="shared" si="1377"/>
        <v>5.3</v>
      </c>
      <c r="I280" t="s">
        <v>154</v>
      </c>
      <c r="K280">
        <f>+Conceptos!U47</f>
        <v>0.6</v>
      </c>
      <c r="X280" s="1" t="str">
        <f t="shared" si="1378"/>
        <v>Underground</v>
      </c>
      <c r="Y280" s="2">
        <f t="shared" si="1379"/>
        <v>3</v>
      </c>
      <c r="Z280" s="2">
        <f t="shared" si="1380"/>
        <v>0.6</v>
      </c>
      <c r="AA280" s="2">
        <f t="shared" si="1381"/>
        <v>0.4</v>
      </c>
      <c r="AB280" s="2">
        <f t="shared" si="1382"/>
        <v>0.2</v>
      </c>
      <c r="AC280" s="2">
        <f t="shared" si="1383"/>
        <v>0.5</v>
      </c>
      <c r="AD280" s="51">
        <f>+(Y280+Z280+AA280+AB280+AC280+AG280)*AC262</f>
        <v>5.3</v>
      </c>
      <c r="AE280" t="s">
        <v>154</v>
      </c>
      <c r="AG280" s="181">
        <f>+Conceptos!V47</f>
        <v>0.6</v>
      </c>
      <c r="AT280" s="1" t="str">
        <f t="shared" si="1385"/>
        <v>Fantasy</v>
      </c>
      <c r="AU280" s="2">
        <f t="shared" si="1386"/>
        <v>3</v>
      </c>
      <c r="AV280" s="2">
        <f t="shared" si="1387"/>
        <v>0.6</v>
      </c>
      <c r="AW280" s="2">
        <f t="shared" si="1388"/>
        <v>0.4</v>
      </c>
      <c r="AX280" s="2">
        <f t="shared" si="1389"/>
        <v>0.2</v>
      </c>
      <c r="AY280" s="2">
        <f t="shared" si="1390"/>
        <v>0.5</v>
      </c>
      <c r="AZ280" s="51">
        <f t="shared" si="1369"/>
        <v>5.3</v>
      </c>
      <c r="BA280" t="s">
        <v>154</v>
      </c>
      <c r="BC280" s="182">
        <f>+Conceptos!W47</f>
        <v>0.6</v>
      </c>
      <c r="BP280" s="1" t="str">
        <f t="shared" si="1391"/>
        <v>Fantasy</v>
      </c>
      <c r="BQ280" s="2">
        <f t="shared" si="1392"/>
        <v>3</v>
      </c>
      <c r="BR280" s="2">
        <f t="shared" si="1393"/>
        <v>0.6</v>
      </c>
      <c r="BS280" s="2">
        <f t="shared" si="1394"/>
        <v>0.4</v>
      </c>
      <c r="BT280" s="2">
        <f t="shared" si="1395"/>
        <v>0.2</v>
      </c>
      <c r="BU280" s="2">
        <f t="shared" si="1396"/>
        <v>0.5</v>
      </c>
      <c r="BV280" s="51">
        <f t="shared" si="1370"/>
        <v>5.3</v>
      </c>
      <c r="BW280" t="s">
        <v>154</v>
      </c>
      <c r="BY280" s="182">
        <f>+Conceptos!X47</f>
        <v>0.6</v>
      </c>
      <c r="CL280" s="1" t="str">
        <f t="shared" si="1397"/>
        <v>Fantasy</v>
      </c>
      <c r="CM280" s="2">
        <f t="shared" si="1398"/>
        <v>3</v>
      </c>
      <c r="CN280" s="2">
        <f t="shared" si="1399"/>
        <v>0.6</v>
      </c>
      <c r="CO280" s="2">
        <f t="shared" si="1400"/>
        <v>0.4</v>
      </c>
      <c r="CP280" s="2">
        <f t="shared" si="1401"/>
        <v>0.2</v>
      </c>
      <c r="CQ280" s="2">
        <f t="shared" si="1402"/>
        <v>0.5</v>
      </c>
      <c r="CR280" s="51">
        <f t="shared" si="1371"/>
        <v>5.3</v>
      </c>
      <c r="CS280" t="s">
        <v>152</v>
      </c>
      <c r="CT280" t="s">
        <v>153</v>
      </c>
      <c r="CU280" s="182">
        <f>+Conceptos!Y47</f>
        <v>0.6</v>
      </c>
      <c r="DH280" s="1" t="str">
        <f t="shared" si="1403"/>
        <v>Fantasy</v>
      </c>
      <c r="DI280" s="2">
        <f t="shared" si="1404"/>
        <v>3</v>
      </c>
      <c r="DJ280" s="2">
        <f t="shared" si="1405"/>
        <v>0.6</v>
      </c>
      <c r="DK280" s="2">
        <f t="shared" si="1406"/>
        <v>0.4</v>
      </c>
      <c r="DL280" s="2">
        <f t="shared" si="1407"/>
        <v>0.2</v>
      </c>
      <c r="DM280" s="2">
        <f t="shared" si="1408"/>
        <v>0.5</v>
      </c>
      <c r="DN280" s="51">
        <f t="shared" si="1372"/>
        <v>5.3</v>
      </c>
      <c r="DO280" t="s">
        <v>152</v>
      </c>
      <c r="DP280" t="s">
        <v>153</v>
      </c>
      <c r="DQ280" s="182">
        <f>+Conceptos!Z47</f>
        <v>0.6</v>
      </c>
      <c r="ED280" s="1" t="str">
        <f t="shared" si="1409"/>
        <v>Fantasy</v>
      </c>
      <c r="EE280" s="2">
        <f t="shared" si="1410"/>
        <v>3</v>
      </c>
      <c r="EF280" s="2">
        <f t="shared" si="1411"/>
        <v>0.6</v>
      </c>
      <c r="EG280" s="2">
        <f t="shared" si="1412"/>
        <v>0.4</v>
      </c>
      <c r="EH280" s="2">
        <f t="shared" si="1413"/>
        <v>0.2</v>
      </c>
      <c r="EI280" s="2">
        <f t="shared" si="1414"/>
        <v>0.5</v>
      </c>
      <c r="EJ280" s="51">
        <f t="shared" si="1373"/>
        <v>5.3</v>
      </c>
      <c r="EK280" t="s">
        <v>152</v>
      </c>
      <c r="EL280" t="s">
        <v>153</v>
      </c>
      <c r="EM280" s="181">
        <f>+Conceptos!AA47</f>
        <v>0.6</v>
      </c>
      <c r="EZ280" s="1" t="str">
        <f t="shared" si="1415"/>
        <v>Fantasy</v>
      </c>
      <c r="FA280" s="2">
        <f t="shared" si="1416"/>
        <v>3</v>
      </c>
      <c r="FB280" s="2">
        <f t="shared" si="1417"/>
        <v>0.6</v>
      </c>
      <c r="FC280" s="2">
        <f t="shared" si="1418"/>
        <v>0.4</v>
      </c>
      <c r="FD280" s="2">
        <f t="shared" si="1419"/>
        <v>0.2</v>
      </c>
      <c r="FE280" s="2">
        <f t="shared" si="1420"/>
        <v>0.5</v>
      </c>
      <c r="FF280" s="51">
        <f t="shared" si="1374"/>
        <v>5.3</v>
      </c>
      <c r="FG280" t="s">
        <v>152</v>
      </c>
      <c r="FH280" t="s">
        <v>153</v>
      </c>
      <c r="FI280">
        <f>+Conceptos!AB47</f>
        <v>0.6</v>
      </c>
      <c r="FV280" s="1" t="str">
        <f t="shared" si="1421"/>
        <v>Fantasy</v>
      </c>
      <c r="FW280" s="2">
        <f t="shared" si="1422"/>
        <v>3</v>
      </c>
      <c r="FX280" s="2">
        <f t="shared" si="1423"/>
        <v>0.6</v>
      </c>
      <c r="FY280" s="2">
        <f t="shared" si="1424"/>
        <v>0.4</v>
      </c>
      <c r="FZ280" s="2">
        <f t="shared" si="1425"/>
        <v>0.2</v>
      </c>
      <c r="GA280" s="2">
        <f t="shared" si="1426"/>
        <v>0.5</v>
      </c>
      <c r="GB280" s="51">
        <f t="shared" si="1375"/>
        <v>5.3</v>
      </c>
      <c r="GC280" t="s">
        <v>154</v>
      </c>
      <c r="GE280">
        <f>+Conceptos!AC47</f>
        <v>0.6</v>
      </c>
      <c r="GR280" s="1" t="str">
        <f t="shared" si="1427"/>
        <v>Fantasy</v>
      </c>
      <c r="GS280" s="2">
        <f t="shared" si="1428"/>
        <v>3</v>
      </c>
      <c r="GT280" s="2">
        <f t="shared" si="1429"/>
        <v>0.6</v>
      </c>
      <c r="GU280" s="2">
        <f t="shared" si="1430"/>
        <v>0.4</v>
      </c>
      <c r="GV280" s="2">
        <f t="shared" si="1431"/>
        <v>0.2</v>
      </c>
      <c r="GW280" s="2">
        <f t="shared" si="1432"/>
        <v>0.5</v>
      </c>
      <c r="GX280" s="51">
        <f t="shared" si="1433"/>
        <v>5.3</v>
      </c>
      <c r="GY280" t="s">
        <v>154</v>
      </c>
      <c r="HA280">
        <f>+Conceptos!AD47</f>
        <v>0.6</v>
      </c>
      <c r="HN280" s="1" t="str">
        <f t="shared" si="1434"/>
        <v>Fantasy</v>
      </c>
      <c r="HO280" s="2">
        <f t="shared" si="1435"/>
        <v>3</v>
      </c>
      <c r="HP280" s="2">
        <f t="shared" si="1436"/>
        <v>0.6</v>
      </c>
      <c r="HQ280" s="2">
        <f t="shared" si="1437"/>
        <v>0.4</v>
      </c>
      <c r="HR280" s="2">
        <f t="shared" si="1438"/>
        <v>0.2</v>
      </c>
      <c r="HS280" s="2">
        <f t="shared" si="1439"/>
        <v>0.5</v>
      </c>
      <c r="HT280" s="51">
        <f t="shared" si="1376"/>
        <v>5.3</v>
      </c>
      <c r="HU280" t="s">
        <v>154</v>
      </c>
      <c r="HW280">
        <f>+Conceptos!AE47</f>
        <v>0.6</v>
      </c>
    </row>
    <row r="281" spans="1:231" ht="13.5" thickBot="1">
      <c r="A281" s="105"/>
      <c r="B281" s="48" t="str">
        <f t="shared" si="1440"/>
        <v>Fantasy</v>
      </c>
      <c r="C281" s="32">
        <f>+Conceptos!C48</f>
        <v>3</v>
      </c>
      <c r="D281" s="32">
        <f>+Conceptos!D48</f>
        <v>0.6</v>
      </c>
      <c r="E281" s="32">
        <f>+Conceptos!E48</f>
        <v>0.4</v>
      </c>
      <c r="F281" s="32">
        <f>+Conceptos!F48</f>
        <v>0.2</v>
      </c>
      <c r="G281" s="32">
        <f>+Conceptos!G48</f>
        <v>0.5</v>
      </c>
      <c r="H281" s="51">
        <f t="shared" si="1377"/>
        <v>5.3</v>
      </c>
      <c r="I281" t="s">
        <v>154</v>
      </c>
      <c r="K281">
        <f>+Conceptos!U48</f>
        <v>0.6</v>
      </c>
      <c r="X281" s="1" t="str">
        <f t="shared" si="1378"/>
        <v>Fantasy</v>
      </c>
      <c r="Y281" s="2">
        <f t="shared" si="1379"/>
        <v>3</v>
      </c>
      <c r="Z281" s="2">
        <f t="shared" si="1380"/>
        <v>0.6</v>
      </c>
      <c r="AA281" s="2">
        <f t="shared" si="1381"/>
        <v>0.4</v>
      </c>
      <c r="AB281" s="2">
        <f t="shared" si="1382"/>
        <v>0.2</v>
      </c>
      <c r="AC281" s="2">
        <f t="shared" si="1383"/>
        <v>0.5</v>
      </c>
      <c r="AD281" s="51">
        <f t="shared" si="1384"/>
        <v>5.3</v>
      </c>
      <c r="AE281" t="s">
        <v>154</v>
      </c>
      <c r="AG281" s="181">
        <f>+Conceptos!V48</f>
        <v>0.6</v>
      </c>
      <c r="AT281" s="1" t="str">
        <f t="shared" si="1385"/>
        <v>Style, Designers</v>
      </c>
      <c r="AU281" s="2">
        <f t="shared" si="1386"/>
        <v>3</v>
      </c>
      <c r="AV281" s="2">
        <f t="shared" si="1387"/>
        <v>0.6</v>
      </c>
      <c r="AW281" s="2">
        <f t="shared" si="1388"/>
        <v>0.4</v>
      </c>
      <c r="AX281" s="2">
        <f t="shared" si="1389"/>
        <v>0.2</v>
      </c>
      <c r="AY281" s="2">
        <f t="shared" si="1390"/>
        <v>0.5</v>
      </c>
      <c r="AZ281" s="51">
        <f t="shared" si="1369"/>
        <v>5.3</v>
      </c>
      <c r="BA281" t="s">
        <v>154</v>
      </c>
      <c r="BC281" s="182">
        <f>+Conceptos!W48</f>
        <v>0.6</v>
      </c>
      <c r="BP281" s="1" t="str">
        <f t="shared" si="1391"/>
        <v>Style, Designers</v>
      </c>
      <c r="BQ281" s="2">
        <f t="shared" si="1392"/>
        <v>3</v>
      </c>
      <c r="BR281" s="2">
        <f t="shared" si="1393"/>
        <v>0.6</v>
      </c>
      <c r="BS281" s="2">
        <f t="shared" si="1394"/>
        <v>0.4</v>
      </c>
      <c r="BT281" s="2">
        <f t="shared" si="1395"/>
        <v>0.2</v>
      </c>
      <c r="BU281" s="2">
        <f t="shared" si="1396"/>
        <v>0.5</v>
      </c>
      <c r="BV281" s="51">
        <f t="shared" si="1370"/>
        <v>5.3</v>
      </c>
      <c r="BW281" t="s">
        <v>154</v>
      </c>
      <c r="BY281" s="182">
        <f>+Conceptos!X48</f>
        <v>0.6</v>
      </c>
      <c r="CL281" s="1" t="str">
        <f t="shared" si="1397"/>
        <v>Style, Designers</v>
      </c>
      <c r="CM281" s="2">
        <f t="shared" si="1398"/>
        <v>3</v>
      </c>
      <c r="CN281" s="2">
        <f t="shared" si="1399"/>
        <v>0.6</v>
      </c>
      <c r="CO281" s="2">
        <f t="shared" si="1400"/>
        <v>0.4</v>
      </c>
      <c r="CP281" s="2">
        <f t="shared" si="1401"/>
        <v>0.2</v>
      </c>
      <c r="CQ281" s="2">
        <f t="shared" si="1402"/>
        <v>0.5</v>
      </c>
      <c r="CR281" s="51">
        <f t="shared" si="1371"/>
        <v>5.3</v>
      </c>
      <c r="CS281" t="s">
        <v>152</v>
      </c>
      <c r="CT281" t="s">
        <v>153</v>
      </c>
      <c r="CU281" s="182">
        <f>+Conceptos!Y48</f>
        <v>0.6</v>
      </c>
      <c r="DH281" s="1" t="str">
        <f t="shared" si="1403"/>
        <v>Style, Designers</v>
      </c>
      <c r="DI281" s="2">
        <f t="shared" si="1404"/>
        <v>3</v>
      </c>
      <c r="DJ281" s="2">
        <f t="shared" si="1405"/>
        <v>0.6</v>
      </c>
      <c r="DK281" s="2">
        <f t="shared" si="1406"/>
        <v>0.4</v>
      </c>
      <c r="DL281" s="2">
        <f t="shared" si="1407"/>
        <v>0.2</v>
      </c>
      <c r="DM281" s="2">
        <f t="shared" si="1408"/>
        <v>0.5</v>
      </c>
      <c r="DN281" s="51">
        <f t="shared" si="1372"/>
        <v>5.3</v>
      </c>
      <c r="DO281" t="s">
        <v>152</v>
      </c>
      <c r="DP281" t="s">
        <v>153</v>
      </c>
      <c r="DQ281" s="182">
        <f>+Conceptos!Z48</f>
        <v>0.6</v>
      </c>
      <c r="ED281" s="1" t="str">
        <f t="shared" si="1409"/>
        <v>Style, Designers</v>
      </c>
      <c r="EE281" s="2">
        <f t="shared" si="1410"/>
        <v>3</v>
      </c>
      <c r="EF281" s="2">
        <f t="shared" si="1411"/>
        <v>0.6</v>
      </c>
      <c r="EG281" s="2">
        <f t="shared" si="1412"/>
        <v>0.4</v>
      </c>
      <c r="EH281" s="2">
        <f t="shared" si="1413"/>
        <v>0.2</v>
      </c>
      <c r="EI281" s="2">
        <f t="shared" si="1414"/>
        <v>0.5</v>
      </c>
      <c r="EJ281" s="51">
        <f t="shared" si="1373"/>
        <v>5.3</v>
      </c>
      <c r="EK281" t="s">
        <v>152</v>
      </c>
      <c r="EL281" t="s">
        <v>153</v>
      </c>
      <c r="EM281" s="181">
        <f>+Conceptos!AA48</f>
        <v>0.6</v>
      </c>
      <c r="EZ281" s="1" t="str">
        <f t="shared" si="1415"/>
        <v>Style, Designers</v>
      </c>
      <c r="FA281" s="2">
        <f t="shared" si="1416"/>
        <v>3</v>
      </c>
      <c r="FB281" s="2">
        <f t="shared" si="1417"/>
        <v>0.6</v>
      </c>
      <c r="FC281" s="2">
        <f t="shared" si="1418"/>
        <v>0.4</v>
      </c>
      <c r="FD281" s="2">
        <f t="shared" si="1419"/>
        <v>0.2</v>
      </c>
      <c r="FE281" s="2">
        <f t="shared" si="1420"/>
        <v>0.5</v>
      </c>
      <c r="FF281" s="51">
        <f t="shared" si="1374"/>
        <v>5.3</v>
      </c>
      <c r="FG281" t="s">
        <v>152</v>
      </c>
      <c r="FH281" t="s">
        <v>153</v>
      </c>
      <c r="FI281">
        <f>+Conceptos!AB48</f>
        <v>0.6</v>
      </c>
      <c r="FV281" s="1" t="str">
        <f t="shared" si="1421"/>
        <v>Style, Designers</v>
      </c>
      <c r="FW281" s="2">
        <f t="shared" si="1422"/>
        <v>3</v>
      </c>
      <c r="FX281" s="2">
        <f t="shared" si="1423"/>
        <v>0.6</v>
      </c>
      <c r="FY281" s="2">
        <f t="shared" si="1424"/>
        <v>0.4</v>
      </c>
      <c r="FZ281" s="2">
        <f t="shared" si="1425"/>
        <v>0.2</v>
      </c>
      <c r="GA281" s="2">
        <f t="shared" si="1426"/>
        <v>0.5</v>
      </c>
      <c r="GB281" s="51">
        <f t="shared" si="1375"/>
        <v>5.3</v>
      </c>
      <c r="GC281" t="s">
        <v>154</v>
      </c>
      <c r="GE281">
        <f>+Conceptos!AC48</f>
        <v>0.6</v>
      </c>
      <c r="GR281" s="1" t="str">
        <f t="shared" si="1427"/>
        <v>Style, Designers</v>
      </c>
      <c r="GS281" s="2">
        <f t="shared" si="1428"/>
        <v>3</v>
      </c>
      <c r="GT281" s="2">
        <f t="shared" si="1429"/>
        <v>0.6</v>
      </c>
      <c r="GU281" s="2">
        <f t="shared" si="1430"/>
        <v>0.4</v>
      </c>
      <c r="GV281" s="2">
        <f t="shared" si="1431"/>
        <v>0.2</v>
      </c>
      <c r="GW281" s="2">
        <f t="shared" si="1432"/>
        <v>0.5</v>
      </c>
      <c r="GX281" s="51">
        <f t="shared" si="1433"/>
        <v>5.3</v>
      </c>
      <c r="GY281" t="s">
        <v>154</v>
      </c>
      <c r="HA281">
        <f>+Conceptos!AD48</f>
        <v>0.6</v>
      </c>
      <c r="HN281" s="1" t="str">
        <f t="shared" si="1434"/>
        <v>Style, Designers</v>
      </c>
      <c r="HO281" s="2">
        <f t="shared" si="1435"/>
        <v>3</v>
      </c>
      <c r="HP281" s="2">
        <f t="shared" si="1436"/>
        <v>0.6</v>
      </c>
      <c r="HQ281" s="2">
        <f t="shared" si="1437"/>
        <v>0.4</v>
      </c>
      <c r="HR281" s="2">
        <f t="shared" si="1438"/>
        <v>0.2</v>
      </c>
      <c r="HS281" s="2">
        <f t="shared" si="1439"/>
        <v>0.5</v>
      </c>
      <c r="HT281" s="51">
        <f t="shared" si="1376"/>
        <v>5.3</v>
      </c>
      <c r="HU281" t="s">
        <v>154</v>
      </c>
      <c r="HW281">
        <f>+Conceptos!AE48</f>
        <v>0.6</v>
      </c>
    </row>
    <row r="282" spans="1:231" ht="13.5" thickBot="1">
      <c r="A282" s="105"/>
      <c r="B282" s="48" t="str">
        <f t="shared" si="1440"/>
        <v>Style</v>
      </c>
      <c r="C282" s="32">
        <f>+Conceptos!C49</f>
        <v>3.3</v>
      </c>
      <c r="D282" s="32">
        <f>+Conceptos!D49</f>
        <v>0.75</v>
      </c>
      <c r="E282" s="32">
        <f>+Conceptos!E49</f>
        <v>0.4</v>
      </c>
      <c r="F282" s="32">
        <f>+Conceptos!F49</f>
        <v>0.2</v>
      </c>
      <c r="G282" s="32">
        <f>+Conceptos!G49</f>
        <v>0.5</v>
      </c>
      <c r="H282" s="51">
        <f t="shared" si="1377"/>
        <v>5.75</v>
      </c>
      <c r="I282" t="s">
        <v>155</v>
      </c>
      <c r="K282">
        <f>+Conceptos!U49</f>
        <v>0.6</v>
      </c>
      <c r="X282" s="1" t="str">
        <f t="shared" si="1378"/>
        <v>Style</v>
      </c>
      <c r="Y282" s="2">
        <f t="shared" si="1379"/>
        <v>3.3</v>
      </c>
      <c r="Z282" s="2">
        <f t="shared" si="1380"/>
        <v>0.75</v>
      </c>
      <c r="AA282" s="2">
        <f t="shared" si="1381"/>
        <v>0.4</v>
      </c>
      <c r="AB282" s="2">
        <f t="shared" si="1382"/>
        <v>0.2</v>
      </c>
      <c r="AC282" s="2">
        <f t="shared" si="1383"/>
        <v>0.5</v>
      </c>
      <c r="AD282" s="51">
        <f t="shared" si="1384"/>
        <v>5.75</v>
      </c>
      <c r="AE282" t="s">
        <v>155</v>
      </c>
      <c r="AG282" s="181">
        <f>+Conceptos!V49</f>
        <v>0.6</v>
      </c>
      <c r="AT282" s="1" t="str">
        <f t="shared" si="1385"/>
        <v>Style</v>
      </c>
      <c r="AU282" s="2">
        <f t="shared" si="1386"/>
        <v>3.3</v>
      </c>
      <c r="AV282" s="2">
        <f t="shared" si="1387"/>
        <v>0.75</v>
      </c>
      <c r="AW282" s="2">
        <f t="shared" si="1388"/>
        <v>0.4</v>
      </c>
      <c r="AX282" s="2">
        <f t="shared" si="1389"/>
        <v>0.2</v>
      </c>
      <c r="AY282" s="2">
        <f t="shared" si="1390"/>
        <v>0.5</v>
      </c>
      <c r="AZ282" s="51">
        <f t="shared" si="1369"/>
        <v>5.75</v>
      </c>
      <c r="BA282" t="s">
        <v>155</v>
      </c>
      <c r="BC282" s="182">
        <f>+Conceptos!W49</f>
        <v>0.6</v>
      </c>
      <c r="BP282" s="1" t="str">
        <f t="shared" si="1391"/>
        <v>Style</v>
      </c>
      <c r="BQ282" s="2">
        <f t="shared" si="1392"/>
        <v>3.3</v>
      </c>
      <c r="BR282" s="2">
        <f t="shared" si="1393"/>
        <v>0.75</v>
      </c>
      <c r="BS282" s="2">
        <f t="shared" si="1394"/>
        <v>0.4</v>
      </c>
      <c r="BT282" s="2">
        <f t="shared" si="1395"/>
        <v>0.2</v>
      </c>
      <c r="BU282" s="2">
        <f t="shared" si="1396"/>
        <v>0.5</v>
      </c>
      <c r="BV282" s="51">
        <f t="shared" si="1370"/>
        <v>5.75</v>
      </c>
      <c r="BW282" t="s">
        <v>155</v>
      </c>
      <c r="BY282" s="182">
        <f>+Conceptos!X49</f>
        <v>0.6</v>
      </c>
      <c r="CL282" s="1" t="str">
        <f t="shared" si="1397"/>
        <v>Style</v>
      </c>
      <c r="CM282" s="2">
        <f t="shared" si="1398"/>
        <v>3.3</v>
      </c>
      <c r="CN282" s="2">
        <f t="shared" si="1399"/>
        <v>0.75</v>
      </c>
      <c r="CO282" s="2">
        <f t="shared" si="1400"/>
        <v>0.4</v>
      </c>
      <c r="CP282" s="2">
        <f t="shared" si="1401"/>
        <v>0.2</v>
      </c>
      <c r="CQ282" s="2">
        <f t="shared" si="1402"/>
        <v>0.5</v>
      </c>
      <c r="CR282" s="51">
        <f t="shared" si="1371"/>
        <v>5.75</v>
      </c>
      <c r="CS282" t="s">
        <v>152</v>
      </c>
      <c r="CT282" t="s">
        <v>153</v>
      </c>
      <c r="CU282" s="182">
        <f>+Conceptos!Y49</f>
        <v>0.6</v>
      </c>
      <c r="DH282" s="1" t="str">
        <f t="shared" si="1403"/>
        <v>Style</v>
      </c>
      <c r="DI282" s="2">
        <f t="shared" si="1404"/>
        <v>3.3</v>
      </c>
      <c r="DJ282" s="2">
        <f t="shared" si="1405"/>
        <v>0.75</v>
      </c>
      <c r="DK282" s="2">
        <f t="shared" si="1406"/>
        <v>0.4</v>
      </c>
      <c r="DL282" s="2">
        <f t="shared" si="1407"/>
        <v>0.2</v>
      </c>
      <c r="DM282" s="2">
        <f t="shared" si="1408"/>
        <v>0.5</v>
      </c>
      <c r="DN282" s="51">
        <f t="shared" si="1372"/>
        <v>5.75</v>
      </c>
      <c r="DO282" t="s">
        <v>152</v>
      </c>
      <c r="DP282" t="s">
        <v>153</v>
      </c>
      <c r="DQ282" s="182">
        <f>+Conceptos!Z49</f>
        <v>0.6</v>
      </c>
      <c r="ED282" s="1" t="str">
        <f t="shared" si="1409"/>
        <v>Style</v>
      </c>
      <c r="EE282" s="2">
        <f t="shared" si="1410"/>
        <v>3.3</v>
      </c>
      <c r="EF282" s="2">
        <f t="shared" si="1411"/>
        <v>0.75</v>
      </c>
      <c r="EG282" s="2">
        <f t="shared" si="1412"/>
        <v>0.4</v>
      </c>
      <c r="EH282" s="2">
        <f t="shared" si="1413"/>
        <v>0.2</v>
      </c>
      <c r="EI282" s="2">
        <f t="shared" si="1414"/>
        <v>0.5</v>
      </c>
      <c r="EJ282" s="51">
        <f t="shared" si="1373"/>
        <v>5.75</v>
      </c>
      <c r="EK282" t="s">
        <v>152</v>
      </c>
      <c r="EL282" t="s">
        <v>153</v>
      </c>
      <c r="EM282" s="181">
        <f>+Conceptos!AA49</f>
        <v>0.6</v>
      </c>
      <c r="EZ282" s="1" t="str">
        <f t="shared" si="1415"/>
        <v>Style</v>
      </c>
      <c r="FA282" s="2">
        <f t="shared" si="1416"/>
        <v>3.3</v>
      </c>
      <c r="FB282" s="2">
        <f t="shared" si="1417"/>
        <v>0.75</v>
      </c>
      <c r="FC282" s="2">
        <f t="shared" si="1418"/>
        <v>0.4</v>
      </c>
      <c r="FD282" s="2">
        <f t="shared" si="1419"/>
        <v>0.2</v>
      </c>
      <c r="FE282" s="2">
        <f t="shared" si="1420"/>
        <v>0.5</v>
      </c>
      <c r="FF282" s="51">
        <f t="shared" si="1374"/>
        <v>5.75</v>
      </c>
      <c r="FG282" t="s">
        <v>152</v>
      </c>
      <c r="FH282" t="s">
        <v>153</v>
      </c>
      <c r="FI282">
        <f>+Conceptos!AB49</f>
        <v>0.6</v>
      </c>
      <c r="FV282" s="1" t="str">
        <f t="shared" si="1421"/>
        <v>Style</v>
      </c>
      <c r="FW282" s="2">
        <f t="shared" si="1422"/>
        <v>3.3</v>
      </c>
      <c r="FX282" s="2">
        <f t="shared" si="1423"/>
        <v>0.75</v>
      </c>
      <c r="FY282" s="2">
        <f t="shared" si="1424"/>
        <v>0.4</v>
      </c>
      <c r="FZ282" s="2">
        <f t="shared" si="1425"/>
        <v>0.2</v>
      </c>
      <c r="GA282" s="2">
        <f t="shared" si="1426"/>
        <v>0.5</v>
      </c>
      <c r="GB282" s="51">
        <f t="shared" si="1375"/>
        <v>5.75</v>
      </c>
      <c r="GC282" t="s">
        <v>155</v>
      </c>
      <c r="GE282">
        <f>+Conceptos!AC49</f>
        <v>0.6</v>
      </c>
      <c r="GR282" s="1" t="str">
        <f t="shared" si="1427"/>
        <v>Style</v>
      </c>
      <c r="GS282" s="2">
        <f t="shared" si="1428"/>
        <v>3.3</v>
      </c>
      <c r="GT282" s="2">
        <f t="shared" si="1429"/>
        <v>0.75</v>
      </c>
      <c r="GU282" s="2">
        <f t="shared" si="1430"/>
        <v>0.4</v>
      </c>
      <c r="GV282" s="2">
        <f t="shared" si="1431"/>
        <v>0.2</v>
      </c>
      <c r="GW282" s="2">
        <f t="shared" si="1432"/>
        <v>0.5</v>
      </c>
      <c r="GX282" s="51">
        <f t="shared" si="1433"/>
        <v>5.75</v>
      </c>
      <c r="GY282" t="s">
        <v>155</v>
      </c>
      <c r="HA282">
        <f>+Conceptos!AD49</f>
        <v>0.6</v>
      </c>
      <c r="HN282" s="1" t="str">
        <f t="shared" si="1434"/>
        <v>Style</v>
      </c>
      <c r="HO282" s="2">
        <f t="shared" si="1435"/>
        <v>3.3</v>
      </c>
      <c r="HP282" s="2">
        <f t="shared" si="1436"/>
        <v>0.75</v>
      </c>
      <c r="HQ282" s="2">
        <f t="shared" si="1437"/>
        <v>0.4</v>
      </c>
      <c r="HR282" s="2">
        <f t="shared" si="1438"/>
        <v>0.2</v>
      </c>
      <c r="HS282" s="2">
        <f t="shared" si="1439"/>
        <v>0.5</v>
      </c>
      <c r="HT282" s="51">
        <f t="shared" si="1376"/>
        <v>5.75</v>
      </c>
      <c r="HU282" t="s">
        <v>155</v>
      </c>
      <c r="HW282">
        <f>+Conceptos!AE49</f>
        <v>0.6</v>
      </c>
    </row>
    <row r="283" spans="1:231" ht="13.5" thickBot="1">
      <c r="A283" s="105"/>
      <c r="B283" s="48" t="str">
        <f t="shared" si="1440"/>
        <v>Designers</v>
      </c>
      <c r="C283" s="32">
        <f>+Conceptos!C50</f>
        <v>3.3</v>
      </c>
      <c r="D283" s="32">
        <f>+Conceptos!D50</f>
        <v>0.75</v>
      </c>
      <c r="E283" s="32">
        <f>+Conceptos!E50</f>
        <v>0.4</v>
      </c>
      <c r="F283" s="32">
        <f>+Conceptos!F50</f>
        <v>0.2</v>
      </c>
      <c r="G283" s="32">
        <f>+Conceptos!G50</f>
        <v>0.5</v>
      </c>
      <c r="H283" s="51">
        <f t="shared" si="1377"/>
        <v>5.75</v>
      </c>
      <c r="K283">
        <f>+Conceptos!U50</f>
        <v>0.6</v>
      </c>
      <c r="X283" s="1" t="str">
        <f t="shared" si="1378"/>
        <v>Designers</v>
      </c>
      <c r="Y283" s="2">
        <f t="shared" si="1379"/>
        <v>3.3</v>
      </c>
      <c r="Z283" s="2">
        <f t="shared" si="1380"/>
        <v>0.75</v>
      </c>
      <c r="AA283" s="2">
        <f t="shared" si="1381"/>
        <v>0.4</v>
      </c>
      <c r="AB283" s="2">
        <f t="shared" si="1382"/>
        <v>0.2</v>
      </c>
      <c r="AC283" s="2">
        <f t="shared" si="1383"/>
        <v>0.5</v>
      </c>
      <c r="AD283" s="51">
        <f t="shared" si="1384"/>
        <v>5.75</v>
      </c>
      <c r="AE283" t="s">
        <v>155</v>
      </c>
      <c r="AG283" s="181">
        <f>+Conceptos!V50</f>
        <v>0.6</v>
      </c>
      <c r="AT283" s="1" t="str">
        <f t="shared" si="1385"/>
        <v>Designers</v>
      </c>
      <c r="AU283" s="2">
        <f t="shared" si="1386"/>
        <v>3.3</v>
      </c>
      <c r="AV283" s="2">
        <f t="shared" si="1387"/>
        <v>0.75</v>
      </c>
      <c r="AW283" s="2">
        <f t="shared" si="1388"/>
        <v>0.4</v>
      </c>
      <c r="AX283" s="2">
        <f t="shared" si="1389"/>
        <v>0.2</v>
      </c>
      <c r="AY283" s="2">
        <f t="shared" si="1390"/>
        <v>0.5</v>
      </c>
      <c r="AZ283" s="51">
        <f t="shared" si="1369"/>
        <v>5.75</v>
      </c>
      <c r="BA283" t="s">
        <v>155</v>
      </c>
      <c r="BC283" s="182">
        <f>+Conceptos!W50</f>
        <v>0.6</v>
      </c>
      <c r="BP283" s="1" t="str">
        <f t="shared" si="1391"/>
        <v>Designers</v>
      </c>
      <c r="BQ283" s="2">
        <f t="shared" si="1392"/>
        <v>3.3</v>
      </c>
      <c r="BR283" s="2">
        <f t="shared" si="1393"/>
        <v>0.75</v>
      </c>
      <c r="BS283" s="2">
        <f t="shared" si="1394"/>
        <v>0.4</v>
      </c>
      <c r="BT283" s="2">
        <f t="shared" si="1395"/>
        <v>0.2</v>
      </c>
      <c r="BU283" s="2">
        <f t="shared" si="1396"/>
        <v>0.5</v>
      </c>
      <c r="BV283" s="51">
        <f t="shared" si="1370"/>
        <v>5.75</v>
      </c>
      <c r="BW283" t="s">
        <v>155</v>
      </c>
      <c r="BY283" s="182">
        <f>+Conceptos!X50</f>
        <v>0.6</v>
      </c>
      <c r="CL283" s="1" t="str">
        <f t="shared" si="1397"/>
        <v>Designers</v>
      </c>
      <c r="CM283" s="2">
        <f t="shared" si="1398"/>
        <v>3.3</v>
      </c>
      <c r="CN283" s="2">
        <f t="shared" si="1399"/>
        <v>0.75</v>
      </c>
      <c r="CO283" s="2">
        <f t="shared" si="1400"/>
        <v>0.4</v>
      </c>
      <c r="CP283" s="2">
        <f t="shared" si="1401"/>
        <v>0.2</v>
      </c>
      <c r="CQ283" s="2">
        <f t="shared" si="1402"/>
        <v>0.5</v>
      </c>
      <c r="CR283" s="51">
        <f t="shared" si="1371"/>
        <v>5.75</v>
      </c>
      <c r="CS283" t="s">
        <v>152</v>
      </c>
      <c r="CT283" t="s">
        <v>153</v>
      </c>
      <c r="CU283" s="182">
        <f>+Conceptos!Y50</f>
        <v>0.6</v>
      </c>
      <c r="DH283" s="1" t="str">
        <f t="shared" si="1403"/>
        <v>Designers</v>
      </c>
      <c r="DI283" s="2">
        <f t="shared" si="1404"/>
        <v>3.3</v>
      </c>
      <c r="DJ283" s="2">
        <f t="shared" si="1405"/>
        <v>0.75</v>
      </c>
      <c r="DK283" s="2">
        <f t="shared" si="1406"/>
        <v>0.4</v>
      </c>
      <c r="DL283" s="2">
        <f t="shared" si="1407"/>
        <v>0.2</v>
      </c>
      <c r="DM283" s="2">
        <f t="shared" si="1408"/>
        <v>0.5</v>
      </c>
      <c r="DN283" s="51">
        <f t="shared" si="1372"/>
        <v>5.75</v>
      </c>
      <c r="DO283" t="s">
        <v>152</v>
      </c>
      <c r="DP283" t="s">
        <v>153</v>
      </c>
      <c r="DQ283" s="182">
        <f>+Conceptos!Z50</f>
        <v>0.6</v>
      </c>
      <c r="ED283" s="1" t="str">
        <f t="shared" si="1409"/>
        <v>Designers</v>
      </c>
      <c r="EE283" s="2">
        <f t="shared" si="1410"/>
        <v>3.3</v>
      </c>
      <c r="EF283" s="2">
        <f t="shared" si="1411"/>
        <v>0.75</v>
      </c>
      <c r="EG283" s="2">
        <f t="shared" si="1412"/>
        <v>0.4</v>
      </c>
      <c r="EH283" s="2">
        <f t="shared" si="1413"/>
        <v>0.2</v>
      </c>
      <c r="EI283" s="2">
        <f t="shared" si="1414"/>
        <v>0.5</v>
      </c>
      <c r="EJ283" s="51">
        <f t="shared" si="1373"/>
        <v>5.75</v>
      </c>
      <c r="EK283" t="s">
        <v>152</v>
      </c>
      <c r="EL283" t="s">
        <v>153</v>
      </c>
      <c r="EM283" s="181">
        <f>+Conceptos!AA50</f>
        <v>0.6</v>
      </c>
      <c r="EZ283" s="1" t="str">
        <f t="shared" si="1415"/>
        <v>Designers</v>
      </c>
      <c r="FA283" s="2">
        <f t="shared" si="1416"/>
        <v>3.3</v>
      </c>
      <c r="FB283" s="2">
        <f t="shared" si="1417"/>
        <v>0.75</v>
      </c>
      <c r="FC283" s="2">
        <f t="shared" si="1418"/>
        <v>0.4</v>
      </c>
      <c r="FD283" s="2">
        <f t="shared" si="1419"/>
        <v>0.2</v>
      </c>
      <c r="FE283" s="2">
        <f t="shared" si="1420"/>
        <v>0.5</v>
      </c>
      <c r="FF283" s="51">
        <f t="shared" si="1374"/>
        <v>5.75</v>
      </c>
      <c r="FG283" t="s">
        <v>152</v>
      </c>
      <c r="FH283" t="s">
        <v>153</v>
      </c>
      <c r="FI283">
        <f>+Conceptos!AB50</f>
        <v>0.6</v>
      </c>
      <c r="FV283" s="1" t="str">
        <f t="shared" si="1421"/>
        <v>Designers</v>
      </c>
      <c r="FW283" s="2">
        <f t="shared" si="1422"/>
        <v>3.3</v>
      </c>
      <c r="FX283" s="2">
        <f t="shared" si="1423"/>
        <v>0.75</v>
      </c>
      <c r="FY283" s="2">
        <f t="shared" si="1424"/>
        <v>0.4</v>
      </c>
      <c r="FZ283" s="2">
        <f t="shared" si="1425"/>
        <v>0.2</v>
      </c>
      <c r="GA283" s="2">
        <f t="shared" si="1426"/>
        <v>0.5</v>
      </c>
      <c r="GB283" s="51">
        <f t="shared" ref="GB283:GB289" si="1441">+(FW283+FX283+FY283+FZ283+GA283+GE283)*GA265</f>
        <v>5.75</v>
      </c>
      <c r="GE283">
        <f>+Conceptos!AC50</f>
        <v>0.6</v>
      </c>
      <c r="GR283" s="1" t="str">
        <f t="shared" ref="GR283:GR289" si="1442">+GS265</f>
        <v>Designers</v>
      </c>
      <c r="GS283" s="2">
        <f t="shared" si="1428"/>
        <v>3.3</v>
      </c>
      <c r="GT283" s="2">
        <f t="shared" si="1429"/>
        <v>0.75</v>
      </c>
      <c r="GU283" s="2">
        <f t="shared" si="1430"/>
        <v>0.4</v>
      </c>
      <c r="GV283" s="2">
        <f t="shared" si="1431"/>
        <v>0.2</v>
      </c>
      <c r="GW283" s="2">
        <f t="shared" si="1432"/>
        <v>0.5</v>
      </c>
      <c r="GX283" s="51">
        <f t="shared" si="1433"/>
        <v>5.75</v>
      </c>
      <c r="HA283">
        <f>+Conceptos!AD50</f>
        <v>0.6</v>
      </c>
      <c r="HN283" s="1" t="str">
        <f t="shared" ref="HN283:HN289" si="1443">+HO265</f>
        <v>Designers</v>
      </c>
      <c r="HO283" s="2">
        <f t="shared" ref="HO283:HO289" si="1444">+GS283</f>
        <v>3.3</v>
      </c>
      <c r="HP283" s="2">
        <f t="shared" ref="HP283:HP289" si="1445">+GT283</f>
        <v>0.75</v>
      </c>
      <c r="HQ283" s="2">
        <f t="shared" ref="HQ283:HQ289" si="1446">+GU283</f>
        <v>0.4</v>
      </c>
      <c r="HR283" s="2">
        <f t="shared" ref="HR283:HR289" si="1447">+GV283</f>
        <v>0.2</v>
      </c>
      <c r="HS283" s="2">
        <f t="shared" ref="HS283:HS289" si="1448">+GW283</f>
        <v>0.5</v>
      </c>
      <c r="HT283" s="51">
        <f t="shared" ref="HT283:HT289" si="1449">+(HO283+HP283+HQ283+HR283+HS283+HW283)*HS265</f>
        <v>5.75</v>
      </c>
      <c r="HW283">
        <f>+Conceptos!AE50</f>
        <v>0.6</v>
      </c>
    </row>
    <row r="284" spans="1:231" ht="13.5" thickBot="1">
      <c r="A284" s="105"/>
      <c r="B284" s="48" t="str">
        <f t="shared" si="1440"/>
        <v>Supra</v>
      </c>
      <c r="C284" s="32">
        <f>+Conceptos!C51</f>
        <v>12</v>
      </c>
      <c r="D284" s="32">
        <f>+Conceptos!D51</f>
        <v>1.5</v>
      </c>
      <c r="E284" s="32">
        <f>+Conceptos!E51</f>
        <v>1.5</v>
      </c>
      <c r="F284" s="32">
        <f>+Conceptos!F51</f>
        <v>0.2</v>
      </c>
      <c r="G284" s="32">
        <f>+Conceptos!G51</f>
        <v>0.5</v>
      </c>
      <c r="H284" s="51">
        <f t="shared" si="1377"/>
        <v>16.3</v>
      </c>
      <c r="K284">
        <f>+Conceptos!U51</f>
        <v>0.6</v>
      </c>
      <c r="X284" s="1" t="str">
        <f t="shared" si="1378"/>
        <v>Supra</v>
      </c>
      <c r="Y284" s="2">
        <f t="shared" si="1379"/>
        <v>12</v>
      </c>
      <c r="Z284" s="2">
        <f t="shared" si="1380"/>
        <v>1.5</v>
      </c>
      <c r="AA284" s="2">
        <f t="shared" si="1381"/>
        <v>1.5</v>
      </c>
      <c r="AB284" s="2">
        <f t="shared" si="1382"/>
        <v>0.2</v>
      </c>
      <c r="AC284" s="2">
        <f t="shared" si="1383"/>
        <v>0.5</v>
      </c>
      <c r="AD284" s="51">
        <f t="shared" si="1384"/>
        <v>16.3</v>
      </c>
      <c r="AE284" t="s">
        <v>155</v>
      </c>
      <c r="AG284" s="181">
        <f>+Conceptos!V51</f>
        <v>0.6</v>
      </c>
      <c r="AT284" s="1" t="str">
        <f t="shared" si="1385"/>
        <v>Supra</v>
      </c>
      <c r="AU284" s="2">
        <f t="shared" si="1386"/>
        <v>12</v>
      </c>
      <c r="AV284" s="2">
        <f t="shared" si="1387"/>
        <v>1.5</v>
      </c>
      <c r="AW284" s="2">
        <f t="shared" si="1388"/>
        <v>1.5</v>
      </c>
      <c r="AX284" s="2">
        <f t="shared" si="1389"/>
        <v>0.2</v>
      </c>
      <c r="AY284" s="2">
        <f t="shared" si="1390"/>
        <v>0.5</v>
      </c>
      <c r="AZ284" s="51">
        <f t="shared" si="1369"/>
        <v>16.3</v>
      </c>
      <c r="BA284" t="s">
        <v>155</v>
      </c>
      <c r="BC284" s="182">
        <f>+Conceptos!W51</f>
        <v>0.6</v>
      </c>
      <c r="BP284" s="1" t="str">
        <f t="shared" si="1391"/>
        <v>Supra</v>
      </c>
      <c r="BQ284" s="2">
        <f t="shared" si="1392"/>
        <v>12</v>
      </c>
      <c r="BR284" s="2">
        <f t="shared" si="1393"/>
        <v>1.5</v>
      </c>
      <c r="BS284" s="2">
        <f t="shared" si="1394"/>
        <v>1.5</v>
      </c>
      <c r="BT284" s="2">
        <f t="shared" si="1395"/>
        <v>0.2</v>
      </c>
      <c r="BU284" s="2">
        <f t="shared" si="1396"/>
        <v>0.5</v>
      </c>
      <c r="BV284" s="51">
        <f t="shared" si="1370"/>
        <v>16.3</v>
      </c>
      <c r="BW284" t="s">
        <v>155</v>
      </c>
      <c r="BY284" s="182">
        <f>+Conceptos!X51</f>
        <v>0.6</v>
      </c>
      <c r="CL284" s="1" t="str">
        <f t="shared" si="1397"/>
        <v>Supra</v>
      </c>
      <c r="CM284" s="2">
        <f t="shared" si="1398"/>
        <v>12</v>
      </c>
      <c r="CN284" s="2">
        <f t="shared" si="1399"/>
        <v>1.5</v>
      </c>
      <c r="CO284" s="2">
        <f t="shared" si="1400"/>
        <v>1.5</v>
      </c>
      <c r="CP284" s="2">
        <f t="shared" si="1401"/>
        <v>0.2</v>
      </c>
      <c r="CQ284" s="2">
        <f t="shared" si="1402"/>
        <v>0.5</v>
      </c>
      <c r="CR284" s="51">
        <f t="shared" si="1371"/>
        <v>16.3</v>
      </c>
      <c r="CS284" t="s">
        <v>152</v>
      </c>
      <c r="CT284" t="s">
        <v>153</v>
      </c>
      <c r="CU284" s="182">
        <f>+Conceptos!Y51</f>
        <v>0.6</v>
      </c>
      <c r="DH284" s="1" t="str">
        <f t="shared" si="1403"/>
        <v>Supra</v>
      </c>
      <c r="DI284" s="2">
        <f t="shared" si="1404"/>
        <v>12</v>
      </c>
      <c r="DJ284" s="2">
        <f t="shared" si="1405"/>
        <v>1.5</v>
      </c>
      <c r="DK284" s="2">
        <f t="shared" si="1406"/>
        <v>1.5</v>
      </c>
      <c r="DL284" s="2">
        <f t="shared" si="1407"/>
        <v>0.2</v>
      </c>
      <c r="DM284" s="2">
        <f t="shared" si="1408"/>
        <v>0.5</v>
      </c>
      <c r="DN284" s="51">
        <f t="shared" si="1372"/>
        <v>16.3</v>
      </c>
      <c r="DO284" t="s">
        <v>152</v>
      </c>
      <c r="DP284" t="s">
        <v>153</v>
      </c>
      <c r="DQ284" s="182">
        <f>+Conceptos!Z51</f>
        <v>0.6</v>
      </c>
      <c r="ED284" s="1" t="str">
        <f t="shared" si="1409"/>
        <v>Supra</v>
      </c>
      <c r="EE284" s="2">
        <f t="shared" si="1410"/>
        <v>12</v>
      </c>
      <c r="EF284" s="2">
        <f t="shared" si="1411"/>
        <v>1.5</v>
      </c>
      <c r="EG284" s="2">
        <f t="shared" si="1412"/>
        <v>1.5</v>
      </c>
      <c r="EH284" s="2">
        <f t="shared" si="1413"/>
        <v>0.2</v>
      </c>
      <c r="EI284" s="2">
        <f t="shared" si="1414"/>
        <v>0.5</v>
      </c>
      <c r="EJ284" s="51">
        <f t="shared" si="1373"/>
        <v>16.3</v>
      </c>
      <c r="EK284" t="s">
        <v>152</v>
      </c>
      <c r="EL284" t="s">
        <v>153</v>
      </c>
      <c r="EM284" s="181">
        <f>+Conceptos!AA51</f>
        <v>0.6</v>
      </c>
      <c r="EZ284" s="1" t="str">
        <f t="shared" si="1415"/>
        <v>Supra</v>
      </c>
      <c r="FA284" s="2">
        <f t="shared" si="1416"/>
        <v>12</v>
      </c>
      <c r="FB284" s="2">
        <f t="shared" si="1417"/>
        <v>1.5</v>
      </c>
      <c r="FC284" s="2">
        <f t="shared" si="1418"/>
        <v>1.5</v>
      </c>
      <c r="FD284" s="2">
        <f t="shared" si="1419"/>
        <v>0.2</v>
      </c>
      <c r="FE284" s="2">
        <f t="shared" si="1420"/>
        <v>0.5</v>
      </c>
      <c r="FF284" s="51">
        <f t="shared" si="1374"/>
        <v>16.3</v>
      </c>
      <c r="FG284" t="s">
        <v>152</v>
      </c>
      <c r="FH284" t="s">
        <v>153</v>
      </c>
      <c r="FI284">
        <f>+Conceptos!AB51</f>
        <v>0.6</v>
      </c>
      <c r="FV284" s="1" t="str">
        <f t="shared" si="1421"/>
        <v>Supra</v>
      </c>
      <c r="FW284" s="2">
        <f t="shared" si="1422"/>
        <v>12</v>
      </c>
      <c r="FX284" s="2">
        <f t="shared" si="1423"/>
        <v>1.5</v>
      </c>
      <c r="FY284" s="2">
        <f t="shared" si="1424"/>
        <v>1.5</v>
      </c>
      <c r="FZ284" s="2">
        <f t="shared" si="1425"/>
        <v>0.2</v>
      </c>
      <c r="GA284" s="2">
        <f t="shared" si="1426"/>
        <v>0.5</v>
      </c>
      <c r="GB284" s="51">
        <f t="shared" si="1441"/>
        <v>16.3</v>
      </c>
      <c r="GE284">
        <f>+Conceptos!AC51</f>
        <v>0.6</v>
      </c>
      <c r="GR284" s="1" t="str">
        <f t="shared" si="1442"/>
        <v>Supra</v>
      </c>
      <c r="GS284" s="2">
        <f t="shared" si="1428"/>
        <v>12</v>
      </c>
      <c r="GT284" s="2">
        <f t="shared" si="1429"/>
        <v>1.5</v>
      </c>
      <c r="GU284" s="2">
        <f t="shared" si="1430"/>
        <v>1.5</v>
      </c>
      <c r="GV284" s="2">
        <f t="shared" si="1431"/>
        <v>0.2</v>
      </c>
      <c r="GW284" s="2">
        <f t="shared" si="1432"/>
        <v>0.5</v>
      </c>
      <c r="GX284" s="51">
        <f t="shared" si="1433"/>
        <v>16.3</v>
      </c>
      <c r="HA284">
        <f>+Conceptos!AD51</f>
        <v>0.6</v>
      </c>
      <c r="HN284" s="1" t="str">
        <f t="shared" si="1443"/>
        <v>Supra</v>
      </c>
      <c r="HO284" s="2">
        <f t="shared" si="1444"/>
        <v>12</v>
      </c>
      <c r="HP284" s="2">
        <f t="shared" si="1445"/>
        <v>1.5</v>
      </c>
      <c r="HQ284" s="2">
        <f t="shared" si="1446"/>
        <v>1.5</v>
      </c>
      <c r="HR284" s="2">
        <f t="shared" si="1447"/>
        <v>0.2</v>
      </c>
      <c r="HS284" s="2">
        <f t="shared" si="1448"/>
        <v>0.5</v>
      </c>
      <c r="HT284" s="51">
        <f t="shared" si="1449"/>
        <v>16.3</v>
      </c>
      <c r="HW284">
        <f>+Conceptos!AE51</f>
        <v>0.6</v>
      </c>
    </row>
    <row r="285" spans="1:231" ht="13.5" thickBot="1">
      <c r="A285" s="105"/>
      <c r="B285" s="48"/>
      <c r="C285" s="32"/>
      <c r="D285" s="32"/>
      <c r="E285" s="32"/>
      <c r="F285" s="32"/>
      <c r="G285" s="32"/>
      <c r="H285" s="51"/>
      <c r="K285">
        <f>+Conceptos!U52</f>
        <v>0</v>
      </c>
      <c r="X285" s="1"/>
      <c r="Y285" s="2"/>
      <c r="Z285" s="2"/>
      <c r="AA285" s="2"/>
      <c r="AB285" s="2"/>
      <c r="AC285" s="2"/>
      <c r="AD285" s="51">
        <f t="shared" si="1384"/>
        <v>0</v>
      </c>
      <c r="AE285" t="s">
        <v>155</v>
      </c>
      <c r="AG285" s="181">
        <f>+Conceptos!V52</f>
        <v>0</v>
      </c>
      <c r="AT285" s="1"/>
      <c r="AU285" s="2"/>
      <c r="AV285" s="2"/>
      <c r="AW285" s="2"/>
      <c r="AX285" s="2"/>
      <c r="AY285" s="2"/>
      <c r="AZ285" s="51"/>
      <c r="BC285" s="182">
        <f>+Conceptos!W52</f>
        <v>0</v>
      </c>
      <c r="BP285" s="1"/>
      <c r="BQ285" s="2"/>
      <c r="BR285" s="2"/>
      <c r="BS285" s="2"/>
      <c r="BT285" s="2"/>
      <c r="BU285" s="2"/>
      <c r="BV285" s="51"/>
      <c r="BY285" s="182">
        <f>+Conceptos!X52</f>
        <v>0</v>
      </c>
      <c r="CL285" s="1"/>
      <c r="CM285" s="2"/>
      <c r="CN285" s="2"/>
      <c r="CO285" s="2"/>
      <c r="CP285" s="2"/>
      <c r="CQ285" s="2"/>
      <c r="CR285" s="51"/>
      <c r="CU285" s="182">
        <f>+Conceptos!Y52</f>
        <v>0</v>
      </c>
      <c r="DH285" s="1"/>
      <c r="DI285" s="2"/>
      <c r="DJ285" s="2"/>
      <c r="DK285" s="2"/>
      <c r="DL285" s="2"/>
      <c r="DM285" s="2"/>
      <c r="DN285" s="51"/>
      <c r="DQ285" s="182">
        <f>+Conceptos!Z52</f>
        <v>0</v>
      </c>
      <c r="ED285" s="1"/>
      <c r="EE285" s="2"/>
      <c r="EF285" s="2"/>
      <c r="EG285" s="2"/>
      <c r="EH285" s="2"/>
      <c r="EI285" s="2"/>
      <c r="EJ285" s="51"/>
      <c r="EM285" s="181">
        <f>+Conceptos!AA52</f>
        <v>0</v>
      </c>
      <c r="EZ285" s="1"/>
      <c r="FA285" s="2"/>
      <c r="FB285" s="2"/>
      <c r="FC285" s="2"/>
      <c r="FD285" s="2"/>
      <c r="FE285" s="2"/>
      <c r="FF285" s="51"/>
      <c r="FI285">
        <f>+Conceptos!AB52</f>
        <v>0</v>
      </c>
      <c r="FV285" s="1"/>
      <c r="FW285" s="2"/>
      <c r="FX285" s="2"/>
      <c r="FY285" s="2"/>
      <c r="FZ285" s="2"/>
      <c r="GA285" s="2"/>
      <c r="GB285" s="51"/>
      <c r="GE285">
        <f>+Conceptos!AC52</f>
        <v>0</v>
      </c>
      <c r="GR285" s="1"/>
      <c r="GS285" s="2"/>
      <c r="GT285" s="2"/>
      <c r="GU285" s="2"/>
      <c r="GV285" s="2"/>
      <c r="GW285" s="2"/>
      <c r="GX285" s="51"/>
      <c r="HN285" s="1"/>
      <c r="HO285" s="2"/>
      <c r="HP285" s="2"/>
      <c r="HQ285" s="2"/>
      <c r="HR285" s="2"/>
      <c r="HS285" s="2"/>
      <c r="HT285" s="51"/>
    </row>
    <row r="286" spans="1:231" ht="13.5" thickBot="1">
      <c r="A286" s="105"/>
      <c r="B286" s="48" t="str">
        <f>+C268</f>
        <v>Niños</v>
      </c>
      <c r="C286" s="32">
        <f>+Conceptos!C53</f>
        <v>1.6</v>
      </c>
      <c r="D286" s="32">
        <f>+Conceptos!D53</f>
        <v>0.35</v>
      </c>
      <c r="E286" s="32">
        <f>+Conceptos!E53</f>
        <v>0.4</v>
      </c>
      <c r="F286" s="32">
        <f>+Conceptos!F53</f>
        <v>0.2</v>
      </c>
      <c r="G286" s="32">
        <f>+Conceptos!G53</f>
        <v>0.1</v>
      </c>
      <c r="H286" s="51">
        <f t="shared" si="1377"/>
        <v>3.2500000000000004</v>
      </c>
      <c r="K286">
        <f>+Conceptos!U53</f>
        <v>0.6</v>
      </c>
      <c r="X286" s="1" t="str">
        <f>+Y268</f>
        <v>Niños</v>
      </c>
      <c r="Y286" s="2">
        <f t="shared" ref="Y286:AC289" si="1450">+C286</f>
        <v>1.6</v>
      </c>
      <c r="Z286" s="2">
        <f t="shared" si="1450"/>
        <v>0.35</v>
      </c>
      <c r="AA286" s="2">
        <f t="shared" si="1450"/>
        <v>0.4</v>
      </c>
      <c r="AB286" s="2">
        <f t="shared" si="1450"/>
        <v>0.2</v>
      </c>
      <c r="AC286" s="2">
        <f t="shared" si="1450"/>
        <v>0.1</v>
      </c>
      <c r="AD286" s="51">
        <f t="shared" si="1384"/>
        <v>3.2500000000000004</v>
      </c>
      <c r="AE286" t="s">
        <v>155</v>
      </c>
      <c r="AG286" s="181">
        <f>+Conceptos!V53</f>
        <v>0.6</v>
      </c>
      <c r="AT286" s="1" t="str">
        <f>+AU268</f>
        <v>Niños</v>
      </c>
      <c r="AU286" s="2">
        <f t="shared" ref="AU286:AY289" si="1451">+Y286</f>
        <v>1.6</v>
      </c>
      <c r="AV286" s="2">
        <f t="shared" si="1451"/>
        <v>0.35</v>
      </c>
      <c r="AW286" s="2">
        <f t="shared" si="1451"/>
        <v>0.4</v>
      </c>
      <c r="AX286" s="2">
        <f t="shared" si="1451"/>
        <v>0.2</v>
      </c>
      <c r="AY286" s="2">
        <f t="shared" si="1451"/>
        <v>0.1</v>
      </c>
      <c r="AZ286" s="51">
        <f>+(AU286+AV286+AW286+AX286+AY286+BC286)*AY268</f>
        <v>3.2500000000000004</v>
      </c>
      <c r="BA286" t="s">
        <v>155</v>
      </c>
      <c r="BC286" s="182">
        <f>+Conceptos!W53</f>
        <v>0.6</v>
      </c>
      <c r="BP286" s="1" t="str">
        <f>+BQ268</f>
        <v>Niños</v>
      </c>
      <c r="BQ286" s="2">
        <f t="shared" ref="BQ286:BU289" si="1452">+AU286</f>
        <v>1.6</v>
      </c>
      <c r="BR286" s="2">
        <f t="shared" si="1452"/>
        <v>0.35</v>
      </c>
      <c r="BS286" s="2">
        <f t="shared" si="1452"/>
        <v>0.4</v>
      </c>
      <c r="BT286" s="2">
        <f t="shared" si="1452"/>
        <v>0.2</v>
      </c>
      <c r="BU286" s="2">
        <f t="shared" si="1452"/>
        <v>0.1</v>
      </c>
      <c r="BV286" s="51">
        <f>+(BQ286+BR286+BS286+BT286+BU286+BY286)*BU268</f>
        <v>3.2500000000000004</v>
      </c>
      <c r="BW286" t="s">
        <v>155</v>
      </c>
      <c r="BY286" s="182">
        <f>+Conceptos!X53</f>
        <v>0.6</v>
      </c>
      <c r="CL286" s="1" t="str">
        <f>+CM268</f>
        <v>Niños</v>
      </c>
      <c r="CM286" s="2">
        <f t="shared" ref="CM286:CQ289" si="1453">+BQ286</f>
        <v>1.6</v>
      </c>
      <c r="CN286" s="2">
        <f t="shared" si="1453"/>
        <v>0.35</v>
      </c>
      <c r="CO286" s="2">
        <f t="shared" si="1453"/>
        <v>0.4</v>
      </c>
      <c r="CP286" s="2">
        <f t="shared" si="1453"/>
        <v>0.2</v>
      </c>
      <c r="CQ286" s="2">
        <f t="shared" si="1453"/>
        <v>0.1</v>
      </c>
      <c r="CR286" s="51">
        <f>+(CM286+CN286+CO286+CP286+CQ286+CU286)*CQ268</f>
        <v>3.2500000000000004</v>
      </c>
      <c r="CS286" t="s">
        <v>152</v>
      </c>
      <c r="CT286" t="s">
        <v>153</v>
      </c>
      <c r="CU286" s="182">
        <f>+Conceptos!Y53</f>
        <v>0.6</v>
      </c>
      <c r="DH286" s="1" t="str">
        <f>+DI268</f>
        <v>Niños</v>
      </c>
      <c r="DI286" s="2">
        <f t="shared" ref="DI286:DM289" si="1454">+CM286</f>
        <v>1.6</v>
      </c>
      <c r="DJ286" s="2">
        <f t="shared" si="1454"/>
        <v>0.35</v>
      </c>
      <c r="DK286" s="2">
        <f t="shared" si="1454"/>
        <v>0.4</v>
      </c>
      <c r="DL286" s="2">
        <f t="shared" si="1454"/>
        <v>0.2</v>
      </c>
      <c r="DM286" s="2">
        <f t="shared" si="1454"/>
        <v>0.1</v>
      </c>
      <c r="DN286" s="51">
        <f>+(DI286+DJ286+DK286+DL286+DM286+DQ286)*DM268</f>
        <v>3.2500000000000004</v>
      </c>
      <c r="DO286" t="s">
        <v>152</v>
      </c>
      <c r="DP286" t="s">
        <v>153</v>
      </c>
      <c r="DQ286" s="182">
        <f>+Conceptos!Z53</f>
        <v>0.6</v>
      </c>
      <c r="ED286" s="1" t="str">
        <f>+EE268</f>
        <v>Niños</v>
      </c>
      <c r="EE286" s="2">
        <f t="shared" ref="EE286:EI289" si="1455">+DI286</f>
        <v>1.6</v>
      </c>
      <c r="EF286" s="2">
        <f t="shared" si="1455"/>
        <v>0.35</v>
      </c>
      <c r="EG286" s="2">
        <f t="shared" si="1455"/>
        <v>0.4</v>
      </c>
      <c r="EH286" s="2">
        <f t="shared" si="1455"/>
        <v>0.2</v>
      </c>
      <c r="EI286" s="2">
        <f t="shared" si="1455"/>
        <v>0.1</v>
      </c>
      <c r="EJ286" s="51">
        <f>+(EE286+EF286+EG286+EH286+EI286+EM286)*EI268</f>
        <v>3.2500000000000004</v>
      </c>
      <c r="EK286" t="s">
        <v>152</v>
      </c>
      <c r="EL286" t="s">
        <v>153</v>
      </c>
      <c r="EM286" s="181">
        <f>+Conceptos!AA53</f>
        <v>0.6</v>
      </c>
      <c r="EZ286" s="1" t="str">
        <f>+FA268</f>
        <v>Niños</v>
      </c>
      <c r="FA286" s="2">
        <f t="shared" ref="FA286:FE289" si="1456">+EE286</f>
        <v>1.6</v>
      </c>
      <c r="FB286" s="2">
        <f t="shared" si="1456"/>
        <v>0.35</v>
      </c>
      <c r="FC286" s="2">
        <f t="shared" si="1456"/>
        <v>0.4</v>
      </c>
      <c r="FD286" s="2">
        <f t="shared" si="1456"/>
        <v>0.2</v>
      </c>
      <c r="FE286" s="2">
        <f t="shared" si="1456"/>
        <v>0.1</v>
      </c>
      <c r="FF286" s="51">
        <f>+(FA286+FB286+FC286+FD286+FE286+FI286)*FE268</f>
        <v>3.2500000000000004</v>
      </c>
      <c r="FG286" t="s">
        <v>152</v>
      </c>
      <c r="FH286" t="s">
        <v>153</v>
      </c>
      <c r="FI286">
        <f>+Conceptos!AB53</f>
        <v>0.6</v>
      </c>
      <c r="FV286" s="1" t="str">
        <f t="shared" si="1421"/>
        <v>Niños</v>
      </c>
      <c r="FW286" s="2">
        <f t="shared" si="1422"/>
        <v>1.6</v>
      </c>
      <c r="FX286" s="2">
        <f t="shared" si="1423"/>
        <v>0.35</v>
      </c>
      <c r="FY286" s="2">
        <f t="shared" si="1424"/>
        <v>0.4</v>
      </c>
      <c r="FZ286" s="2">
        <f t="shared" si="1425"/>
        <v>0.2</v>
      </c>
      <c r="GA286" s="2">
        <f t="shared" si="1426"/>
        <v>0.1</v>
      </c>
      <c r="GB286" s="51">
        <f t="shared" si="1441"/>
        <v>3.2500000000000004</v>
      </c>
      <c r="GE286">
        <f>+Conceptos!AC53</f>
        <v>0.6</v>
      </c>
      <c r="GR286" s="1" t="str">
        <f t="shared" si="1442"/>
        <v>Niños</v>
      </c>
      <c r="GS286" s="2">
        <f t="shared" si="1428"/>
        <v>1.6</v>
      </c>
      <c r="GT286" s="2">
        <f t="shared" si="1429"/>
        <v>0.35</v>
      </c>
      <c r="GU286" s="2">
        <f t="shared" si="1430"/>
        <v>0.4</v>
      </c>
      <c r="GV286" s="2">
        <f t="shared" si="1431"/>
        <v>0.2</v>
      </c>
      <c r="GW286" s="2">
        <f t="shared" si="1432"/>
        <v>0.1</v>
      </c>
      <c r="GX286" s="51">
        <f t="shared" si="1433"/>
        <v>3.2500000000000004</v>
      </c>
      <c r="HA286">
        <f>+Conceptos!AD53</f>
        <v>0.6</v>
      </c>
      <c r="HN286" s="1" t="str">
        <f t="shared" si="1443"/>
        <v>Niños</v>
      </c>
      <c r="HO286" s="2">
        <f t="shared" si="1444"/>
        <v>1.6</v>
      </c>
      <c r="HP286" s="2">
        <f t="shared" si="1445"/>
        <v>0.35</v>
      </c>
      <c r="HQ286" s="2">
        <f t="shared" si="1446"/>
        <v>0.4</v>
      </c>
      <c r="HR286" s="2">
        <f t="shared" si="1447"/>
        <v>0.2</v>
      </c>
      <c r="HS286" s="2">
        <f t="shared" si="1448"/>
        <v>0.1</v>
      </c>
      <c r="HT286" s="51">
        <f t="shared" si="1449"/>
        <v>3.2500000000000004</v>
      </c>
      <c r="HW286">
        <f>+Conceptos!AE53</f>
        <v>0.6</v>
      </c>
    </row>
    <row r="287" spans="1:231" ht="13.5" thickBot="1">
      <c r="A287" s="105"/>
      <c r="B287" s="48" t="str">
        <f>+C269</f>
        <v>Señora</v>
      </c>
      <c r="C287" s="32">
        <f>+Conceptos!C54</f>
        <v>2</v>
      </c>
      <c r="D287" s="32">
        <f>+Conceptos!D54</f>
        <v>0.6</v>
      </c>
      <c r="E287" s="32">
        <f>+Conceptos!E54</f>
        <v>0.4</v>
      </c>
      <c r="F287" s="32">
        <f>+Conceptos!F54</f>
        <v>0.2</v>
      </c>
      <c r="G287" s="32">
        <f>+Conceptos!G54</f>
        <v>0.5</v>
      </c>
      <c r="H287" s="51">
        <f t="shared" si="1377"/>
        <v>4.3</v>
      </c>
      <c r="K287">
        <f>+Conceptos!U54</f>
        <v>0.6</v>
      </c>
      <c r="X287" s="1" t="str">
        <f>+Y269</f>
        <v>Señora</v>
      </c>
      <c r="Y287" s="2">
        <f t="shared" si="1450"/>
        <v>2</v>
      </c>
      <c r="Z287" s="2">
        <f t="shared" si="1450"/>
        <v>0.6</v>
      </c>
      <c r="AA287" s="2">
        <f t="shared" si="1450"/>
        <v>0.4</v>
      </c>
      <c r="AB287" s="2">
        <f t="shared" si="1450"/>
        <v>0.2</v>
      </c>
      <c r="AC287" s="2">
        <f t="shared" si="1450"/>
        <v>0.5</v>
      </c>
      <c r="AD287" s="51">
        <f t="shared" si="1384"/>
        <v>4.3</v>
      </c>
      <c r="AE287" t="s">
        <v>155</v>
      </c>
      <c r="AG287" s="181">
        <f>+Conceptos!V54</f>
        <v>0.6</v>
      </c>
      <c r="AT287" s="1" t="str">
        <f>+AU269</f>
        <v>Señora</v>
      </c>
      <c r="AU287" s="2">
        <f t="shared" si="1451"/>
        <v>2</v>
      </c>
      <c r="AV287" s="2">
        <f t="shared" si="1451"/>
        <v>0.6</v>
      </c>
      <c r="AW287" s="2">
        <f t="shared" si="1451"/>
        <v>0.4</v>
      </c>
      <c r="AX287" s="2">
        <f t="shared" si="1451"/>
        <v>0.2</v>
      </c>
      <c r="AY287" s="2">
        <f t="shared" si="1451"/>
        <v>0.5</v>
      </c>
      <c r="AZ287" s="51">
        <f>+(AU287+AV287+AW287+AX287+AY287+BC287)*AY269</f>
        <v>4.3</v>
      </c>
      <c r="BA287" t="s">
        <v>155</v>
      </c>
      <c r="BC287" s="182">
        <f>+Conceptos!W54</f>
        <v>0.6</v>
      </c>
      <c r="BP287" s="1" t="str">
        <f>+BQ269</f>
        <v>Señora</v>
      </c>
      <c r="BQ287" s="2">
        <f t="shared" si="1452"/>
        <v>2</v>
      </c>
      <c r="BR287" s="2">
        <f t="shared" si="1452"/>
        <v>0.6</v>
      </c>
      <c r="BS287" s="2">
        <f t="shared" si="1452"/>
        <v>0.4</v>
      </c>
      <c r="BT287" s="2">
        <f t="shared" si="1452"/>
        <v>0.2</v>
      </c>
      <c r="BU287" s="2">
        <f t="shared" si="1452"/>
        <v>0.5</v>
      </c>
      <c r="BV287" s="51">
        <f>+(BQ287+BR287+BS287+BT287+BU287+BY287)*BU269</f>
        <v>4.3</v>
      </c>
      <c r="BW287" t="s">
        <v>155</v>
      </c>
      <c r="BY287" s="182">
        <f>+Conceptos!X54</f>
        <v>0.6</v>
      </c>
      <c r="CL287" s="1" t="str">
        <f>+CM269</f>
        <v>Señora</v>
      </c>
      <c r="CM287" s="2">
        <f t="shared" si="1453"/>
        <v>2</v>
      </c>
      <c r="CN287" s="2">
        <f t="shared" si="1453"/>
        <v>0.6</v>
      </c>
      <c r="CO287" s="2">
        <f t="shared" si="1453"/>
        <v>0.4</v>
      </c>
      <c r="CP287" s="2">
        <f t="shared" si="1453"/>
        <v>0.2</v>
      </c>
      <c r="CQ287" s="2">
        <f t="shared" si="1453"/>
        <v>0.5</v>
      </c>
      <c r="CR287" s="51">
        <f>+(CM287+CN287+CO287+CP287+CQ287+CU287)*CQ269</f>
        <v>4.3</v>
      </c>
      <c r="CS287" t="s">
        <v>152</v>
      </c>
      <c r="CT287" t="s">
        <v>153</v>
      </c>
      <c r="CU287" s="182">
        <f>+Conceptos!Y54</f>
        <v>0.6</v>
      </c>
      <c r="DH287" s="1" t="str">
        <f>+DI269</f>
        <v>Señora</v>
      </c>
      <c r="DI287" s="2">
        <f t="shared" si="1454"/>
        <v>2</v>
      </c>
      <c r="DJ287" s="2">
        <f t="shared" si="1454"/>
        <v>0.6</v>
      </c>
      <c r="DK287" s="2">
        <f t="shared" si="1454"/>
        <v>0.4</v>
      </c>
      <c r="DL287" s="2">
        <f t="shared" si="1454"/>
        <v>0.2</v>
      </c>
      <c r="DM287" s="2">
        <f t="shared" si="1454"/>
        <v>0.5</v>
      </c>
      <c r="DN287" s="51">
        <f>+(DI287+DJ287+DK287+DL287+DM287+DQ287)*DM269</f>
        <v>4.3</v>
      </c>
      <c r="DO287" t="s">
        <v>152</v>
      </c>
      <c r="DP287" t="s">
        <v>153</v>
      </c>
      <c r="DQ287" s="182">
        <f>+Conceptos!Z54</f>
        <v>0.6</v>
      </c>
      <c r="ED287" s="1" t="str">
        <f>+EE269</f>
        <v>Señora</v>
      </c>
      <c r="EE287" s="2">
        <f t="shared" si="1455"/>
        <v>2</v>
      </c>
      <c r="EF287" s="2">
        <f t="shared" si="1455"/>
        <v>0.6</v>
      </c>
      <c r="EG287" s="2">
        <f t="shared" si="1455"/>
        <v>0.4</v>
      </c>
      <c r="EH287" s="2">
        <f t="shared" si="1455"/>
        <v>0.2</v>
      </c>
      <c r="EI287" s="2">
        <f t="shared" si="1455"/>
        <v>0.5</v>
      </c>
      <c r="EJ287" s="51">
        <f>+(EE287+EF287+EG287+EH287+EI287+EM287)*EI269</f>
        <v>4.3</v>
      </c>
      <c r="EK287" t="s">
        <v>152</v>
      </c>
      <c r="EL287" t="s">
        <v>153</v>
      </c>
      <c r="EM287" s="181">
        <f>+Conceptos!AA54</f>
        <v>0.6</v>
      </c>
      <c r="EZ287" s="1" t="str">
        <f>+FA269</f>
        <v>Señora</v>
      </c>
      <c r="FA287" s="2">
        <f t="shared" si="1456"/>
        <v>2</v>
      </c>
      <c r="FB287" s="2">
        <f t="shared" si="1456"/>
        <v>0.6</v>
      </c>
      <c r="FC287" s="2">
        <f t="shared" si="1456"/>
        <v>0.4</v>
      </c>
      <c r="FD287" s="2">
        <f t="shared" si="1456"/>
        <v>0.2</v>
      </c>
      <c r="FE287" s="2">
        <f t="shared" si="1456"/>
        <v>0.5</v>
      </c>
      <c r="FF287" s="51">
        <f>+(FA287+FB287+FC287+FD287+FE287+FI287)*FE269</f>
        <v>4.3</v>
      </c>
      <c r="FG287" t="s">
        <v>152</v>
      </c>
      <c r="FH287" t="s">
        <v>153</v>
      </c>
      <c r="FI287">
        <f>+Conceptos!AB54</f>
        <v>0.6</v>
      </c>
      <c r="FV287" s="1" t="str">
        <f t="shared" si="1421"/>
        <v>Señora</v>
      </c>
      <c r="FW287" s="2">
        <f t="shared" si="1422"/>
        <v>2</v>
      </c>
      <c r="FX287" s="2">
        <f t="shared" si="1423"/>
        <v>0.6</v>
      </c>
      <c r="FY287" s="2">
        <f t="shared" si="1424"/>
        <v>0.4</v>
      </c>
      <c r="FZ287" s="2">
        <f t="shared" si="1425"/>
        <v>0.2</v>
      </c>
      <c r="GA287" s="2">
        <f t="shared" si="1426"/>
        <v>0.5</v>
      </c>
      <c r="GB287" s="51">
        <f t="shared" si="1441"/>
        <v>4.3</v>
      </c>
      <c r="GE287">
        <f>+Conceptos!AC54</f>
        <v>0.6</v>
      </c>
      <c r="GR287" s="1" t="str">
        <f t="shared" si="1442"/>
        <v>Señora</v>
      </c>
      <c r="GS287" s="2">
        <f t="shared" si="1428"/>
        <v>2</v>
      </c>
      <c r="GT287" s="2">
        <f t="shared" si="1429"/>
        <v>0.6</v>
      </c>
      <c r="GU287" s="2">
        <f t="shared" si="1430"/>
        <v>0.4</v>
      </c>
      <c r="GV287" s="2">
        <f t="shared" si="1431"/>
        <v>0.2</v>
      </c>
      <c r="GW287" s="2">
        <f t="shared" si="1432"/>
        <v>0.5</v>
      </c>
      <c r="GX287" s="51">
        <f t="shared" si="1433"/>
        <v>4.3</v>
      </c>
      <c r="HA287">
        <f>+Conceptos!AD54</f>
        <v>0.6</v>
      </c>
      <c r="HN287" s="1" t="str">
        <f t="shared" si="1443"/>
        <v>Señora</v>
      </c>
      <c r="HO287" s="2">
        <f t="shared" si="1444"/>
        <v>2</v>
      </c>
      <c r="HP287" s="2">
        <f t="shared" si="1445"/>
        <v>0.6</v>
      </c>
      <c r="HQ287" s="2">
        <f t="shared" si="1446"/>
        <v>0.4</v>
      </c>
      <c r="HR287" s="2">
        <f t="shared" si="1447"/>
        <v>0.2</v>
      </c>
      <c r="HS287" s="2">
        <f t="shared" si="1448"/>
        <v>0.5</v>
      </c>
      <c r="HT287" s="51">
        <f t="shared" si="1449"/>
        <v>4.3</v>
      </c>
      <c r="HW287">
        <f>+Conceptos!AE54</f>
        <v>0.6</v>
      </c>
    </row>
    <row r="288" spans="1:231" ht="13.5" thickBot="1">
      <c r="A288" s="105"/>
      <c r="B288" s="48" t="str">
        <f>+C270</f>
        <v>Regalo</v>
      </c>
      <c r="C288" s="32">
        <f>+Conceptos!C55</f>
        <v>3</v>
      </c>
      <c r="D288" s="32">
        <f>+Conceptos!D55</f>
        <v>0.6</v>
      </c>
      <c r="E288" s="32">
        <f>+Conceptos!E55</f>
        <v>0.4</v>
      </c>
      <c r="F288" s="32">
        <f>+Conceptos!F55</f>
        <v>0.2</v>
      </c>
      <c r="G288" s="32">
        <f>+Conceptos!G55</f>
        <v>0.5</v>
      </c>
      <c r="H288" s="51">
        <f t="shared" si="1377"/>
        <v>5.3</v>
      </c>
      <c r="K288">
        <f>+Conceptos!U55</f>
        <v>0.6</v>
      </c>
      <c r="X288" s="1" t="str">
        <f>+Y270</f>
        <v>Regalo</v>
      </c>
      <c r="Y288" s="2">
        <f t="shared" si="1450"/>
        <v>3</v>
      </c>
      <c r="Z288" s="2">
        <f t="shared" si="1450"/>
        <v>0.6</v>
      </c>
      <c r="AA288" s="2">
        <f t="shared" si="1450"/>
        <v>0.4</v>
      </c>
      <c r="AB288" s="2">
        <f t="shared" si="1450"/>
        <v>0.2</v>
      </c>
      <c r="AC288" s="2">
        <f t="shared" si="1450"/>
        <v>0.5</v>
      </c>
      <c r="AD288" s="51">
        <f t="shared" si="1384"/>
        <v>5.3</v>
      </c>
      <c r="AE288" t="s">
        <v>155</v>
      </c>
      <c r="AG288" s="181">
        <f>+Conceptos!V55</f>
        <v>0.6</v>
      </c>
      <c r="AT288" s="1" t="str">
        <f>+AU270</f>
        <v>Regalo</v>
      </c>
      <c r="AU288" s="2">
        <f t="shared" si="1451"/>
        <v>3</v>
      </c>
      <c r="AV288" s="2">
        <f t="shared" si="1451"/>
        <v>0.6</v>
      </c>
      <c r="AW288" s="2">
        <f t="shared" si="1451"/>
        <v>0.4</v>
      </c>
      <c r="AX288" s="2">
        <f t="shared" si="1451"/>
        <v>0.2</v>
      </c>
      <c r="AY288" s="2">
        <f t="shared" si="1451"/>
        <v>0.5</v>
      </c>
      <c r="AZ288" s="51">
        <f>+(AU288+AV288+AW288+AX288+AY288+BC288)*AY270</f>
        <v>5.3</v>
      </c>
      <c r="BA288" t="s">
        <v>155</v>
      </c>
      <c r="BC288" s="182">
        <f>+Conceptos!W55</f>
        <v>0.6</v>
      </c>
      <c r="BP288" s="1" t="str">
        <f>+BQ270</f>
        <v>Regalo</v>
      </c>
      <c r="BQ288" s="2">
        <f t="shared" si="1452"/>
        <v>3</v>
      </c>
      <c r="BR288" s="2">
        <f t="shared" si="1452"/>
        <v>0.6</v>
      </c>
      <c r="BS288" s="2">
        <f t="shared" si="1452"/>
        <v>0.4</v>
      </c>
      <c r="BT288" s="2">
        <f t="shared" si="1452"/>
        <v>0.2</v>
      </c>
      <c r="BU288" s="2">
        <f t="shared" si="1452"/>
        <v>0.5</v>
      </c>
      <c r="BV288" s="51">
        <f>+(BQ288+BR288+BS288+BT288+BU288+BY288)*BU270</f>
        <v>5.3</v>
      </c>
      <c r="BW288" t="s">
        <v>155</v>
      </c>
      <c r="BY288" s="182">
        <f>+Conceptos!X55</f>
        <v>0.6</v>
      </c>
      <c r="CL288" s="1" t="str">
        <f>+CM270</f>
        <v>Regalo</v>
      </c>
      <c r="CM288" s="2">
        <f t="shared" si="1453"/>
        <v>3</v>
      </c>
      <c r="CN288" s="2">
        <f t="shared" si="1453"/>
        <v>0.6</v>
      </c>
      <c r="CO288" s="2">
        <f t="shared" si="1453"/>
        <v>0.4</v>
      </c>
      <c r="CP288" s="2">
        <f t="shared" si="1453"/>
        <v>0.2</v>
      </c>
      <c r="CQ288" s="2">
        <f t="shared" si="1453"/>
        <v>0.5</v>
      </c>
      <c r="CR288" s="51">
        <f>+(CM288+CN288+CO288+CP288+CQ288+CU288)*CQ270</f>
        <v>5.3</v>
      </c>
      <c r="CS288" t="s">
        <v>152</v>
      </c>
      <c r="CT288" t="s">
        <v>153</v>
      </c>
      <c r="CU288" s="182">
        <f>+Conceptos!Y55</f>
        <v>0.6</v>
      </c>
      <c r="DH288" s="1" t="str">
        <f>+DI270</f>
        <v>Regalo</v>
      </c>
      <c r="DI288" s="2">
        <f t="shared" si="1454"/>
        <v>3</v>
      </c>
      <c r="DJ288" s="2">
        <f t="shared" si="1454"/>
        <v>0.6</v>
      </c>
      <c r="DK288" s="2">
        <f t="shared" si="1454"/>
        <v>0.4</v>
      </c>
      <c r="DL288" s="2">
        <f t="shared" si="1454"/>
        <v>0.2</v>
      </c>
      <c r="DM288" s="2">
        <f t="shared" si="1454"/>
        <v>0.5</v>
      </c>
      <c r="DN288" s="51">
        <f>+(DI288+DJ288+DK288+DL288+DM288+DQ288)*DM270</f>
        <v>5.3</v>
      </c>
      <c r="DO288" t="s">
        <v>152</v>
      </c>
      <c r="DP288" t="s">
        <v>153</v>
      </c>
      <c r="DQ288" s="182">
        <f>+Conceptos!Z55</f>
        <v>0.6</v>
      </c>
      <c r="ED288" s="1" t="str">
        <f>+EE270</f>
        <v>Regalo</v>
      </c>
      <c r="EE288" s="2">
        <f t="shared" si="1455"/>
        <v>3</v>
      </c>
      <c r="EF288" s="2">
        <f t="shared" si="1455"/>
        <v>0.6</v>
      </c>
      <c r="EG288" s="2">
        <f t="shared" si="1455"/>
        <v>0.4</v>
      </c>
      <c r="EH288" s="2">
        <f t="shared" si="1455"/>
        <v>0.2</v>
      </c>
      <c r="EI288" s="2">
        <f t="shared" si="1455"/>
        <v>0.5</v>
      </c>
      <c r="EJ288" s="51">
        <f>+(EE288+EF288+EG288+EH288+EI288+EM288)*EI270</f>
        <v>5.3</v>
      </c>
      <c r="EK288" t="s">
        <v>152</v>
      </c>
      <c r="EL288" t="s">
        <v>153</v>
      </c>
      <c r="EM288" s="181">
        <f>+Conceptos!AA55</f>
        <v>0.6</v>
      </c>
      <c r="EZ288" s="1" t="str">
        <f>+FA270</f>
        <v>Regalo</v>
      </c>
      <c r="FA288" s="2">
        <f t="shared" si="1456"/>
        <v>3</v>
      </c>
      <c r="FB288" s="2">
        <f t="shared" si="1456"/>
        <v>0.6</v>
      </c>
      <c r="FC288" s="2">
        <f t="shared" si="1456"/>
        <v>0.4</v>
      </c>
      <c r="FD288" s="2">
        <f t="shared" si="1456"/>
        <v>0.2</v>
      </c>
      <c r="FE288" s="2">
        <f t="shared" si="1456"/>
        <v>0.5</v>
      </c>
      <c r="FF288" s="51">
        <f>+(FA288+FB288+FC288+FD288+FE288+FI288)*FE270</f>
        <v>5.3</v>
      </c>
      <c r="FG288" t="s">
        <v>152</v>
      </c>
      <c r="FH288" t="s">
        <v>153</v>
      </c>
      <c r="FI288">
        <f>+Conceptos!AB55</f>
        <v>0.6</v>
      </c>
      <c r="FV288" s="1" t="str">
        <f t="shared" si="1421"/>
        <v>Regalo</v>
      </c>
      <c r="FW288" s="2">
        <f t="shared" si="1422"/>
        <v>3</v>
      </c>
      <c r="FX288" s="2">
        <f t="shared" si="1423"/>
        <v>0.6</v>
      </c>
      <c r="FY288" s="2">
        <f t="shared" si="1424"/>
        <v>0.4</v>
      </c>
      <c r="FZ288" s="2">
        <f t="shared" si="1425"/>
        <v>0.2</v>
      </c>
      <c r="GA288" s="2">
        <f t="shared" si="1426"/>
        <v>0.5</v>
      </c>
      <c r="GB288" s="51">
        <f t="shared" si="1441"/>
        <v>5.3</v>
      </c>
      <c r="GE288">
        <f>+Conceptos!AC55</f>
        <v>0.6</v>
      </c>
      <c r="GR288" s="1" t="str">
        <f t="shared" si="1442"/>
        <v>Regalo</v>
      </c>
      <c r="GS288" s="2">
        <f t="shared" si="1428"/>
        <v>3</v>
      </c>
      <c r="GT288" s="2">
        <f t="shared" si="1429"/>
        <v>0.6</v>
      </c>
      <c r="GU288" s="2">
        <f t="shared" si="1430"/>
        <v>0.4</v>
      </c>
      <c r="GV288" s="2">
        <f t="shared" si="1431"/>
        <v>0.2</v>
      </c>
      <c r="GW288" s="2">
        <f t="shared" si="1432"/>
        <v>0.5</v>
      </c>
      <c r="GX288" s="51">
        <f t="shared" si="1433"/>
        <v>5.3</v>
      </c>
      <c r="HA288">
        <f>+Conceptos!AD55</f>
        <v>0.6</v>
      </c>
      <c r="HN288" s="1" t="str">
        <f t="shared" si="1443"/>
        <v>Regalo</v>
      </c>
      <c r="HO288" s="2">
        <f t="shared" si="1444"/>
        <v>3</v>
      </c>
      <c r="HP288" s="2">
        <f t="shared" si="1445"/>
        <v>0.6</v>
      </c>
      <c r="HQ288" s="2">
        <f t="shared" si="1446"/>
        <v>0.4</v>
      </c>
      <c r="HR288" s="2">
        <f t="shared" si="1447"/>
        <v>0.2</v>
      </c>
      <c r="HS288" s="2">
        <f t="shared" si="1448"/>
        <v>0.5</v>
      </c>
      <c r="HT288" s="51">
        <f t="shared" si="1449"/>
        <v>5.3</v>
      </c>
      <c r="HW288">
        <f>+Conceptos!AE55</f>
        <v>0.6</v>
      </c>
    </row>
    <row r="289" spans="1:231" ht="13.5" thickBot="1">
      <c r="A289" s="106"/>
      <c r="B289" s="16" t="str">
        <f>+C271</f>
        <v>Merchandising</v>
      </c>
      <c r="C289" s="35">
        <f>+Conceptos!C56</f>
        <v>1.6</v>
      </c>
      <c r="D289" s="35">
        <f>+Conceptos!D56</f>
        <v>0.35</v>
      </c>
      <c r="E289" s="35">
        <f>+Conceptos!E56</f>
        <v>0.4</v>
      </c>
      <c r="F289" s="35">
        <f>+Conceptos!F56</f>
        <v>0.2</v>
      </c>
      <c r="G289" s="35">
        <f>+Conceptos!G56</f>
        <v>0.3</v>
      </c>
      <c r="H289" s="51">
        <f t="shared" si="1377"/>
        <v>3.45</v>
      </c>
      <c r="K289">
        <f>+Conceptos!U56</f>
        <v>0.6</v>
      </c>
      <c r="X289" s="1" t="str">
        <f>+Y271</f>
        <v>Merchandising</v>
      </c>
      <c r="Y289" s="2">
        <f t="shared" si="1450"/>
        <v>1.6</v>
      </c>
      <c r="Z289" s="2">
        <f t="shared" si="1450"/>
        <v>0.35</v>
      </c>
      <c r="AA289" s="2">
        <f t="shared" si="1450"/>
        <v>0.4</v>
      </c>
      <c r="AB289" s="2">
        <f t="shared" si="1450"/>
        <v>0.2</v>
      </c>
      <c r="AC289" s="2">
        <f t="shared" si="1450"/>
        <v>0.3</v>
      </c>
      <c r="AD289" s="51">
        <f t="shared" si="1384"/>
        <v>3.45</v>
      </c>
      <c r="AE289" t="s">
        <v>155</v>
      </c>
      <c r="AG289" s="181">
        <f>+Conceptos!V56</f>
        <v>0.6</v>
      </c>
      <c r="AT289" s="1" t="str">
        <f>+AU271</f>
        <v>Merchandising</v>
      </c>
      <c r="AU289" s="2">
        <f t="shared" si="1451"/>
        <v>1.6</v>
      </c>
      <c r="AV289" s="2">
        <f t="shared" si="1451"/>
        <v>0.35</v>
      </c>
      <c r="AW289" s="2">
        <f t="shared" si="1451"/>
        <v>0.4</v>
      </c>
      <c r="AX289" s="2">
        <f t="shared" si="1451"/>
        <v>0.2</v>
      </c>
      <c r="AY289" s="2">
        <f t="shared" si="1451"/>
        <v>0.3</v>
      </c>
      <c r="AZ289" s="51">
        <f>+(AU289+AV289+AW289+AX289+AY289+BC289)*AY271</f>
        <v>3.45</v>
      </c>
      <c r="BA289" t="s">
        <v>155</v>
      </c>
      <c r="BC289" s="182">
        <f>+Conceptos!W56</f>
        <v>0.6</v>
      </c>
      <c r="BP289" s="1" t="str">
        <f>+BQ271</f>
        <v>Merchandising</v>
      </c>
      <c r="BQ289" s="2">
        <f t="shared" si="1452"/>
        <v>1.6</v>
      </c>
      <c r="BR289" s="2">
        <f t="shared" si="1452"/>
        <v>0.35</v>
      </c>
      <c r="BS289" s="2">
        <f t="shared" si="1452"/>
        <v>0.4</v>
      </c>
      <c r="BT289" s="2">
        <f t="shared" si="1452"/>
        <v>0.2</v>
      </c>
      <c r="BU289" s="2">
        <f t="shared" si="1452"/>
        <v>0.3</v>
      </c>
      <c r="BV289" s="51">
        <f>+(BQ289+BR289+BS289+BT289+BU289+BY289)*BU271</f>
        <v>3.45</v>
      </c>
      <c r="BW289" t="s">
        <v>155</v>
      </c>
      <c r="BY289" s="182">
        <f>+Conceptos!X56</f>
        <v>0.6</v>
      </c>
      <c r="CL289" s="1" t="str">
        <f>+CM271</f>
        <v>Merchandising</v>
      </c>
      <c r="CM289" s="2">
        <f t="shared" si="1453"/>
        <v>1.6</v>
      </c>
      <c r="CN289" s="2">
        <f t="shared" si="1453"/>
        <v>0.35</v>
      </c>
      <c r="CO289" s="2">
        <f t="shared" si="1453"/>
        <v>0.4</v>
      </c>
      <c r="CP289" s="2">
        <f t="shared" si="1453"/>
        <v>0.2</v>
      </c>
      <c r="CQ289" s="2">
        <f t="shared" si="1453"/>
        <v>0.3</v>
      </c>
      <c r="CR289" s="51">
        <f>+(CM289+CN289+CO289+CP289+CQ289+CU289)*CQ271</f>
        <v>3.45</v>
      </c>
      <c r="CS289" t="s">
        <v>152</v>
      </c>
      <c r="CT289" t="s">
        <v>153</v>
      </c>
      <c r="CU289" s="182">
        <f>+Conceptos!Y56</f>
        <v>0.6</v>
      </c>
      <c r="DH289" s="1" t="str">
        <f>+DI271</f>
        <v>Merchandising</v>
      </c>
      <c r="DI289" s="2">
        <f t="shared" si="1454"/>
        <v>1.6</v>
      </c>
      <c r="DJ289" s="2">
        <f t="shared" si="1454"/>
        <v>0.35</v>
      </c>
      <c r="DK289" s="2">
        <f t="shared" si="1454"/>
        <v>0.4</v>
      </c>
      <c r="DL289" s="2">
        <f t="shared" si="1454"/>
        <v>0.2</v>
      </c>
      <c r="DM289" s="2">
        <f t="shared" si="1454"/>
        <v>0.3</v>
      </c>
      <c r="DN289" s="51">
        <f>+(DI289+DJ289+DK289+DL289+DM289+DQ289)*DM271</f>
        <v>3.45</v>
      </c>
      <c r="DO289" t="s">
        <v>152</v>
      </c>
      <c r="DP289" t="s">
        <v>153</v>
      </c>
      <c r="DQ289" s="182">
        <f>+Conceptos!Z56</f>
        <v>0.6</v>
      </c>
      <c r="ED289" s="1" t="str">
        <f>+EE271</f>
        <v>Merchandising</v>
      </c>
      <c r="EE289" s="2">
        <f t="shared" si="1455"/>
        <v>1.6</v>
      </c>
      <c r="EF289" s="2">
        <f t="shared" si="1455"/>
        <v>0.35</v>
      </c>
      <c r="EG289" s="2">
        <f t="shared" si="1455"/>
        <v>0.4</v>
      </c>
      <c r="EH289" s="2">
        <f t="shared" si="1455"/>
        <v>0.2</v>
      </c>
      <c r="EI289" s="2">
        <f t="shared" si="1455"/>
        <v>0.3</v>
      </c>
      <c r="EJ289" s="51">
        <f>+(EE289+EF289+EG289+EH289+EI289+EM289)*EI271</f>
        <v>3.45</v>
      </c>
      <c r="EK289" t="s">
        <v>152</v>
      </c>
      <c r="EL289" t="s">
        <v>153</v>
      </c>
      <c r="EM289" s="181">
        <f>+Conceptos!AA56</f>
        <v>0.6</v>
      </c>
      <c r="EZ289" s="1" t="str">
        <f>+FA271</f>
        <v>Merchandising</v>
      </c>
      <c r="FA289" s="2">
        <f t="shared" si="1456"/>
        <v>1.6</v>
      </c>
      <c r="FB289" s="2">
        <f t="shared" si="1456"/>
        <v>0.35</v>
      </c>
      <c r="FC289" s="2">
        <f t="shared" si="1456"/>
        <v>0.4</v>
      </c>
      <c r="FD289" s="2">
        <f t="shared" si="1456"/>
        <v>0.2</v>
      </c>
      <c r="FE289" s="2">
        <f t="shared" si="1456"/>
        <v>0.3</v>
      </c>
      <c r="FF289" s="51">
        <f>+(FA289+FB289+FC289+FD289+FE289+FI289)*FE271</f>
        <v>3.45</v>
      </c>
      <c r="FG289" t="s">
        <v>152</v>
      </c>
      <c r="FH289" t="s">
        <v>153</v>
      </c>
      <c r="FI289">
        <f>+Conceptos!AB56</f>
        <v>0.6</v>
      </c>
      <c r="FV289" s="1" t="str">
        <f t="shared" si="1421"/>
        <v>Merchandising</v>
      </c>
      <c r="FW289" s="2">
        <f t="shared" si="1422"/>
        <v>1.6</v>
      </c>
      <c r="FX289" s="2">
        <f t="shared" si="1423"/>
        <v>0.35</v>
      </c>
      <c r="FY289" s="2">
        <f t="shared" si="1424"/>
        <v>0.4</v>
      </c>
      <c r="FZ289" s="2">
        <f t="shared" si="1425"/>
        <v>0.2</v>
      </c>
      <c r="GA289" s="2">
        <f t="shared" si="1426"/>
        <v>0.3</v>
      </c>
      <c r="GB289" s="51">
        <f t="shared" si="1441"/>
        <v>3.45</v>
      </c>
      <c r="GE289">
        <f>+Conceptos!AC56</f>
        <v>0.6</v>
      </c>
      <c r="GR289" s="1" t="str">
        <f t="shared" si="1442"/>
        <v>Merchandising</v>
      </c>
      <c r="GS289" s="2">
        <f t="shared" si="1428"/>
        <v>1.6</v>
      </c>
      <c r="GT289" s="2">
        <f t="shared" si="1429"/>
        <v>0.35</v>
      </c>
      <c r="GU289" s="2">
        <f t="shared" si="1430"/>
        <v>0.4</v>
      </c>
      <c r="GV289" s="2">
        <f t="shared" si="1431"/>
        <v>0.2</v>
      </c>
      <c r="GW289" s="2">
        <f t="shared" si="1432"/>
        <v>0.3</v>
      </c>
      <c r="GX289" s="51">
        <f t="shared" si="1433"/>
        <v>3.45</v>
      </c>
      <c r="HA289">
        <f>+Conceptos!AD56</f>
        <v>0.6</v>
      </c>
      <c r="HN289" s="1" t="str">
        <f t="shared" si="1443"/>
        <v>Merchandising</v>
      </c>
      <c r="HO289" s="2">
        <f t="shared" si="1444"/>
        <v>1.6</v>
      </c>
      <c r="HP289" s="2">
        <f t="shared" si="1445"/>
        <v>0.35</v>
      </c>
      <c r="HQ289" s="2">
        <f t="shared" si="1446"/>
        <v>0.4</v>
      </c>
      <c r="HR289" s="2">
        <f t="shared" si="1447"/>
        <v>0.2</v>
      </c>
      <c r="HS289" s="2">
        <f t="shared" si="1448"/>
        <v>0.3</v>
      </c>
      <c r="HT289" s="51">
        <f t="shared" si="1449"/>
        <v>3.45</v>
      </c>
      <c r="HW289">
        <f>+Conceptos!AE56</f>
        <v>0.6</v>
      </c>
    </row>
    <row r="290" spans="1:231" ht="13.5" thickBot="1">
      <c r="A290" s="89"/>
      <c r="BP290" s="1"/>
      <c r="BQ290" s="2"/>
      <c r="BR290" s="2"/>
      <c r="BS290" s="2"/>
      <c r="BT290" s="2"/>
      <c r="BU290" s="2"/>
      <c r="BV290" s="51"/>
      <c r="BY290" s="183"/>
      <c r="CL290" s="1"/>
      <c r="CM290" s="2"/>
      <c r="CN290" s="2"/>
      <c r="CO290" s="2"/>
      <c r="CP290" s="2"/>
      <c r="CQ290" s="2"/>
      <c r="CR290" s="82"/>
      <c r="CU290" s="183"/>
      <c r="DH290" s="1"/>
      <c r="DI290" s="2"/>
      <c r="DJ290" s="2"/>
      <c r="DK290" s="2"/>
      <c r="DL290" s="2"/>
      <c r="DM290" s="2"/>
      <c r="DN290" s="82"/>
      <c r="DQ290" s="182">
        <f>+Conceptos!Z57</f>
        <v>0</v>
      </c>
      <c r="ED290" s="1"/>
      <c r="EE290" s="2"/>
      <c r="EF290" s="2"/>
      <c r="EG290" s="2"/>
      <c r="EH290" s="2"/>
      <c r="EI290" s="2"/>
      <c r="EJ290" s="51"/>
      <c r="EM290" s="183"/>
      <c r="EZ290" s="1"/>
      <c r="FA290" s="2"/>
      <c r="FB290" s="2"/>
      <c r="FC290" s="2"/>
      <c r="FD290" s="2"/>
      <c r="FE290" s="2"/>
      <c r="FF290" s="51"/>
      <c r="FV290" s="1"/>
      <c r="FW290" s="2"/>
      <c r="FX290" s="2"/>
      <c r="FY290" s="2"/>
      <c r="FZ290" s="2"/>
      <c r="GA290" s="2"/>
      <c r="GB290" s="51"/>
      <c r="GR290" s="1"/>
      <c r="GS290" s="2"/>
      <c r="GT290" s="2"/>
      <c r="GU290" s="2"/>
      <c r="GV290" s="2"/>
      <c r="GW290" s="2"/>
      <c r="GX290" s="96"/>
      <c r="HA290">
        <f>+Conceptos!AD57</f>
        <v>0</v>
      </c>
      <c r="HN290" s="1"/>
      <c r="HO290" s="2"/>
      <c r="HP290" s="2"/>
      <c r="HQ290" s="2"/>
      <c r="HR290" s="2"/>
      <c r="HS290" s="2"/>
      <c r="HT290" s="96"/>
    </row>
    <row r="291" spans="1:231" ht="13.5" thickBot="1">
      <c r="A291" s="89"/>
      <c r="B291" s="48"/>
      <c r="C291" s="32"/>
      <c r="D291" s="32"/>
      <c r="E291" s="32"/>
      <c r="F291" s="32"/>
      <c r="G291" s="32"/>
      <c r="H291" s="96"/>
      <c r="BP291" s="1"/>
      <c r="BQ291" s="2"/>
      <c r="BR291" s="2"/>
      <c r="BS291" s="2"/>
      <c r="BT291" s="2"/>
      <c r="BU291" s="2"/>
      <c r="BV291" s="51"/>
      <c r="BY291" s="183"/>
      <c r="CL291" s="1"/>
      <c r="CM291" s="2"/>
      <c r="CN291" s="2"/>
      <c r="CO291" s="2"/>
      <c r="CP291" s="2"/>
      <c r="CQ291" s="2"/>
      <c r="CR291" s="82"/>
      <c r="CU291" s="183"/>
      <c r="DH291" s="1"/>
      <c r="DI291" s="2"/>
      <c r="DJ291" s="2"/>
      <c r="DK291" s="2"/>
      <c r="DL291" s="2"/>
      <c r="DM291" s="2"/>
      <c r="DN291" s="96"/>
      <c r="DQ291" s="48"/>
      <c r="ED291" s="1"/>
      <c r="EE291" s="2"/>
      <c r="EF291" s="2"/>
      <c r="EG291" s="2"/>
      <c r="EH291" s="2"/>
      <c r="EI291" s="2"/>
      <c r="EJ291" s="51"/>
      <c r="EM291" s="183"/>
      <c r="EZ291" s="1"/>
      <c r="FA291" s="2"/>
      <c r="FB291" s="2"/>
      <c r="FC291" s="2"/>
      <c r="FD291" s="2"/>
      <c r="FE291" s="2"/>
      <c r="FF291" s="51"/>
      <c r="FV291" s="1"/>
      <c r="FW291" s="2"/>
      <c r="FX291" s="2"/>
      <c r="FY291" s="2"/>
      <c r="FZ291" s="2"/>
      <c r="GA291" s="2"/>
      <c r="GB291" s="51"/>
      <c r="GR291" s="1"/>
      <c r="GS291" s="2"/>
      <c r="GT291" s="2"/>
      <c r="GU291" s="2"/>
      <c r="GV291" s="2"/>
      <c r="GW291" s="2"/>
      <c r="GX291" s="96"/>
      <c r="HA291">
        <f>+Conceptos!AD58</f>
        <v>0</v>
      </c>
      <c r="HN291" s="1"/>
      <c r="HO291" s="2"/>
      <c r="HP291" s="2"/>
      <c r="HQ291" s="2"/>
      <c r="HR291" s="2"/>
      <c r="HS291" s="2"/>
      <c r="HT291" s="96"/>
    </row>
    <row r="292" spans="1:231" ht="13.5" thickBot="1">
      <c r="CL292" s="1"/>
      <c r="CM292" s="2"/>
      <c r="CN292" s="2"/>
      <c r="CO292" s="2"/>
      <c r="CP292" s="2"/>
      <c r="CQ292" s="2"/>
      <c r="CR292" s="82"/>
      <c r="CU292" s="183"/>
    </row>
    <row r="293" spans="1:231" ht="13.5" thickBot="1">
      <c r="A293" s="37" t="s">
        <v>238</v>
      </c>
      <c r="W293" s="37" t="s">
        <v>238</v>
      </c>
      <c r="AS293" s="37" t="s">
        <v>238</v>
      </c>
      <c r="BO293" s="37" t="s">
        <v>238</v>
      </c>
      <c r="CK293" s="37" t="s">
        <v>238</v>
      </c>
      <c r="DG293" s="37" t="s">
        <v>238</v>
      </c>
      <c r="EC293" s="37" t="s">
        <v>238</v>
      </c>
      <c r="EY293" s="37" t="s">
        <v>238</v>
      </c>
      <c r="FU293" s="37" t="s">
        <v>238</v>
      </c>
      <c r="GQ293" s="37" t="s">
        <v>238</v>
      </c>
      <c r="HM293" s="37" t="s">
        <v>238</v>
      </c>
    </row>
    <row r="294" spans="1:231" ht="13.5" thickBot="1">
      <c r="D294" s="12" t="s">
        <v>43</v>
      </c>
      <c r="E294" s="13"/>
      <c r="F294" s="13"/>
      <c r="G294" s="14"/>
      <c r="H294" s="30" t="s">
        <v>700</v>
      </c>
      <c r="I294" s="13"/>
      <c r="J294" s="13"/>
      <c r="K294" s="14"/>
      <c r="Z294" s="12" t="s">
        <v>43</v>
      </c>
      <c r="AA294" s="13"/>
      <c r="AB294" s="13"/>
      <c r="AC294" s="14"/>
      <c r="AD294" s="30" t="s">
        <v>16</v>
      </c>
      <c r="AE294" s="13"/>
      <c r="AF294" s="13"/>
      <c r="AG294" s="14"/>
      <c r="AV294" s="12" t="s">
        <v>43</v>
      </c>
      <c r="AW294" s="13"/>
      <c r="AX294" s="13"/>
      <c r="AY294" s="14"/>
      <c r="AZ294" s="30" t="s">
        <v>16</v>
      </c>
      <c r="BA294" s="13"/>
      <c r="BB294" s="13"/>
      <c r="BC294" s="14"/>
      <c r="BR294" s="12" t="s">
        <v>43</v>
      </c>
      <c r="BS294" s="13"/>
      <c r="BT294" s="13"/>
      <c r="BU294" s="14"/>
      <c r="BV294" s="30" t="s">
        <v>16</v>
      </c>
      <c r="BW294" s="13"/>
      <c r="BX294" s="13"/>
      <c r="BY294" s="14"/>
      <c r="CN294" s="12" t="s">
        <v>43</v>
      </c>
      <c r="CO294" s="13"/>
      <c r="CP294" s="13"/>
      <c r="CQ294" s="14"/>
      <c r="CR294" s="30" t="s">
        <v>16</v>
      </c>
      <c r="CS294" s="13"/>
      <c r="CT294" s="13"/>
      <c r="CU294" s="14"/>
      <c r="DJ294" s="12" t="s">
        <v>43</v>
      </c>
      <c r="DK294" s="13"/>
      <c r="DL294" s="13"/>
      <c r="DM294" s="14"/>
      <c r="DN294" s="30" t="s">
        <v>16</v>
      </c>
      <c r="DO294" s="13"/>
      <c r="DP294" s="13"/>
      <c r="DQ294" s="14"/>
      <c r="EF294" s="12" t="s">
        <v>43</v>
      </c>
      <c r="EG294" s="13"/>
      <c r="EH294" s="13"/>
      <c r="EI294" s="14"/>
      <c r="EJ294" s="30" t="s">
        <v>16</v>
      </c>
      <c r="EK294" s="13"/>
      <c r="EL294" s="13"/>
      <c r="EM294" s="14"/>
      <c r="FB294" s="12" t="s">
        <v>43</v>
      </c>
      <c r="FC294" s="13"/>
      <c r="FD294" s="13"/>
      <c r="FE294" s="14"/>
      <c r="FF294" s="30" t="s">
        <v>16</v>
      </c>
      <c r="FG294" s="13"/>
      <c r="FH294" s="13"/>
      <c r="FI294" s="14"/>
      <c r="FX294" s="12" t="s">
        <v>43</v>
      </c>
      <c r="FY294" s="13"/>
      <c r="FZ294" s="13"/>
      <c r="GA294" s="14"/>
      <c r="GB294" s="30" t="s">
        <v>16</v>
      </c>
      <c r="GC294" s="13"/>
      <c r="GD294" s="13"/>
      <c r="GE294" s="14"/>
      <c r="GT294" s="12" t="s">
        <v>43</v>
      </c>
      <c r="GU294" s="13"/>
      <c r="GV294" s="13"/>
      <c r="GW294" s="14"/>
      <c r="GX294" s="30" t="s">
        <v>16</v>
      </c>
      <c r="GY294" s="13"/>
      <c r="GZ294" s="13"/>
      <c r="HA294" s="14"/>
      <c r="HP294" s="12" t="s">
        <v>43</v>
      </c>
      <c r="HQ294" s="13"/>
      <c r="HR294" s="13"/>
      <c r="HS294" s="14"/>
      <c r="HT294" s="30" t="s">
        <v>16</v>
      </c>
      <c r="HU294" s="13"/>
      <c r="HV294" s="13"/>
      <c r="HW294" s="14"/>
    </row>
    <row r="295" spans="1:231" ht="13.5" thickBot="1">
      <c r="A295" s="12"/>
      <c r="B295" s="13"/>
      <c r="C295" s="29" t="s">
        <v>2</v>
      </c>
      <c r="D295" s="6" t="s">
        <v>13</v>
      </c>
      <c r="E295" s="7" t="s">
        <v>14</v>
      </c>
      <c r="F295" s="7" t="s">
        <v>15</v>
      </c>
      <c r="G295" s="8" t="s">
        <v>156</v>
      </c>
      <c r="H295" s="6" t="s">
        <v>13</v>
      </c>
      <c r="I295" s="7" t="s">
        <v>14</v>
      </c>
      <c r="J295" s="7" t="s">
        <v>15</v>
      </c>
      <c r="K295" s="8" t="str">
        <f>+G295</f>
        <v>Ptos agenos</v>
      </c>
      <c r="Y295" s="29" t="s">
        <v>2</v>
      </c>
      <c r="Z295" s="15" t="s">
        <v>13</v>
      </c>
      <c r="AA295" s="16" t="s">
        <v>14</v>
      </c>
      <c r="AB295" s="16" t="s">
        <v>15</v>
      </c>
      <c r="AC295" s="17" t="s">
        <v>156</v>
      </c>
      <c r="AD295" s="15" t="s">
        <v>13</v>
      </c>
      <c r="AE295" s="16" t="s">
        <v>14</v>
      </c>
      <c r="AF295" s="16" t="s">
        <v>15</v>
      </c>
      <c r="AG295" s="17" t="str">
        <f>+AC295</f>
        <v>Ptos agenos</v>
      </c>
      <c r="AU295" s="29" t="s">
        <v>2</v>
      </c>
      <c r="AV295" s="15" t="s">
        <v>13</v>
      </c>
      <c r="AW295" s="16" t="s">
        <v>14</v>
      </c>
      <c r="AX295" s="16" t="s">
        <v>15</v>
      </c>
      <c r="AY295" s="17" t="s">
        <v>156</v>
      </c>
      <c r="AZ295" s="15" t="s">
        <v>13</v>
      </c>
      <c r="BA295" s="16" t="s">
        <v>14</v>
      </c>
      <c r="BB295" s="16" t="s">
        <v>15</v>
      </c>
      <c r="BC295" s="17" t="str">
        <f>+AY295</f>
        <v>Ptos agenos</v>
      </c>
      <c r="BQ295" s="29" t="s">
        <v>2</v>
      </c>
      <c r="BR295" s="15" t="s">
        <v>13</v>
      </c>
      <c r="BS295" s="16" t="s">
        <v>14</v>
      </c>
      <c r="BT295" s="16" t="s">
        <v>15</v>
      </c>
      <c r="BU295" s="17" t="s">
        <v>156</v>
      </c>
      <c r="BV295" s="15" t="s">
        <v>13</v>
      </c>
      <c r="BW295" s="16" t="s">
        <v>14</v>
      </c>
      <c r="BX295" s="16" t="s">
        <v>15</v>
      </c>
      <c r="BY295" s="17" t="str">
        <f>+BU295</f>
        <v>Ptos agenos</v>
      </c>
      <c r="CM295" s="29" t="s">
        <v>2</v>
      </c>
      <c r="CN295" s="15" t="s">
        <v>13</v>
      </c>
      <c r="CO295" s="16" t="s">
        <v>14</v>
      </c>
      <c r="CP295" s="16" t="s">
        <v>15</v>
      </c>
      <c r="CQ295" s="17" t="s">
        <v>156</v>
      </c>
      <c r="CR295" s="15" t="s">
        <v>13</v>
      </c>
      <c r="CS295" s="16" t="s">
        <v>14</v>
      </c>
      <c r="CT295" s="16" t="s">
        <v>15</v>
      </c>
      <c r="CU295" s="17" t="str">
        <f>+CQ295</f>
        <v>Ptos agenos</v>
      </c>
      <c r="DI295" s="29" t="s">
        <v>2</v>
      </c>
      <c r="DJ295" s="15" t="s">
        <v>13</v>
      </c>
      <c r="DK295" s="16" t="s">
        <v>14</v>
      </c>
      <c r="DL295" s="16" t="s">
        <v>15</v>
      </c>
      <c r="DM295" s="17" t="s">
        <v>156</v>
      </c>
      <c r="DN295" s="15" t="s">
        <v>13</v>
      </c>
      <c r="DO295" s="16" t="s">
        <v>14</v>
      </c>
      <c r="DP295" s="16" t="s">
        <v>15</v>
      </c>
      <c r="DQ295" s="17" t="str">
        <f>+DM295</f>
        <v>Ptos agenos</v>
      </c>
      <c r="EE295" s="29" t="s">
        <v>2</v>
      </c>
      <c r="EF295" s="15" t="s">
        <v>13</v>
      </c>
      <c r="EG295" s="16" t="s">
        <v>14</v>
      </c>
      <c r="EH295" s="16" t="s">
        <v>15</v>
      </c>
      <c r="EI295" s="17" t="s">
        <v>156</v>
      </c>
      <c r="EJ295" s="15" t="s">
        <v>13</v>
      </c>
      <c r="EK295" s="16" t="s">
        <v>14</v>
      </c>
      <c r="EL295" s="16" t="s">
        <v>15</v>
      </c>
      <c r="EM295" s="17" t="str">
        <f>+EI295</f>
        <v>Ptos agenos</v>
      </c>
      <c r="FA295" s="29" t="s">
        <v>2</v>
      </c>
      <c r="FB295" s="15" t="s">
        <v>13</v>
      </c>
      <c r="FC295" s="16" t="s">
        <v>14</v>
      </c>
      <c r="FD295" s="16" t="s">
        <v>15</v>
      </c>
      <c r="FE295" s="17" t="s">
        <v>156</v>
      </c>
      <c r="FF295" s="15" t="s">
        <v>13</v>
      </c>
      <c r="FG295" s="16" t="s">
        <v>14</v>
      </c>
      <c r="FH295" s="16" t="s">
        <v>15</v>
      </c>
      <c r="FI295" s="17" t="str">
        <f>+FE295</f>
        <v>Ptos agenos</v>
      </c>
      <c r="FW295" s="29" t="s">
        <v>2</v>
      </c>
      <c r="FX295" s="15" t="s">
        <v>13</v>
      </c>
      <c r="FY295" s="16" t="s">
        <v>14</v>
      </c>
      <c r="FZ295" s="16" t="s">
        <v>15</v>
      </c>
      <c r="GA295" s="17" t="s">
        <v>156</v>
      </c>
      <c r="GB295" s="15" t="s">
        <v>13</v>
      </c>
      <c r="GC295" s="16" t="s">
        <v>14</v>
      </c>
      <c r="GD295" s="16" t="s">
        <v>15</v>
      </c>
      <c r="GE295" s="17" t="str">
        <f>+GA295</f>
        <v>Ptos agenos</v>
      </c>
      <c r="GS295" s="29" t="s">
        <v>2</v>
      </c>
      <c r="GT295" s="15" t="s">
        <v>13</v>
      </c>
      <c r="GU295" s="16" t="s">
        <v>14</v>
      </c>
      <c r="GV295" s="16" t="s">
        <v>15</v>
      </c>
      <c r="GW295" s="17" t="s">
        <v>156</v>
      </c>
      <c r="GX295" s="15" t="s">
        <v>13</v>
      </c>
      <c r="GY295" s="16" t="s">
        <v>14</v>
      </c>
      <c r="GZ295" s="16" t="s">
        <v>15</v>
      </c>
      <c r="HA295" s="17" t="str">
        <f>+GW295</f>
        <v>Ptos agenos</v>
      </c>
      <c r="HO295" s="29" t="s">
        <v>2</v>
      </c>
      <c r="HP295" s="15" t="s">
        <v>13</v>
      </c>
      <c r="HQ295" s="16" t="s">
        <v>14</v>
      </c>
      <c r="HR295" s="16" t="s">
        <v>15</v>
      </c>
      <c r="HS295" s="17" t="s">
        <v>156</v>
      </c>
      <c r="HT295" s="15" t="s">
        <v>13</v>
      </c>
      <c r="HU295" s="16" t="s">
        <v>14</v>
      </c>
      <c r="HV295" s="16" t="s">
        <v>15</v>
      </c>
      <c r="HW295" s="17" t="str">
        <f>+HS295</f>
        <v>Ptos agenos</v>
      </c>
    </row>
    <row r="296" spans="1:231" ht="13.5" thickBot="1">
      <c r="A296" s="105" t="s">
        <v>44</v>
      </c>
      <c r="B296" s="48" t="str">
        <f>+B275</f>
        <v>Black market solo pts vta ajenos</v>
      </c>
      <c r="C296" s="196">
        <f t="shared" ref="C296:C305" si="1457">+H275</f>
        <v>3.2500000000000004</v>
      </c>
      <c r="D296" s="460">
        <f>+Conceptos!C61</f>
        <v>0.5</v>
      </c>
      <c r="E296" s="461">
        <f>+Conceptos!D61</f>
        <v>0.5</v>
      </c>
      <c r="F296" s="461">
        <f>+Conceptos!E61</f>
        <v>0.5</v>
      </c>
      <c r="G296" s="462">
        <f>+Conceptos!F61</f>
        <v>0.5</v>
      </c>
      <c r="H296" s="31">
        <f>+$C296+($C296*D296)</f>
        <v>4.8750000000000009</v>
      </c>
      <c r="I296" s="32">
        <f t="shared" ref="I296:I305" si="1458">+$C296+($C296*E296)</f>
        <v>4.8750000000000009</v>
      </c>
      <c r="J296" s="32">
        <f t="shared" ref="J296:J305" si="1459">+$C296+($C296*F296)</f>
        <v>4.8750000000000009</v>
      </c>
      <c r="K296" s="33">
        <f t="shared" ref="K296:K305" si="1460">+$C296+($C296*G296)</f>
        <v>4.8750000000000009</v>
      </c>
      <c r="W296" t="s">
        <v>44</v>
      </c>
      <c r="X296" s="1" t="str">
        <f>+X275</f>
        <v>Black market solo pts vta ajenos</v>
      </c>
      <c r="Y296" s="2">
        <f t="shared" ref="Y296:Y305" si="1461">+AD275</f>
        <v>3.2500000000000004</v>
      </c>
      <c r="Z296" s="20">
        <f>+D296</f>
        <v>0.5</v>
      </c>
      <c r="AA296" s="21">
        <f>+E296</f>
        <v>0.5</v>
      </c>
      <c r="AB296" s="21">
        <f>+F296</f>
        <v>0.5</v>
      </c>
      <c r="AC296" s="22">
        <f>+G296</f>
        <v>0.5</v>
      </c>
      <c r="AD296" s="31">
        <f>+$Y296+($Y296*Z296)</f>
        <v>4.8750000000000009</v>
      </c>
      <c r="AE296" s="32">
        <f>+$Y296+($Y296*AA296)</f>
        <v>4.8750000000000009</v>
      </c>
      <c r="AF296" s="32">
        <f>+$Y296+($Y296*AB296)</f>
        <v>4.8750000000000009</v>
      </c>
      <c r="AG296" s="33">
        <f>+$Y296+($Y296*AC296)</f>
        <v>4.8750000000000009</v>
      </c>
      <c r="AS296" t="s">
        <v>44</v>
      </c>
      <c r="AT296" s="1" t="str">
        <f>+AT275</f>
        <v>Black market</v>
      </c>
      <c r="AU296" s="2">
        <f t="shared" ref="AU296:AU305" si="1462">+AZ275</f>
        <v>3.2500000000000004</v>
      </c>
      <c r="AV296" s="20">
        <f>+Z296</f>
        <v>0.5</v>
      </c>
      <c r="AW296" s="21">
        <f>+AA296</f>
        <v>0.5</v>
      </c>
      <c r="AX296" s="21">
        <f>+AB296</f>
        <v>0.5</v>
      </c>
      <c r="AY296" s="22">
        <f>+AC296</f>
        <v>0.5</v>
      </c>
      <c r="AZ296" s="31">
        <f t="shared" ref="AZ296:AZ305" si="1463">+$AU296+($AU296*AV296)</f>
        <v>4.8750000000000009</v>
      </c>
      <c r="BA296" s="32">
        <f t="shared" ref="BA296:BA305" si="1464">+$AU296+($AU296*AW296)</f>
        <v>4.8750000000000009</v>
      </c>
      <c r="BB296" s="32">
        <f t="shared" ref="BB296:BB305" si="1465">+$AU296+($AU296*AX296)</f>
        <v>4.8750000000000009</v>
      </c>
      <c r="BC296" s="33">
        <f t="shared" ref="BC296:BC305" si="1466">+$AU296+($AU296*AY296)</f>
        <v>4.8750000000000009</v>
      </c>
      <c r="BO296" t="s">
        <v>44</v>
      </c>
      <c r="BP296" s="1" t="str">
        <f>+BP275</f>
        <v>Black market</v>
      </c>
      <c r="BQ296" s="2">
        <f t="shared" ref="BQ296:BQ305" si="1467">+BV275</f>
        <v>3.2500000000000004</v>
      </c>
      <c r="BR296" s="20">
        <f>+AV296</f>
        <v>0.5</v>
      </c>
      <c r="BS296" s="21">
        <f>+AW296</f>
        <v>0.5</v>
      </c>
      <c r="BT296" s="21">
        <f>+AX296</f>
        <v>0.5</v>
      </c>
      <c r="BU296" s="22">
        <f>+AY296</f>
        <v>0.5</v>
      </c>
      <c r="BV296" s="31">
        <f t="shared" ref="BV296:BV305" si="1468">+$BQ296+($BQ296*BR296)</f>
        <v>4.8750000000000009</v>
      </c>
      <c r="BW296" s="32">
        <f t="shared" ref="BW296:BW305" si="1469">+$BQ296+($BQ296*BS296)</f>
        <v>4.8750000000000009</v>
      </c>
      <c r="BX296" s="32">
        <f t="shared" ref="BX296:BX305" si="1470">+$BQ296+($BQ296*BT296)</f>
        <v>4.8750000000000009</v>
      </c>
      <c r="BY296" s="33">
        <f t="shared" ref="BY296:BY305" si="1471">+$BQ296+($BQ296*BU296)</f>
        <v>4.8750000000000009</v>
      </c>
      <c r="CK296" t="s">
        <v>44</v>
      </c>
      <c r="CL296" s="1" t="str">
        <f>+CL275</f>
        <v>Black market</v>
      </c>
      <c r="CM296" s="2">
        <f t="shared" ref="CM296:CM305" si="1472">+CR275</f>
        <v>3.2500000000000004</v>
      </c>
      <c r="CN296" s="20">
        <f>+BR296</f>
        <v>0.5</v>
      </c>
      <c r="CO296" s="21">
        <f>+BS296</f>
        <v>0.5</v>
      </c>
      <c r="CP296" s="21">
        <f>+BT296</f>
        <v>0.5</v>
      </c>
      <c r="CQ296" s="22">
        <f>+BU296</f>
        <v>0.5</v>
      </c>
      <c r="CR296" s="31">
        <f>+$CM296+($CM296*CN296)</f>
        <v>4.8750000000000009</v>
      </c>
      <c r="CS296" s="32">
        <f>+$CM296+($CM296*CO296)</f>
        <v>4.8750000000000009</v>
      </c>
      <c r="CT296" s="32">
        <f>+$CM296+($CM296*CP296)</f>
        <v>4.8750000000000009</v>
      </c>
      <c r="CU296" s="33">
        <f>+$CM296+($CM296*CQ296)</f>
        <v>4.8750000000000009</v>
      </c>
      <c r="DG296" t="s">
        <v>44</v>
      </c>
      <c r="DH296" s="1" t="str">
        <f>+DH275</f>
        <v>Black market</v>
      </c>
      <c r="DI296" s="2">
        <f t="shared" ref="DI296:DI305" si="1473">+DN275</f>
        <v>3.2500000000000004</v>
      </c>
      <c r="DJ296" s="20">
        <f>+CN296</f>
        <v>0.5</v>
      </c>
      <c r="DK296" s="21">
        <f>+CO296</f>
        <v>0.5</v>
      </c>
      <c r="DL296" s="21">
        <f>+CP296</f>
        <v>0.5</v>
      </c>
      <c r="DM296" s="22">
        <f>+CQ296</f>
        <v>0.5</v>
      </c>
      <c r="DN296" s="31">
        <f t="shared" ref="DN296:DN305" si="1474">+$DI296+($DI296*DJ296)</f>
        <v>4.8750000000000009</v>
      </c>
      <c r="DO296" s="32">
        <f t="shared" ref="DO296:DO305" si="1475">+$DI296+($DI296*DK296)</f>
        <v>4.8750000000000009</v>
      </c>
      <c r="DP296" s="32">
        <f t="shared" ref="DP296:DP305" si="1476">+$DI296+($DI296*DL296)</f>
        <v>4.8750000000000009</v>
      </c>
      <c r="DQ296" s="33">
        <f t="shared" ref="DQ296:DQ305" si="1477">+$DI296+($DI296*DM296)</f>
        <v>4.8750000000000009</v>
      </c>
      <c r="EC296" t="s">
        <v>44</v>
      </c>
      <c r="ED296" s="1" t="str">
        <f>+ED275</f>
        <v>Black market</v>
      </c>
      <c r="EE296" s="2">
        <f t="shared" ref="EE296:EE305" si="1478">+EJ275</f>
        <v>3.2500000000000004</v>
      </c>
      <c r="EF296" s="20">
        <f>+DJ296</f>
        <v>0.5</v>
      </c>
      <c r="EG296" s="21">
        <f>+DK296</f>
        <v>0.5</v>
      </c>
      <c r="EH296" s="21">
        <f>+DL296</f>
        <v>0.5</v>
      </c>
      <c r="EI296" s="22">
        <f>+DM296</f>
        <v>0.5</v>
      </c>
      <c r="EJ296" s="31">
        <f t="shared" ref="EJ296:EJ305" si="1479">+$EE296+($EE296*EF296)</f>
        <v>4.8750000000000009</v>
      </c>
      <c r="EK296" s="32">
        <f t="shared" ref="EK296:EK305" si="1480">+$EE296+($EE296*EG296)</f>
        <v>4.8750000000000009</v>
      </c>
      <c r="EL296" s="32">
        <f t="shared" ref="EL296:EL305" si="1481">+$EE296+($EE296*EH296)</f>
        <v>4.8750000000000009</v>
      </c>
      <c r="EM296" s="33">
        <f t="shared" ref="EM296:EM305" si="1482">+$EE296+($EE296*EI296)</f>
        <v>4.8750000000000009</v>
      </c>
      <c r="EY296" t="s">
        <v>44</v>
      </c>
      <c r="EZ296" s="1" t="str">
        <f>+EZ275</f>
        <v>Black market</v>
      </c>
      <c r="FA296" s="2">
        <f t="shared" ref="FA296:FA305" si="1483">+FF275</f>
        <v>3.2500000000000004</v>
      </c>
      <c r="FB296" s="20">
        <f>+EF296</f>
        <v>0.5</v>
      </c>
      <c r="FC296" s="21">
        <f>+EG296</f>
        <v>0.5</v>
      </c>
      <c r="FD296" s="21">
        <f>+EH296</f>
        <v>0.5</v>
      </c>
      <c r="FE296" s="22">
        <f>+EI296</f>
        <v>0.5</v>
      </c>
      <c r="FF296" s="31">
        <f>+$FA296+($FA296*FB296)</f>
        <v>4.8750000000000009</v>
      </c>
      <c r="FG296" s="32">
        <f>+$FA296+($FA296*FC296)</f>
        <v>4.8750000000000009</v>
      </c>
      <c r="FH296" s="32">
        <f>+$FA296+($FA296*FD296)</f>
        <v>4.8750000000000009</v>
      </c>
      <c r="FI296" s="33">
        <f>+$FA296+($FA296*FE296)</f>
        <v>4.8750000000000009</v>
      </c>
      <c r="FU296" t="s">
        <v>44</v>
      </c>
      <c r="FV296" s="1" t="str">
        <f>+FV275</f>
        <v>Black market</v>
      </c>
      <c r="FW296" s="2">
        <f t="shared" ref="FW296:FW303" si="1484">+GB275</f>
        <v>3.2500000000000004</v>
      </c>
      <c r="FX296" s="20">
        <f>+FB296</f>
        <v>0.5</v>
      </c>
      <c r="FY296" s="21">
        <f>+FC296</f>
        <v>0.5</v>
      </c>
      <c r="FZ296" s="21">
        <f>+FD296</f>
        <v>0.5</v>
      </c>
      <c r="GA296" s="22">
        <f>+FE296</f>
        <v>0.5</v>
      </c>
      <c r="GB296" s="31">
        <f>+$FA296+($FA296*FX296)</f>
        <v>4.8750000000000009</v>
      </c>
      <c r="GC296" s="32">
        <f>+$FA296+($FA296*FY296)</f>
        <v>4.8750000000000009</v>
      </c>
      <c r="GD296" s="32">
        <f>+$FA296+($FA296*FZ296)</f>
        <v>4.8750000000000009</v>
      </c>
      <c r="GE296" s="33">
        <f>+$FA296+($FA296*GA296)</f>
        <v>4.8750000000000009</v>
      </c>
      <c r="GQ296" t="s">
        <v>44</v>
      </c>
      <c r="GR296" s="1" t="str">
        <f>+GR275</f>
        <v>Black market</v>
      </c>
      <c r="GS296" s="2">
        <f>+GX275</f>
        <v>3.2500000000000004</v>
      </c>
      <c r="GT296" s="20">
        <f>+FX296</f>
        <v>0.5</v>
      </c>
      <c r="GU296" s="21">
        <f>+FY296</f>
        <v>0.5</v>
      </c>
      <c r="GV296" s="21">
        <f>+FZ296</f>
        <v>0.5</v>
      </c>
      <c r="GW296" s="22">
        <f>+GA296</f>
        <v>0.5</v>
      </c>
      <c r="GX296" s="31">
        <f>+$FA296+($FA296*GT296)</f>
        <v>4.8750000000000009</v>
      </c>
      <c r="GY296" s="32">
        <f>+$FA296+($FA296*GU296)</f>
        <v>4.8750000000000009</v>
      </c>
      <c r="GZ296" s="32">
        <f>+$FA296+($FA296*GV296)</f>
        <v>4.8750000000000009</v>
      </c>
      <c r="HA296" s="33">
        <f>+$FA296+($FA296*GW296)</f>
        <v>4.8750000000000009</v>
      </c>
      <c r="HM296" t="s">
        <v>44</v>
      </c>
      <c r="HN296" s="1" t="str">
        <f>+HN275</f>
        <v>Black market</v>
      </c>
      <c r="HO296" s="2">
        <f>+HT275</f>
        <v>3.2500000000000004</v>
      </c>
      <c r="HP296" s="20">
        <f>+GT296</f>
        <v>0.5</v>
      </c>
      <c r="HQ296" s="21">
        <f>+GU296</f>
        <v>0.5</v>
      </c>
      <c r="HR296" s="21">
        <f>+GV296</f>
        <v>0.5</v>
      </c>
      <c r="HS296" s="22">
        <f>+GW296</f>
        <v>0.5</v>
      </c>
      <c r="HT296" s="31">
        <f>+$FA296+($FA296*HP296)</f>
        <v>4.8750000000000009</v>
      </c>
      <c r="HU296" s="32">
        <f>+$FA296+($FA296*HQ296)</f>
        <v>4.8750000000000009</v>
      </c>
      <c r="HV296" s="32">
        <f>+$FA296+($FA296*HR296)</f>
        <v>4.8750000000000009</v>
      </c>
      <c r="HW296" s="33">
        <f>+$FA296+($FA296*HS296)</f>
        <v>4.8750000000000009</v>
      </c>
    </row>
    <row r="297" spans="1:231" ht="13.5" thickBot="1">
      <c r="A297" s="105"/>
      <c r="B297" s="48" t="str">
        <f t="shared" ref="B297:B310" si="1485">+B276</f>
        <v>Street</v>
      </c>
      <c r="C297" s="196">
        <f t="shared" si="1457"/>
        <v>3.45</v>
      </c>
      <c r="D297" s="460">
        <f>+Conceptos!C62</f>
        <v>2.5</v>
      </c>
      <c r="E297" s="461">
        <f>+Conceptos!D62</f>
        <v>1</v>
      </c>
      <c r="F297" s="461">
        <f>+Conceptos!E62</f>
        <v>3</v>
      </c>
      <c r="G297" s="462">
        <f>+Conceptos!F62</f>
        <v>1.5</v>
      </c>
      <c r="H297" s="31">
        <f t="shared" ref="H297:H305" si="1486">+$C297+($C297*D297)</f>
        <v>12.074999999999999</v>
      </c>
      <c r="I297" s="32">
        <f t="shared" si="1458"/>
        <v>6.9</v>
      </c>
      <c r="J297" s="32">
        <f t="shared" si="1459"/>
        <v>13.8</v>
      </c>
      <c r="K297" s="33">
        <f t="shared" si="1460"/>
        <v>8.625</v>
      </c>
      <c r="X297" s="1" t="str">
        <f t="shared" ref="X297:X310" si="1487">+X276</f>
        <v>Street</v>
      </c>
      <c r="Y297" s="2">
        <f t="shared" si="1461"/>
        <v>3.45</v>
      </c>
      <c r="Z297" s="23">
        <f t="shared" ref="Z297:Z305" si="1488">+D297</f>
        <v>2.5</v>
      </c>
      <c r="AA297" s="24">
        <f t="shared" ref="AA297:AA305" si="1489">+E297</f>
        <v>1</v>
      </c>
      <c r="AB297" s="24">
        <f t="shared" ref="AB297:AB305" si="1490">+F297</f>
        <v>3</v>
      </c>
      <c r="AC297" s="25">
        <f t="shared" ref="AC297:AC305" si="1491">+G297</f>
        <v>1.5</v>
      </c>
      <c r="AD297" s="31">
        <f t="shared" ref="AD297:AD305" si="1492">+$Y297+($Y297*Z297)</f>
        <v>12.074999999999999</v>
      </c>
      <c r="AE297" s="32">
        <f t="shared" ref="AE297:AE305" si="1493">+$Y297+($Y297*AA297)</f>
        <v>6.9</v>
      </c>
      <c r="AF297" s="32">
        <f t="shared" ref="AF297:AF305" si="1494">+$Y297+($Y297*AB297)</f>
        <v>13.8</v>
      </c>
      <c r="AG297" s="33">
        <f t="shared" ref="AG297:AG305" si="1495">+$Y297+($Y297*AC297)</f>
        <v>8.625</v>
      </c>
      <c r="AT297" s="1" t="str">
        <f t="shared" ref="AT297:AT310" si="1496">+AT276</f>
        <v>Street</v>
      </c>
      <c r="AU297" s="2">
        <f t="shared" si="1462"/>
        <v>3.45</v>
      </c>
      <c r="AV297" s="23">
        <f t="shared" ref="AV297:AV305" si="1497">+Z297</f>
        <v>2.5</v>
      </c>
      <c r="AW297" s="24">
        <f t="shared" ref="AW297:AW305" si="1498">+AA297</f>
        <v>1</v>
      </c>
      <c r="AX297" s="24">
        <f t="shared" ref="AX297:AX305" si="1499">+AB297</f>
        <v>3</v>
      </c>
      <c r="AY297" s="25">
        <f t="shared" ref="AY297:AY305" si="1500">+AC297</f>
        <v>1.5</v>
      </c>
      <c r="AZ297" s="31">
        <f t="shared" si="1463"/>
        <v>12.074999999999999</v>
      </c>
      <c r="BA297" s="32">
        <f t="shared" si="1464"/>
        <v>6.9</v>
      </c>
      <c r="BB297" s="32">
        <f t="shared" si="1465"/>
        <v>13.8</v>
      </c>
      <c r="BC297" s="33">
        <f t="shared" si="1466"/>
        <v>8.625</v>
      </c>
      <c r="BP297" s="1" t="str">
        <f t="shared" ref="BP297:BP310" si="1501">+BP276</f>
        <v>Street</v>
      </c>
      <c r="BQ297" s="2">
        <f t="shared" si="1467"/>
        <v>3.45</v>
      </c>
      <c r="BR297" s="23">
        <f t="shared" ref="BR297:BR305" si="1502">+AV297</f>
        <v>2.5</v>
      </c>
      <c r="BS297" s="24">
        <f t="shared" ref="BS297:BS305" si="1503">+AW297</f>
        <v>1</v>
      </c>
      <c r="BT297" s="24">
        <f t="shared" ref="BT297:BT305" si="1504">+AX297</f>
        <v>3</v>
      </c>
      <c r="BU297" s="25">
        <f t="shared" ref="BU297:BU305" si="1505">+AY297</f>
        <v>1.5</v>
      </c>
      <c r="BV297" s="31">
        <f t="shared" si="1468"/>
        <v>12.074999999999999</v>
      </c>
      <c r="BW297" s="32">
        <f t="shared" si="1469"/>
        <v>6.9</v>
      </c>
      <c r="BX297" s="32">
        <f t="shared" si="1470"/>
        <v>13.8</v>
      </c>
      <c r="BY297" s="33">
        <f t="shared" si="1471"/>
        <v>8.625</v>
      </c>
      <c r="CL297" s="1" t="str">
        <f t="shared" ref="CL297:CL310" si="1506">+CL276</f>
        <v>Street</v>
      </c>
      <c r="CM297" s="2">
        <f t="shared" si="1472"/>
        <v>3.45</v>
      </c>
      <c r="CN297" s="20">
        <f t="shared" ref="CN297:CN305" si="1507">+BR297</f>
        <v>2.5</v>
      </c>
      <c r="CO297" s="21">
        <f t="shared" ref="CO297:CO305" si="1508">+BS297</f>
        <v>1</v>
      </c>
      <c r="CP297" s="21">
        <f t="shared" ref="CP297:CP305" si="1509">+BT297</f>
        <v>3</v>
      </c>
      <c r="CQ297" s="22">
        <f t="shared" ref="CQ297:CQ305" si="1510">+BU297</f>
        <v>1.5</v>
      </c>
      <c r="CR297" s="31">
        <f t="shared" ref="CR297:CR305" si="1511">+$CM297+($CM297*CN297)</f>
        <v>12.074999999999999</v>
      </c>
      <c r="CS297" s="32">
        <f t="shared" ref="CS297:CS305" si="1512">+$CM297+($CM297*CO297)</f>
        <v>6.9</v>
      </c>
      <c r="CT297" s="32">
        <f t="shared" ref="CT297:CT305" si="1513">+$CM297+($CM297*CP297)</f>
        <v>13.8</v>
      </c>
      <c r="CU297" s="33">
        <f t="shared" ref="CU297:CU305" si="1514">+$CM297+($CM297*CQ297)</f>
        <v>8.625</v>
      </c>
      <c r="DH297" s="1" t="str">
        <f t="shared" ref="DH297:DH310" si="1515">+DH276</f>
        <v>Street</v>
      </c>
      <c r="DI297" s="2">
        <f t="shared" si="1473"/>
        <v>3.45</v>
      </c>
      <c r="DJ297" s="20">
        <f t="shared" ref="DJ297:DJ305" si="1516">+CN297</f>
        <v>2.5</v>
      </c>
      <c r="DK297" s="21">
        <f t="shared" ref="DK297:DK305" si="1517">+CO297</f>
        <v>1</v>
      </c>
      <c r="DL297" s="21">
        <f t="shared" ref="DL297:DL305" si="1518">+CP297</f>
        <v>3</v>
      </c>
      <c r="DM297" s="22">
        <f t="shared" ref="DM297:DM305" si="1519">+CQ297</f>
        <v>1.5</v>
      </c>
      <c r="DN297" s="31">
        <f t="shared" si="1474"/>
        <v>12.074999999999999</v>
      </c>
      <c r="DO297" s="32">
        <f t="shared" si="1475"/>
        <v>6.9</v>
      </c>
      <c r="DP297" s="32">
        <f t="shared" si="1476"/>
        <v>13.8</v>
      </c>
      <c r="DQ297" s="33">
        <f t="shared" si="1477"/>
        <v>8.625</v>
      </c>
      <c r="ED297" s="1" t="str">
        <f t="shared" ref="ED297:ED310" si="1520">+ED276</f>
        <v>Street</v>
      </c>
      <c r="EE297" s="2">
        <f t="shared" si="1478"/>
        <v>3.45</v>
      </c>
      <c r="EF297" s="20">
        <f t="shared" ref="EF297:EF305" si="1521">+DJ297</f>
        <v>2.5</v>
      </c>
      <c r="EG297" s="21">
        <f t="shared" ref="EG297:EG305" si="1522">+DK297</f>
        <v>1</v>
      </c>
      <c r="EH297" s="21">
        <f t="shared" ref="EH297:EH305" si="1523">+DL297</f>
        <v>3</v>
      </c>
      <c r="EI297" s="22">
        <f t="shared" ref="EI297:EI305" si="1524">+DM297</f>
        <v>1.5</v>
      </c>
      <c r="EJ297" s="31">
        <f t="shared" si="1479"/>
        <v>12.074999999999999</v>
      </c>
      <c r="EK297" s="32">
        <f t="shared" si="1480"/>
        <v>6.9</v>
      </c>
      <c r="EL297" s="32">
        <f t="shared" si="1481"/>
        <v>13.8</v>
      </c>
      <c r="EM297" s="33">
        <f t="shared" si="1482"/>
        <v>8.625</v>
      </c>
      <c r="EZ297" s="1" t="str">
        <f t="shared" ref="EZ297:EZ310" si="1525">+EZ276</f>
        <v>Street</v>
      </c>
      <c r="FA297" s="2">
        <f t="shared" si="1483"/>
        <v>3.45</v>
      </c>
      <c r="FB297" s="20">
        <f t="shared" ref="FB297:FB305" si="1526">+EF297</f>
        <v>2.5</v>
      </c>
      <c r="FC297" s="21">
        <f t="shared" ref="FC297:FC305" si="1527">+EG297</f>
        <v>1</v>
      </c>
      <c r="FD297" s="21">
        <f t="shared" ref="FD297:FD305" si="1528">+EH297</f>
        <v>3</v>
      </c>
      <c r="FE297" s="22">
        <f t="shared" ref="FE297:FE305" si="1529">+EI297</f>
        <v>1.5</v>
      </c>
      <c r="FF297" s="31">
        <f t="shared" ref="FF297:FF305" si="1530">+$FA297+($FA297*FB297)</f>
        <v>12.074999999999999</v>
      </c>
      <c r="FG297" s="32">
        <f t="shared" ref="FG297:FG305" si="1531">+$FA297+($FA297*FC297)</f>
        <v>6.9</v>
      </c>
      <c r="FH297" s="32">
        <f t="shared" ref="FH297:FH305" si="1532">+$FA297+($FA297*FD297)</f>
        <v>13.8</v>
      </c>
      <c r="FI297" s="33">
        <f t="shared" ref="FI297:FI305" si="1533">+$FA297+($FA297*FE297)</f>
        <v>8.625</v>
      </c>
      <c r="FV297" s="1" t="str">
        <f t="shared" ref="FV297:FV310" si="1534">+FV276</f>
        <v>Street</v>
      </c>
      <c r="FW297" s="2">
        <f t="shared" si="1484"/>
        <v>3.45</v>
      </c>
      <c r="FX297" s="23">
        <f t="shared" ref="FX297:FX303" si="1535">+FB297</f>
        <v>2.5</v>
      </c>
      <c r="FY297" s="24">
        <f t="shared" ref="FY297:FY303" si="1536">+FC297</f>
        <v>1</v>
      </c>
      <c r="FZ297" s="24">
        <f t="shared" ref="FZ297:FZ303" si="1537">+FD297</f>
        <v>3</v>
      </c>
      <c r="GA297" s="25">
        <f t="shared" ref="GA297:GA303" si="1538">+FE297</f>
        <v>1.5</v>
      </c>
      <c r="GB297" s="31">
        <f t="shared" ref="GB297:GB303" si="1539">+$FA297+($FA297*FX297)</f>
        <v>12.074999999999999</v>
      </c>
      <c r="GC297" s="32">
        <f t="shared" ref="GC297:GC303" si="1540">+$FA297+($FA297*FY297)</f>
        <v>6.9</v>
      </c>
      <c r="GD297" s="32">
        <f t="shared" ref="GD297:GD303" si="1541">+$FA297+($FA297*FZ297)</f>
        <v>13.8</v>
      </c>
      <c r="GE297" s="33">
        <f t="shared" ref="GE297:GE303" si="1542">+$FA297+($FA297*GA297)</f>
        <v>8.625</v>
      </c>
      <c r="GR297" s="1" t="str">
        <f t="shared" ref="GR297:GR310" si="1543">+GR276</f>
        <v>Street</v>
      </c>
      <c r="GS297" s="2">
        <f t="shared" ref="GS297:GS310" si="1544">+GX276</f>
        <v>3.45</v>
      </c>
      <c r="GT297" s="20">
        <f t="shared" ref="GT297:GT310" si="1545">+FX297</f>
        <v>2.5</v>
      </c>
      <c r="GU297" s="21">
        <f t="shared" ref="GU297:GU310" si="1546">+FY297</f>
        <v>1</v>
      </c>
      <c r="GV297" s="21">
        <f t="shared" ref="GV297:GV310" si="1547">+FZ297</f>
        <v>3</v>
      </c>
      <c r="GW297" s="22">
        <f t="shared" ref="GW297:GW310" si="1548">+GA297</f>
        <v>1.5</v>
      </c>
      <c r="GX297" s="31">
        <f t="shared" ref="GX297:GX310" si="1549">+$FA297+($FA297*GT297)</f>
        <v>12.074999999999999</v>
      </c>
      <c r="GY297" s="32">
        <f t="shared" ref="GY297:GY310" si="1550">+$FA297+($FA297*GU297)</f>
        <v>6.9</v>
      </c>
      <c r="GZ297" s="32">
        <f t="shared" ref="GZ297:GZ310" si="1551">+$FA297+($FA297*GV297)</f>
        <v>13.8</v>
      </c>
      <c r="HA297" s="33">
        <f t="shared" ref="HA297:HA310" si="1552">+$FA297+($FA297*GW297)</f>
        <v>8.625</v>
      </c>
      <c r="HN297" s="1" t="str">
        <f t="shared" ref="HN297:HN310" si="1553">+HN276</f>
        <v>Street</v>
      </c>
      <c r="HO297" s="2">
        <f t="shared" ref="HO297:HO310" si="1554">+HT276</f>
        <v>3.45</v>
      </c>
      <c r="HP297" s="20">
        <f t="shared" ref="HP297:HP310" si="1555">+GT297</f>
        <v>2.5</v>
      </c>
      <c r="HQ297" s="21">
        <f t="shared" ref="HQ297:HQ310" si="1556">+GU297</f>
        <v>1</v>
      </c>
      <c r="HR297" s="21">
        <f t="shared" ref="HR297:HR310" si="1557">+GV297</f>
        <v>3</v>
      </c>
      <c r="HS297" s="22">
        <f t="shared" ref="HS297:HS310" si="1558">+GW297</f>
        <v>1.5</v>
      </c>
      <c r="HT297" s="31">
        <f t="shared" ref="HT297:HT310" si="1559">+$FA297+($FA297*HP297)</f>
        <v>12.074999999999999</v>
      </c>
      <c r="HU297" s="32">
        <f t="shared" ref="HU297:HU310" si="1560">+$FA297+($FA297*HQ297)</f>
        <v>6.9</v>
      </c>
      <c r="HV297" s="32">
        <f t="shared" ref="HV297:HV310" si="1561">+$FA297+($FA297*HR297)</f>
        <v>13.8</v>
      </c>
      <c r="HW297" s="33">
        <f t="shared" ref="HW297:HW310" si="1562">+$FA297+($FA297*HS297)</f>
        <v>8.625</v>
      </c>
    </row>
    <row r="298" spans="1:231" ht="13.5" thickBot="1">
      <c r="A298" s="105"/>
      <c r="B298" s="48" t="str">
        <f t="shared" si="1485"/>
        <v>Extreme Bike</v>
      </c>
      <c r="C298" s="196">
        <f t="shared" si="1457"/>
        <v>4.2</v>
      </c>
      <c r="D298" s="460">
        <f>+Conceptos!C63</f>
        <v>3.4</v>
      </c>
      <c r="E298" s="461">
        <f>+Conceptos!D63</f>
        <v>1</v>
      </c>
      <c r="F298" s="461">
        <f>+Conceptos!E63</f>
        <v>3.9</v>
      </c>
      <c r="G298" s="462">
        <f>+Conceptos!F63</f>
        <v>1.5</v>
      </c>
      <c r="H298" s="31">
        <f t="shared" si="1486"/>
        <v>18.48</v>
      </c>
      <c r="I298" s="32">
        <f t="shared" si="1458"/>
        <v>8.4</v>
      </c>
      <c r="J298" s="32">
        <f t="shared" si="1459"/>
        <v>20.58</v>
      </c>
      <c r="K298" s="33">
        <f t="shared" si="1460"/>
        <v>10.5</v>
      </c>
      <c r="X298" s="1" t="str">
        <f t="shared" si="1487"/>
        <v>Extreme Bike</v>
      </c>
      <c r="Y298" s="2">
        <f t="shared" si="1461"/>
        <v>4.2</v>
      </c>
      <c r="Z298" s="23">
        <f t="shared" si="1488"/>
        <v>3.4</v>
      </c>
      <c r="AA298" s="24">
        <f t="shared" si="1489"/>
        <v>1</v>
      </c>
      <c r="AB298" s="24">
        <f t="shared" si="1490"/>
        <v>3.9</v>
      </c>
      <c r="AC298" s="25">
        <f t="shared" si="1491"/>
        <v>1.5</v>
      </c>
      <c r="AD298" s="31">
        <f t="shared" si="1492"/>
        <v>18.48</v>
      </c>
      <c r="AE298" s="32">
        <f t="shared" si="1493"/>
        <v>8.4</v>
      </c>
      <c r="AF298" s="32">
        <f t="shared" si="1494"/>
        <v>20.58</v>
      </c>
      <c r="AG298" s="33">
        <f t="shared" si="1495"/>
        <v>10.5</v>
      </c>
      <c r="AT298" s="1" t="str">
        <f t="shared" si="1496"/>
        <v>Extreme Bike</v>
      </c>
      <c r="AU298" s="2">
        <f t="shared" si="1462"/>
        <v>4.2</v>
      </c>
      <c r="AV298" s="23">
        <f t="shared" si="1497"/>
        <v>3.4</v>
      </c>
      <c r="AW298" s="24">
        <f t="shared" si="1498"/>
        <v>1</v>
      </c>
      <c r="AX298" s="24">
        <f t="shared" si="1499"/>
        <v>3.9</v>
      </c>
      <c r="AY298" s="25">
        <f t="shared" si="1500"/>
        <v>1.5</v>
      </c>
      <c r="AZ298" s="31">
        <f t="shared" si="1463"/>
        <v>18.48</v>
      </c>
      <c r="BA298" s="32">
        <f t="shared" si="1464"/>
        <v>8.4</v>
      </c>
      <c r="BB298" s="32">
        <f t="shared" si="1465"/>
        <v>20.58</v>
      </c>
      <c r="BC298" s="33">
        <f t="shared" si="1466"/>
        <v>10.5</v>
      </c>
      <c r="BP298" s="1" t="str">
        <f t="shared" si="1501"/>
        <v>Extreme Bike</v>
      </c>
      <c r="BQ298" s="2">
        <f t="shared" si="1467"/>
        <v>4.2</v>
      </c>
      <c r="BR298" s="23">
        <f t="shared" si="1502"/>
        <v>3.4</v>
      </c>
      <c r="BS298" s="24">
        <f t="shared" si="1503"/>
        <v>1</v>
      </c>
      <c r="BT298" s="24">
        <f t="shared" si="1504"/>
        <v>3.9</v>
      </c>
      <c r="BU298" s="25">
        <f t="shared" si="1505"/>
        <v>1.5</v>
      </c>
      <c r="BV298" s="31">
        <f t="shared" si="1468"/>
        <v>18.48</v>
      </c>
      <c r="BW298" s="32">
        <f t="shared" si="1469"/>
        <v>8.4</v>
      </c>
      <c r="BX298" s="32">
        <f t="shared" si="1470"/>
        <v>20.58</v>
      </c>
      <c r="BY298" s="33">
        <f t="shared" si="1471"/>
        <v>10.5</v>
      </c>
      <c r="CL298" s="1" t="str">
        <f t="shared" si="1506"/>
        <v>Extreme Bike</v>
      </c>
      <c r="CM298" s="2">
        <f t="shared" si="1472"/>
        <v>4.2</v>
      </c>
      <c r="CN298" s="20">
        <f t="shared" si="1507"/>
        <v>3.4</v>
      </c>
      <c r="CO298" s="21">
        <f t="shared" si="1508"/>
        <v>1</v>
      </c>
      <c r="CP298" s="21">
        <f t="shared" si="1509"/>
        <v>3.9</v>
      </c>
      <c r="CQ298" s="22">
        <f t="shared" si="1510"/>
        <v>1.5</v>
      </c>
      <c r="CR298" s="31">
        <f t="shared" si="1511"/>
        <v>18.48</v>
      </c>
      <c r="CS298" s="32">
        <f t="shared" si="1512"/>
        <v>8.4</v>
      </c>
      <c r="CT298" s="32">
        <f t="shared" si="1513"/>
        <v>20.58</v>
      </c>
      <c r="CU298" s="33">
        <f t="shared" si="1514"/>
        <v>10.5</v>
      </c>
      <c r="DH298" s="1" t="str">
        <f t="shared" si="1515"/>
        <v>Extreme Bike</v>
      </c>
      <c r="DI298" s="2">
        <f t="shared" si="1473"/>
        <v>4.2</v>
      </c>
      <c r="DJ298" s="20">
        <f t="shared" si="1516"/>
        <v>3.4</v>
      </c>
      <c r="DK298" s="21">
        <f t="shared" si="1517"/>
        <v>1</v>
      </c>
      <c r="DL298" s="21">
        <f t="shared" si="1518"/>
        <v>3.9</v>
      </c>
      <c r="DM298" s="22">
        <f t="shared" si="1519"/>
        <v>1.5</v>
      </c>
      <c r="DN298" s="31">
        <f t="shared" si="1474"/>
        <v>18.48</v>
      </c>
      <c r="DO298" s="32">
        <f t="shared" si="1475"/>
        <v>8.4</v>
      </c>
      <c r="DP298" s="32">
        <f t="shared" si="1476"/>
        <v>20.58</v>
      </c>
      <c r="DQ298" s="33">
        <f t="shared" si="1477"/>
        <v>10.5</v>
      </c>
      <c r="ED298" s="1" t="str">
        <f t="shared" si="1520"/>
        <v>Extreme Bike</v>
      </c>
      <c r="EE298" s="2">
        <f t="shared" si="1478"/>
        <v>4.2</v>
      </c>
      <c r="EF298" s="20">
        <f t="shared" si="1521"/>
        <v>3.4</v>
      </c>
      <c r="EG298" s="21">
        <f t="shared" si="1522"/>
        <v>1</v>
      </c>
      <c r="EH298" s="21">
        <f t="shared" si="1523"/>
        <v>3.9</v>
      </c>
      <c r="EI298" s="22">
        <f t="shared" si="1524"/>
        <v>1.5</v>
      </c>
      <c r="EJ298" s="31">
        <f t="shared" si="1479"/>
        <v>18.48</v>
      </c>
      <c r="EK298" s="32">
        <f t="shared" si="1480"/>
        <v>8.4</v>
      </c>
      <c r="EL298" s="32">
        <f t="shared" si="1481"/>
        <v>20.58</v>
      </c>
      <c r="EM298" s="33">
        <f t="shared" si="1482"/>
        <v>10.5</v>
      </c>
      <c r="EZ298" s="1" t="str">
        <f t="shared" si="1525"/>
        <v>Extreme Bike</v>
      </c>
      <c r="FA298" s="2">
        <f t="shared" si="1483"/>
        <v>4.2</v>
      </c>
      <c r="FB298" s="20">
        <f t="shared" si="1526"/>
        <v>3.4</v>
      </c>
      <c r="FC298" s="21">
        <f t="shared" si="1527"/>
        <v>1</v>
      </c>
      <c r="FD298" s="21">
        <f t="shared" si="1528"/>
        <v>3.9</v>
      </c>
      <c r="FE298" s="22">
        <f t="shared" si="1529"/>
        <v>1.5</v>
      </c>
      <c r="FF298" s="31">
        <f t="shared" si="1530"/>
        <v>18.48</v>
      </c>
      <c r="FG298" s="32">
        <f t="shared" si="1531"/>
        <v>8.4</v>
      </c>
      <c r="FH298" s="32">
        <f t="shared" si="1532"/>
        <v>20.58</v>
      </c>
      <c r="FI298" s="33">
        <f t="shared" si="1533"/>
        <v>10.5</v>
      </c>
      <c r="FV298" s="1" t="str">
        <f t="shared" si="1534"/>
        <v>Extreme Bike</v>
      </c>
      <c r="FW298" s="2">
        <f t="shared" si="1484"/>
        <v>4.2</v>
      </c>
      <c r="FX298" s="23">
        <f t="shared" si="1535"/>
        <v>3.4</v>
      </c>
      <c r="FY298" s="24">
        <f t="shared" si="1536"/>
        <v>1</v>
      </c>
      <c r="FZ298" s="24">
        <f t="shared" si="1537"/>
        <v>3.9</v>
      </c>
      <c r="GA298" s="25">
        <f t="shared" si="1538"/>
        <v>1.5</v>
      </c>
      <c r="GB298" s="31">
        <f t="shared" si="1539"/>
        <v>18.48</v>
      </c>
      <c r="GC298" s="32">
        <f t="shared" si="1540"/>
        <v>8.4</v>
      </c>
      <c r="GD298" s="32">
        <f t="shared" si="1541"/>
        <v>20.58</v>
      </c>
      <c r="GE298" s="33">
        <f t="shared" si="1542"/>
        <v>10.5</v>
      </c>
      <c r="GR298" s="1" t="str">
        <f t="shared" si="1543"/>
        <v>Extreme Bike</v>
      </c>
      <c r="GS298" s="2">
        <f t="shared" si="1544"/>
        <v>4.2</v>
      </c>
      <c r="GT298" s="20">
        <f t="shared" si="1545"/>
        <v>3.4</v>
      </c>
      <c r="GU298" s="21">
        <f t="shared" si="1546"/>
        <v>1</v>
      </c>
      <c r="GV298" s="21">
        <f t="shared" si="1547"/>
        <v>3.9</v>
      </c>
      <c r="GW298" s="22">
        <f t="shared" si="1548"/>
        <v>1.5</v>
      </c>
      <c r="GX298" s="31">
        <f t="shared" si="1549"/>
        <v>18.48</v>
      </c>
      <c r="GY298" s="32">
        <f t="shared" si="1550"/>
        <v>8.4</v>
      </c>
      <c r="GZ298" s="32">
        <f t="shared" si="1551"/>
        <v>20.58</v>
      </c>
      <c r="HA298" s="33">
        <f t="shared" si="1552"/>
        <v>10.5</v>
      </c>
      <c r="HN298" s="1" t="str">
        <f t="shared" si="1553"/>
        <v>Extreme Bike</v>
      </c>
      <c r="HO298" s="2">
        <f t="shared" si="1554"/>
        <v>4.2</v>
      </c>
      <c r="HP298" s="20">
        <f t="shared" si="1555"/>
        <v>3.4</v>
      </c>
      <c r="HQ298" s="21">
        <f t="shared" si="1556"/>
        <v>1</v>
      </c>
      <c r="HR298" s="21">
        <f t="shared" si="1557"/>
        <v>3.9</v>
      </c>
      <c r="HS298" s="22">
        <f t="shared" si="1558"/>
        <v>1.5</v>
      </c>
      <c r="HT298" s="31">
        <f t="shared" si="1559"/>
        <v>18.48</v>
      </c>
      <c r="HU298" s="32">
        <f t="shared" si="1560"/>
        <v>8.4</v>
      </c>
      <c r="HV298" s="32">
        <f t="shared" si="1561"/>
        <v>20.58</v>
      </c>
      <c r="HW298" s="33">
        <f t="shared" si="1562"/>
        <v>10.5</v>
      </c>
    </row>
    <row r="299" spans="1:231" ht="13.5" thickBot="1">
      <c r="A299" s="105"/>
      <c r="B299" s="48" t="str">
        <f t="shared" si="1485"/>
        <v>Basic</v>
      </c>
      <c r="C299" s="196">
        <f t="shared" si="1457"/>
        <v>4.3</v>
      </c>
      <c r="D299" s="460">
        <f>+Conceptos!C64</f>
        <v>4.4000000000000004</v>
      </c>
      <c r="E299" s="461">
        <f>+Conceptos!D64</f>
        <v>1</v>
      </c>
      <c r="F299" s="461">
        <f>+Conceptos!E64</f>
        <v>4.5</v>
      </c>
      <c r="G299" s="462">
        <f>+Conceptos!F64</f>
        <v>1.5</v>
      </c>
      <c r="H299" s="31">
        <f t="shared" si="1486"/>
        <v>23.220000000000002</v>
      </c>
      <c r="I299" s="32">
        <f t="shared" si="1458"/>
        <v>8.6</v>
      </c>
      <c r="J299" s="32">
        <f t="shared" si="1459"/>
        <v>23.65</v>
      </c>
      <c r="K299" s="33">
        <f t="shared" si="1460"/>
        <v>10.75</v>
      </c>
      <c r="X299" s="1" t="str">
        <f t="shared" si="1487"/>
        <v>Basic</v>
      </c>
      <c r="Y299" s="2">
        <f t="shared" si="1461"/>
        <v>4.3</v>
      </c>
      <c r="Z299" s="23">
        <f t="shared" si="1488"/>
        <v>4.4000000000000004</v>
      </c>
      <c r="AA299" s="24">
        <f t="shared" si="1489"/>
        <v>1</v>
      </c>
      <c r="AB299" s="24">
        <f t="shared" si="1490"/>
        <v>4.5</v>
      </c>
      <c r="AC299" s="25">
        <f t="shared" si="1491"/>
        <v>1.5</v>
      </c>
      <c r="AD299" s="31">
        <f t="shared" si="1492"/>
        <v>23.220000000000002</v>
      </c>
      <c r="AE299" s="32">
        <f t="shared" si="1493"/>
        <v>8.6</v>
      </c>
      <c r="AF299" s="32">
        <f t="shared" si="1494"/>
        <v>23.65</v>
      </c>
      <c r="AG299" s="33">
        <f t="shared" si="1495"/>
        <v>10.75</v>
      </c>
      <c r="AT299" s="1" t="str">
        <f t="shared" si="1496"/>
        <v>Basic, Sport</v>
      </c>
      <c r="AU299" s="2">
        <f t="shared" si="1462"/>
        <v>4.3</v>
      </c>
      <c r="AV299" s="23">
        <f t="shared" si="1497"/>
        <v>4.4000000000000004</v>
      </c>
      <c r="AW299" s="24">
        <f t="shared" si="1498"/>
        <v>1</v>
      </c>
      <c r="AX299" s="24">
        <f t="shared" si="1499"/>
        <v>4.5</v>
      </c>
      <c r="AY299" s="25">
        <f t="shared" si="1500"/>
        <v>1.5</v>
      </c>
      <c r="AZ299" s="31">
        <f t="shared" si="1463"/>
        <v>23.220000000000002</v>
      </c>
      <c r="BA299" s="32">
        <f t="shared" si="1464"/>
        <v>8.6</v>
      </c>
      <c r="BB299" s="32">
        <f t="shared" si="1465"/>
        <v>23.65</v>
      </c>
      <c r="BC299" s="33">
        <f t="shared" si="1466"/>
        <v>10.75</v>
      </c>
      <c r="BP299" s="1" t="str">
        <f t="shared" si="1501"/>
        <v>Basic, Sport</v>
      </c>
      <c r="BQ299" s="2">
        <f t="shared" si="1467"/>
        <v>4.3</v>
      </c>
      <c r="BR299" s="23">
        <f t="shared" si="1502"/>
        <v>4.4000000000000004</v>
      </c>
      <c r="BS299" s="24">
        <f t="shared" si="1503"/>
        <v>1</v>
      </c>
      <c r="BT299" s="24">
        <f t="shared" si="1504"/>
        <v>4.5</v>
      </c>
      <c r="BU299" s="25">
        <f t="shared" si="1505"/>
        <v>1.5</v>
      </c>
      <c r="BV299" s="31">
        <f t="shared" si="1468"/>
        <v>23.220000000000002</v>
      </c>
      <c r="BW299" s="32">
        <f t="shared" si="1469"/>
        <v>8.6</v>
      </c>
      <c r="BX299" s="32">
        <f t="shared" si="1470"/>
        <v>23.65</v>
      </c>
      <c r="BY299" s="33">
        <f t="shared" si="1471"/>
        <v>10.75</v>
      </c>
      <c r="CL299" s="1" t="str">
        <f t="shared" si="1506"/>
        <v>Basic, Sport</v>
      </c>
      <c r="CM299" s="2">
        <f t="shared" si="1472"/>
        <v>4.3</v>
      </c>
      <c r="CN299" s="20">
        <f t="shared" si="1507"/>
        <v>4.4000000000000004</v>
      </c>
      <c r="CO299" s="21">
        <f t="shared" si="1508"/>
        <v>1</v>
      </c>
      <c r="CP299" s="21">
        <f t="shared" si="1509"/>
        <v>4.5</v>
      </c>
      <c r="CQ299" s="22">
        <f t="shared" si="1510"/>
        <v>1.5</v>
      </c>
      <c r="CR299" s="31">
        <f t="shared" si="1511"/>
        <v>23.220000000000002</v>
      </c>
      <c r="CS299" s="32">
        <f t="shared" si="1512"/>
        <v>8.6</v>
      </c>
      <c r="CT299" s="32">
        <f t="shared" si="1513"/>
        <v>23.65</v>
      </c>
      <c r="CU299" s="33">
        <f t="shared" si="1514"/>
        <v>10.75</v>
      </c>
      <c r="DH299" s="1" t="str">
        <f t="shared" si="1515"/>
        <v>Basic, Sport</v>
      </c>
      <c r="DI299" s="2">
        <f t="shared" si="1473"/>
        <v>4.3</v>
      </c>
      <c r="DJ299" s="20">
        <f t="shared" si="1516"/>
        <v>4.4000000000000004</v>
      </c>
      <c r="DK299" s="21">
        <f t="shared" si="1517"/>
        <v>1</v>
      </c>
      <c r="DL299" s="21">
        <f t="shared" si="1518"/>
        <v>4.5</v>
      </c>
      <c r="DM299" s="22">
        <f t="shared" si="1519"/>
        <v>1.5</v>
      </c>
      <c r="DN299" s="31">
        <f t="shared" si="1474"/>
        <v>23.220000000000002</v>
      </c>
      <c r="DO299" s="32">
        <f t="shared" si="1475"/>
        <v>8.6</v>
      </c>
      <c r="DP299" s="32">
        <f t="shared" si="1476"/>
        <v>23.65</v>
      </c>
      <c r="DQ299" s="33">
        <f t="shared" si="1477"/>
        <v>10.75</v>
      </c>
      <c r="ED299" s="1" t="str">
        <f t="shared" si="1520"/>
        <v>Basic, Sport</v>
      </c>
      <c r="EE299" s="2">
        <f t="shared" si="1478"/>
        <v>4.3</v>
      </c>
      <c r="EF299" s="20">
        <f t="shared" si="1521"/>
        <v>4.4000000000000004</v>
      </c>
      <c r="EG299" s="21">
        <f t="shared" si="1522"/>
        <v>1</v>
      </c>
      <c r="EH299" s="21">
        <f t="shared" si="1523"/>
        <v>4.5</v>
      </c>
      <c r="EI299" s="22">
        <f t="shared" si="1524"/>
        <v>1.5</v>
      </c>
      <c r="EJ299" s="31">
        <f t="shared" si="1479"/>
        <v>23.220000000000002</v>
      </c>
      <c r="EK299" s="32">
        <f t="shared" si="1480"/>
        <v>8.6</v>
      </c>
      <c r="EL299" s="32">
        <f t="shared" si="1481"/>
        <v>23.65</v>
      </c>
      <c r="EM299" s="33">
        <f t="shared" si="1482"/>
        <v>10.75</v>
      </c>
      <c r="EZ299" s="1" t="str">
        <f t="shared" si="1525"/>
        <v>Basic, Sport</v>
      </c>
      <c r="FA299" s="2">
        <f t="shared" si="1483"/>
        <v>4.3</v>
      </c>
      <c r="FB299" s="20">
        <f t="shared" si="1526"/>
        <v>4.4000000000000004</v>
      </c>
      <c r="FC299" s="21">
        <f t="shared" si="1527"/>
        <v>1</v>
      </c>
      <c r="FD299" s="21">
        <f t="shared" si="1528"/>
        <v>4.5</v>
      </c>
      <c r="FE299" s="22">
        <f t="shared" si="1529"/>
        <v>1.5</v>
      </c>
      <c r="FF299" s="31">
        <f t="shared" si="1530"/>
        <v>23.220000000000002</v>
      </c>
      <c r="FG299" s="32">
        <f t="shared" si="1531"/>
        <v>8.6</v>
      </c>
      <c r="FH299" s="32">
        <f t="shared" si="1532"/>
        <v>23.65</v>
      </c>
      <c r="FI299" s="33">
        <f t="shared" si="1533"/>
        <v>10.75</v>
      </c>
      <c r="FV299" s="1" t="str">
        <f t="shared" si="1534"/>
        <v>Basic, Sport</v>
      </c>
      <c r="FW299" s="2">
        <f t="shared" si="1484"/>
        <v>4.3</v>
      </c>
      <c r="FX299" s="23">
        <f t="shared" si="1535"/>
        <v>4.4000000000000004</v>
      </c>
      <c r="FY299" s="24">
        <f t="shared" si="1536"/>
        <v>1</v>
      </c>
      <c r="FZ299" s="24">
        <f t="shared" si="1537"/>
        <v>4.5</v>
      </c>
      <c r="GA299" s="25">
        <f t="shared" si="1538"/>
        <v>1.5</v>
      </c>
      <c r="GB299" s="31">
        <f t="shared" si="1539"/>
        <v>23.220000000000002</v>
      </c>
      <c r="GC299" s="32">
        <f t="shared" si="1540"/>
        <v>8.6</v>
      </c>
      <c r="GD299" s="32">
        <f t="shared" si="1541"/>
        <v>23.65</v>
      </c>
      <c r="GE299" s="33">
        <f t="shared" si="1542"/>
        <v>10.75</v>
      </c>
      <c r="GR299" s="1" t="str">
        <f t="shared" si="1543"/>
        <v>Basic, Sport</v>
      </c>
      <c r="GS299" s="2">
        <f t="shared" si="1544"/>
        <v>4.3</v>
      </c>
      <c r="GT299" s="20">
        <f t="shared" si="1545"/>
        <v>4.4000000000000004</v>
      </c>
      <c r="GU299" s="21">
        <f t="shared" si="1546"/>
        <v>1</v>
      </c>
      <c r="GV299" s="21">
        <f t="shared" si="1547"/>
        <v>4.5</v>
      </c>
      <c r="GW299" s="22">
        <f t="shared" si="1548"/>
        <v>1.5</v>
      </c>
      <c r="GX299" s="31">
        <f t="shared" si="1549"/>
        <v>23.220000000000002</v>
      </c>
      <c r="GY299" s="32">
        <f t="shared" si="1550"/>
        <v>8.6</v>
      </c>
      <c r="GZ299" s="32">
        <f t="shared" si="1551"/>
        <v>23.65</v>
      </c>
      <c r="HA299" s="33">
        <f t="shared" si="1552"/>
        <v>10.75</v>
      </c>
      <c r="HN299" s="1" t="str">
        <f t="shared" si="1553"/>
        <v>Basic, Sport</v>
      </c>
      <c r="HO299" s="2">
        <f t="shared" si="1554"/>
        <v>4.3</v>
      </c>
      <c r="HP299" s="20">
        <f t="shared" si="1555"/>
        <v>4.4000000000000004</v>
      </c>
      <c r="HQ299" s="21">
        <f t="shared" si="1556"/>
        <v>1</v>
      </c>
      <c r="HR299" s="21">
        <f t="shared" si="1557"/>
        <v>4.5</v>
      </c>
      <c r="HS299" s="22">
        <f t="shared" si="1558"/>
        <v>1.5</v>
      </c>
      <c r="HT299" s="31">
        <f t="shared" si="1559"/>
        <v>23.220000000000002</v>
      </c>
      <c r="HU299" s="32">
        <f t="shared" si="1560"/>
        <v>8.6</v>
      </c>
      <c r="HV299" s="32">
        <f t="shared" si="1561"/>
        <v>23.65</v>
      </c>
      <c r="HW299" s="33">
        <f t="shared" si="1562"/>
        <v>10.75</v>
      </c>
    </row>
    <row r="300" spans="1:231" ht="13.5" thickBot="1">
      <c r="A300" s="105"/>
      <c r="B300" s="48" t="str">
        <f t="shared" si="1485"/>
        <v>Sport</v>
      </c>
      <c r="C300" s="196">
        <f t="shared" si="1457"/>
        <v>4.3</v>
      </c>
      <c r="D300" s="460">
        <f>+Conceptos!C65</f>
        <v>4.4000000000000004</v>
      </c>
      <c r="E300" s="461">
        <f>+Conceptos!D65</f>
        <v>1</v>
      </c>
      <c r="F300" s="461">
        <f>+Conceptos!E65</f>
        <v>4.5</v>
      </c>
      <c r="G300" s="462">
        <f>+Conceptos!F65</f>
        <v>1.5</v>
      </c>
      <c r="H300" s="31">
        <f t="shared" si="1486"/>
        <v>23.220000000000002</v>
      </c>
      <c r="I300" s="32">
        <f t="shared" si="1458"/>
        <v>8.6</v>
      </c>
      <c r="J300" s="32">
        <f t="shared" si="1459"/>
        <v>23.65</v>
      </c>
      <c r="K300" s="33">
        <f t="shared" si="1460"/>
        <v>10.75</v>
      </c>
      <c r="X300" s="1" t="str">
        <f t="shared" si="1487"/>
        <v>Sport</v>
      </c>
      <c r="Y300" s="2">
        <f t="shared" si="1461"/>
        <v>4.3</v>
      </c>
      <c r="Z300" s="23">
        <f t="shared" si="1488"/>
        <v>4.4000000000000004</v>
      </c>
      <c r="AA300" s="24">
        <f t="shared" si="1489"/>
        <v>1</v>
      </c>
      <c r="AB300" s="24">
        <f t="shared" si="1490"/>
        <v>4.5</v>
      </c>
      <c r="AC300" s="25">
        <f t="shared" si="1491"/>
        <v>1.5</v>
      </c>
      <c r="AD300" s="31">
        <f t="shared" si="1492"/>
        <v>23.220000000000002</v>
      </c>
      <c r="AE300" s="32">
        <f t="shared" si="1493"/>
        <v>8.6</v>
      </c>
      <c r="AF300" s="32">
        <f t="shared" si="1494"/>
        <v>23.65</v>
      </c>
      <c r="AG300" s="33">
        <f t="shared" si="1495"/>
        <v>10.75</v>
      </c>
      <c r="AT300" s="1" t="str">
        <f t="shared" si="1496"/>
        <v>Underground</v>
      </c>
      <c r="AU300" s="2">
        <f t="shared" si="1462"/>
        <v>4.3</v>
      </c>
      <c r="AV300" s="23">
        <f t="shared" si="1497"/>
        <v>4.4000000000000004</v>
      </c>
      <c r="AW300" s="24">
        <f t="shared" si="1498"/>
        <v>1</v>
      </c>
      <c r="AX300" s="24">
        <f t="shared" si="1499"/>
        <v>4.5</v>
      </c>
      <c r="AY300" s="25">
        <f t="shared" si="1500"/>
        <v>1.5</v>
      </c>
      <c r="AZ300" s="31">
        <f t="shared" si="1463"/>
        <v>23.220000000000002</v>
      </c>
      <c r="BA300" s="32">
        <f t="shared" si="1464"/>
        <v>8.6</v>
      </c>
      <c r="BB300" s="32">
        <f t="shared" si="1465"/>
        <v>23.65</v>
      </c>
      <c r="BC300" s="33">
        <f t="shared" si="1466"/>
        <v>10.75</v>
      </c>
      <c r="BP300" s="1" t="str">
        <f t="shared" si="1501"/>
        <v>Underground</v>
      </c>
      <c r="BQ300" s="2">
        <f t="shared" si="1467"/>
        <v>4.3</v>
      </c>
      <c r="BR300" s="23">
        <f t="shared" si="1502"/>
        <v>4.4000000000000004</v>
      </c>
      <c r="BS300" s="24">
        <f t="shared" si="1503"/>
        <v>1</v>
      </c>
      <c r="BT300" s="24">
        <f t="shared" si="1504"/>
        <v>4.5</v>
      </c>
      <c r="BU300" s="25">
        <f t="shared" si="1505"/>
        <v>1.5</v>
      </c>
      <c r="BV300" s="31">
        <f t="shared" si="1468"/>
        <v>23.220000000000002</v>
      </c>
      <c r="BW300" s="32">
        <f t="shared" si="1469"/>
        <v>8.6</v>
      </c>
      <c r="BX300" s="32">
        <f t="shared" si="1470"/>
        <v>23.65</v>
      </c>
      <c r="BY300" s="33">
        <f t="shared" si="1471"/>
        <v>10.75</v>
      </c>
      <c r="CL300" s="1" t="str">
        <f t="shared" si="1506"/>
        <v>Underground</v>
      </c>
      <c r="CM300" s="2">
        <f t="shared" si="1472"/>
        <v>4.3</v>
      </c>
      <c r="CN300" s="20">
        <f t="shared" si="1507"/>
        <v>4.4000000000000004</v>
      </c>
      <c r="CO300" s="21">
        <f t="shared" si="1508"/>
        <v>1</v>
      </c>
      <c r="CP300" s="21">
        <f t="shared" si="1509"/>
        <v>4.5</v>
      </c>
      <c r="CQ300" s="22">
        <f t="shared" si="1510"/>
        <v>1.5</v>
      </c>
      <c r="CR300" s="31">
        <f t="shared" si="1511"/>
        <v>23.220000000000002</v>
      </c>
      <c r="CS300" s="32">
        <f t="shared" si="1512"/>
        <v>8.6</v>
      </c>
      <c r="CT300" s="32">
        <f t="shared" si="1513"/>
        <v>23.65</v>
      </c>
      <c r="CU300" s="33">
        <f t="shared" si="1514"/>
        <v>10.75</v>
      </c>
      <c r="DH300" s="1" t="str">
        <f t="shared" si="1515"/>
        <v>Underground</v>
      </c>
      <c r="DI300" s="2">
        <f t="shared" si="1473"/>
        <v>4.3</v>
      </c>
      <c r="DJ300" s="20">
        <f t="shared" si="1516"/>
        <v>4.4000000000000004</v>
      </c>
      <c r="DK300" s="21">
        <f t="shared" si="1517"/>
        <v>1</v>
      </c>
      <c r="DL300" s="21">
        <f t="shared" si="1518"/>
        <v>4.5</v>
      </c>
      <c r="DM300" s="22">
        <f t="shared" si="1519"/>
        <v>1.5</v>
      </c>
      <c r="DN300" s="31">
        <f t="shared" si="1474"/>
        <v>23.220000000000002</v>
      </c>
      <c r="DO300" s="32">
        <f t="shared" si="1475"/>
        <v>8.6</v>
      </c>
      <c r="DP300" s="32">
        <f t="shared" si="1476"/>
        <v>23.65</v>
      </c>
      <c r="DQ300" s="33">
        <f t="shared" si="1477"/>
        <v>10.75</v>
      </c>
      <c r="ED300" s="1" t="str">
        <f t="shared" si="1520"/>
        <v>Underground</v>
      </c>
      <c r="EE300" s="2">
        <f t="shared" si="1478"/>
        <v>4.3</v>
      </c>
      <c r="EF300" s="20">
        <f t="shared" si="1521"/>
        <v>4.4000000000000004</v>
      </c>
      <c r="EG300" s="21">
        <f t="shared" si="1522"/>
        <v>1</v>
      </c>
      <c r="EH300" s="21">
        <f t="shared" si="1523"/>
        <v>4.5</v>
      </c>
      <c r="EI300" s="22">
        <f t="shared" si="1524"/>
        <v>1.5</v>
      </c>
      <c r="EJ300" s="31">
        <f t="shared" si="1479"/>
        <v>23.220000000000002</v>
      </c>
      <c r="EK300" s="32">
        <f t="shared" si="1480"/>
        <v>8.6</v>
      </c>
      <c r="EL300" s="32">
        <f t="shared" si="1481"/>
        <v>23.65</v>
      </c>
      <c r="EM300" s="33">
        <f t="shared" si="1482"/>
        <v>10.75</v>
      </c>
      <c r="EZ300" s="1" t="str">
        <f t="shared" si="1525"/>
        <v>Underground</v>
      </c>
      <c r="FA300" s="2">
        <f t="shared" si="1483"/>
        <v>4.3</v>
      </c>
      <c r="FB300" s="20">
        <f t="shared" si="1526"/>
        <v>4.4000000000000004</v>
      </c>
      <c r="FC300" s="21">
        <f t="shared" si="1527"/>
        <v>1</v>
      </c>
      <c r="FD300" s="21">
        <f t="shared" si="1528"/>
        <v>4.5</v>
      </c>
      <c r="FE300" s="22">
        <f t="shared" si="1529"/>
        <v>1.5</v>
      </c>
      <c r="FF300" s="31">
        <f t="shared" si="1530"/>
        <v>23.220000000000002</v>
      </c>
      <c r="FG300" s="32">
        <f t="shared" si="1531"/>
        <v>8.6</v>
      </c>
      <c r="FH300" s="32">
        <f t="shared" si="1532"/>
        <v>23.65</v>
      </c>
      <c r="FI300" s="33">
        <f t="shared" si="1533"/>
        <v>10.75</v>
      </c>
      <c r="FV300" s="1" t="str">
        <f t="shared" si="1534"/>
        <v>Underground</v>
      </c>
      <c r="FW300" s="2">
        <f t="shared" si="1484"/>
        <v>4.3</v>
      </c>
      <c r="FX300" s="23">
        <f t="shared" si="1535"/>
        <v>4.4000000000000004</v>
      </c>
      <c r="FY300" s="24">
        <f t="shared" si="1536"/>
        <v>1</v>
      </c>
      <c r="FZ300" s="24">
        <f t="shared" si="1537"/>
        <v>4.5</v>
      </c>
      <c r="GA300" s="25">
        <f t="shared" si="1538"/>
        <v>1.5</v>
      </c>
      <c r="GB300" s="31">
        <f t="shared" si="1539"/>
        <v>23.220000000000002</v>
      </c>
      <c r="GC300" s="32">
        <f t="shared" si="1540"/>
        <v>8.6</v>
      </c>
      <c r="GD300" s="32">
        <f t="shared" si="1541"/>
        <v>23.65</v>
      </c>
      <c r="GE300" s="33">
        <f t="shared" si="1542"/>
        <v>10.75</v>
      </c>
      <c r="GR300" s="1" t="str">
        <f t="shared" si="1543"/>
        <v>Underground</v>
      </c>
      <c r="GS300" s="2">
        <f t="shared" si="1544"/>
        <v>4.3</v>
      </c>
      <c r="GT300" s="20">
        <f t="shared" si="1545"/>
        <v>4.4000000000000004</v>
      </c>
      <c r="GU300" s="21">
        <f t="shared" si="1546"/>
        <v>1</v>
      </c>
      <c r="GV300" s="21">
        <f t="shared" si="1547"/>
        <v>4.5</v>
      </c>
      <c r="GW300" s="22">
        <f t="shared" si="1548"/>
        <v>1.5</v>
      </c>
      <c r="GX300" s="31">
        <f t="shared" si="1549"/>
        <v>23.220000000000002</v>
      </c>
      <c r="GY300" s="32">
        <f t="shared" si="1550"/>
        <v>8.6</v>
      </c>
      <c r="GZ300" s="32">
        <f t="shared" si="1551"/>
        <v>23.65</v>
      </c>
      <c r="HA300" s="33">
        <f t="shared" si="1552"/>
        <v>10.75</v>
      </c>
      <c r="HN300" s="1" t="str">
        <f t="shared" si="1553"/>
        <v>Underground</v>
      </c>
      <c r="HO300" s="2">
        <f t="shared" si="1554"/>
        <v>4.3</v>
      </c>
      <c r="HP300" s="20">
        <f t="shared" si="1555"/>
        <v>4.4000000000000004</v>
      </c>
      <c r="HQ300" s="21">
        <f t="shared" si="1556"/>
        <v>1</v>
      </c>
      <c r="HR300" s="21">
        <f t="shared" si="1557"/>
        <v>4.5</v>
      </c>
      <c r="HS300" s="22">
        <f t="shared" si="1558"/>
        <v>1.5</v>
      </c>
      <c r="HT300" s="31">
        <f t="shared" si="1559"/>
        <v>23.220000000000002</v>
      </c>
      <c r="HU300" s="32">
        <f t="shared" si="1560"/>
        <v>8.6</v>
      </c>
      <c r="HV300" s="32">
        <f t="shared" si="1561"/>
        <v>23.65</v>
      </c>
      <c r="HW300" s="33">
        <f t="shared" si="1562"/>
        <v>10.75</v>
      </c>
    </row>
    <row r="301" spans="1:231" ht="13.5" thickBot="1">
      <c r="A301" s="105"/>
      <c r="B301" s="48" t="str">
        <f t="shared" si="1485"/>
        <v>Underground</v>
      </c>
      <c r="C301" s="196">
        <f t="shared" si="1457"/>
        <v>5.3</v>
      </c>
      <c r="D301" s="460">
        <f>+Conceptos!C66</f>
        <v>4.3</v>
      </c>
      <c r="E301" s="461">
        <f>+Conceptos!D66</f>
        <v>1</v>
      </c>
      <c r="F301" s="461">
        <f>+Conceptos!E66</f>
        <v>4.5</v>
      </c>
      <c r="G301" s="462">
        <f>+Conceptos!F66</f>
        <v>1.5</v>
      </c>
      <c r="H301" s="31">
        <f t="shared" si="1486"/>
        <v>28.09</v>
      </c>
      <c r="I301" s="32">
        <f t="shared" si="1458"/>
        <v>10.6</v>
      </c>
      <c r="J301" s="32">
        <f t="shared" si="1459"/>
        <v>29.15</v>
      </c>
      <c r="K301" s="33">
        <f t="shared" si="1460"/>
        <v>13.25</v>
      </c>
      <c r="X301" s="1" t="str">
        <f t="shared" si="1487"/>
        <v>Underground</v>
      </c>
      <c r="Y301" s="2">
        <f t="shared" si="1461"/>
        <v>5.3</v>
      </c>
      <c r="Z301" s="23">
        <f t="shared" si="1488"/>
        <v>4.3</v>
      </c>
      <c r="AA301" s="24">
        <f t="shared" si="1489"/>
        <v>1</v>
      </c>
      <c r="AB301" s="24">
        <f t="shared" si="1490"/>
        <v>4.5</v>
      </c>
      <c r="AC301" s="25">
        <f t="shared" si="1491"/>
        <v>1.5</v>
      </c>
      <c r="AD301" s="31">
        <f t="shared" si="1492"/>
        <v>28.09</v>
      </c>
      <c r="AE301" s="32">
        <f t="shared" si="1493"/>
        <v>10.6</v>
      </c>
      <c r="AF301" s="32">
        <f t="shared" si="1494"/>
        <v>29.15</v>
      </c>
      <c r="AG301" s="33">
        <f t="shared" si="1495"/>
        <v>13.25</v>
      </c>
      <c r="AT301" s="1" t="str">
        <f t="shared" si="1496"/>
        <v>Fantasy</v>
      </c>
      <c r="AU301" s="2">
        <f t="shared" si="1462"/>
        <v>5.3</v>
      </c>
      <c r="AV301" s="23">
        <f t="shared" si="1497"/>
        <v>4.3</v>
      </c>
      <c r="AW301" s="24">
        <f t="shared" si="1498"/>
        <v>1</v>
      </c>
      <c r="AX301" s="24">
        <f t="shared" si="1499"/>
        <v>4.5</v>
      </c>
      <c r="AY301" s="25">
        <f t="shared" si="1500"/>
        <v>1.5</v>
      </c>
      <c r="AZ301" s="31">
        <f t="shared" si="1463"/>
        <v>28.09</v>
      </c>
      <c r="BA301" s="32">
        <f t="shared" si="1464"/>
        <v>10.6</v>
      </c>
      <c r="BB301" s="32">
        <f t="shared" si="1465"/>
        <v>29.15</v>
      </c>
      <c r="BC301" s="33">
        <f t="shared" si="1466"/>
        <v>13.25</v>
      </c>
      <c r="BP301" s="1" t="str">
        <f t="shared" si="1501"/>
        <v>Fantasy</v>
      </c>
      <c r="BQ301" s="2">
        <f t="shared" si="1467"/>
        <v>5.3</v>
      </c>
      <c r="BR301" s="23">
        <f t="shared" si="1502"/>
        <v>4.3</v>
      </c>
      <c r="BS301" s="24">
        <f t="shared" si="1503"/>
        <v>1</v>
      </c>
      <c r="BT301" s="24">
        <f t="shared" si="1504"/>
        <v>4.5</v>
      </c>
      <c r="BU301" s="25">
        <f t="shared" si="1505"/>
        <v>1.5</v>
      </c>
      <c r="BV301" s="31">
        <f t="shared" si="1468"/>
        <v>28.09</v>
      </c>
      <c r="BW301" s="32">
        <f t="shared" si="1469"/>
        <v>10.6</v>
      </c>
      <c r="BX301" s="32">
        <f t="shared" si="1470"/>
        <v>29.15</v>
      </c>
      <c r="BY301" s="33">
        <f t="shared" si="1471"/>
        <v>13.25</v>
      </c>
      <c r="CL301" s="1" t="str">
        <f t="shared" si="1506"/>
        <v>Fantasy</v>
      </c>
      <c r="CM301" s="2">
        <f t="shared" si="1472"/>
        <v>5.3</v>
      </c>
      <c r="CN301" s="20">
        <f t="shared" si="1507"/>
        <v>4.3</v>
      </c>
      <c r="CO301" s="21">
        <f t="shared" si="1508"/>
        <v>1</v>
      </c>
      <c r="CP301" s="21">
        <f t="shared" si="1509"/>
        <v>4.5</v>
      </c>
      <c r="CQ301" s="22">
        <f t="shared" si="1510"/>
        <v>1.5</v>
      </c>
      <c r="CR301" s="31">
        <f t="shared" si="1511"/>
        <v>28.09</v>
      </c>
      <c r="CS301" s="32">
        <f t="shared" si="1512"/>
        <v>10.6</v>
      </c>
      <c r="CT301" s="32">
        <f t="shared" si="1513"/>
        <v>29.15</v>
      </c>
      <c r="CU301" s="33">
        <f t="shared" si="1514"/>
        <v>13.25</v>
      </c>
      <c r="DH301" s="1" t="str">
        <f t="shared" si="1515"/>
        <v>Fantasy</v>
      </c>
      <c r="DI301" s="2">
        <f t="shared" si="1473"/>
        <v>5.3</v>
      </c>
      <c r="DJ301" s="20">
        <f t="shared" si="1516"/>
        <v>4.3</v>
      </c>
      <c r="DK301" s="21">
        <f t="shared" si="1517"/>
        <v>1</v>
      </c>
      <c r="DL301" s="21">
        <f t="shared" si="1518"/>
        <v>4.5</v>
      </c>
      <c r="DM301" s="22">
        <f t="shared" si="1519"/>
        <v>1.5</v>
      </c>
      <c r="DN301" s="31">
        <f t="shared" si="1474"/>
        <v>28.09</v>
      </c>
      <c r="DO301" s="32">
        <f t="shared" si="1475"/>
        <v>10.6</v>
      </c>
      <c r="DP301" s="32">
        <f t="shared" si="1476"/>
        <v>29.15</v>
      </c>
      <c r="DQ301" s="33">
        <f t="shared" si="1477"/>
        <v>13.25</v>
      </c>
      <c r="ED301" s="1" t="str">
        <f t="shared" si="1520"/>
        <v>Fantasy</v>
      </c>
      <c r="EE301" s="2">
        <f t="shared" si="1478"/>
        <v>5.3</v>
      </c>
      <c r="EF301" s="20">
        <f t="shared" si="1521"/>
        <v>4.3</v>
      </c>
      <c r="EG301" s="21">
        <f t="shared" si="1522"/>
        <v>1</v>
      </c>
      <c r="EH301" s="21">
        <f t="shared" si="1523"/>
        <v>4.5</v>
      </c>
      <c r="EI301" s="22">
        <f t="shared" si="1524"/>
        <v>1.5</v>
      </c>
      <c r="EJ301" s="31">
        <f t="shared" si="1479"/>
        <v>28.09</v>
      </c>
      <c r="EK301" s="32">
        <f t="shared" si="1480"/>
        <v>10.6</v>
      </c>
      <c r="EL301" s="32">
        <f t="shared" si="1481"/>
        <v>29.15</v>
      </c>
      <c r="EM301" s="33">
        <f t="shared" si="1482"/>
        <v>13.25</v>
      </c>
      <c r="EZ301" s="1" t="str">
        <f t="shared" si="1525"/>
        <v>Fantasy</v>
      </c>
      <c r="FA301" s="2">
        <f t="shared" si="1483"/>
        <v>5.3</v>
      </c>
      <c r="FB301" s="20">
        <f t="shared" si="1526"/>
        <v>4.3</v>
      </c>
      <c r="FC301" s="21">
        <f t="shared" si="1527"/>
        <v>1</v>
      </c>
      <c r="FD301" s="21">
        <f t="shared" si="1528"/>
        <v>4.5</v>
      </c>
      <c r="FE301" s="22">
        <f t="shared" si="1529"/>
        <v>1.5</v>
      </c>
      <c r="FF301" s="31">
        <f t="shared" si="1530"/>
        <v>28.09</v>
      </c>
      <c r="FG301" s="32">
        <f t="shared" si="1531"/>
        <v>10.6</v>
      </c>
      <c r="FH301" s="32">
        <f t="shared" si="1532"/>
        <v>29.15</v>
      </c>
      <c r="FI301" s="33">
        <f t="shared" si="1533"/>
        <v>13.25</v>
      </c>
      <c r="FV301" s="1" t="str">
        <f t="shared" si="1534"/>
        <v>Fantasy</v>
      </c>
      <c r="FW301" s="2">
        <f t="shared" si="1484"/>
        <v>5.3</v>
      </c>
      <c r="FX301" s="23">
        <f t="shared" si="1535"/>
        <v>4.3</v>
      </c>
      <c r="FY301" s="24">
        <f t="shared" si="1536"/>
        <v>1</v>
      </c>
      <c r="FZ301" s="24">
        <f t="shared" si="1537"/>
        <v>4.5</v>
      </c>
      <c r="GA301" s="25">
        <f t="shared" si="1538"/>
        <v>1.5</v>
      </c>
      <c r="GB301" s="31">
        <f t="shared" si="1539"/>
        <v>28.09</v>
      </c>
      <c r="GC301" s="32">
        <f t="shared" si="1540"/>
        <v>10.6</v>
      </c>
      <c r="GD301" s="32">
        <f t="shared" si="1541"/>
        <v>29.15</v>
      </c>
      <c r="GE301" s="33">
        <f t="shared" si="1542"/>
        <v>13.25</v>
      </c>
      <c r="GR301" s="1" t="str">
        <f t="shared" si="1543"/>
        <v>Fantasy</v>
      </c>
      <c r="GS301" s="2">
        <f t="shared" si="1544"/>
        <v>5.3</v>
      </c>
      <c r="GT301" s="20">
        <f t="shared" si="1545"/>
        <v>4.3</v>
      </c>
      <c r="GU301" s="21">
        <f t="shared" si="1546"/>
        <v>1</v>
      </c>
      <c r="GV301" s="21">
        <f t="shared" si="1547"/>
        <v>4.5</v>
      </c>
      <c r="GW301" s="22">
        <f t="shared" si="1548"/>
        <v>1.5</v>
      </c>
      <c r="GX301" s="31">
        <f t="shared" si="1549"/>
        <v>28.09</v>
      </c>
      <c r="GY301" s="32">
        <f t="shared" si="1550"/>
        <v>10.6</v>
      </c>
      <c r="GZ301" s="32">
        <f t="shared" si="1551"/>
        <v>29.15</v>
      </c>
      <c r="HA301" s="33">
        <f t="shared" si="1552"/>
        <v>13.25</v>
      </c>
      <c r="HN301" s="1" t="str">
        <f t="shared" si="1553"/>
        <v>Fantasy</v>
      </c>
      <c r="HO301" s="2">
        <f t="shared" si="1554"/>
        <v>5.3</v>
      </c>
      <c r="HP301" s="20">
        <f t="shared" si="1555"/>
        <v>4.3</v>
      </c>
      <c r="HQ301" s="21">
        <f t="shared" si="1556"/>
        <v>1</v>
      </c>
      <c r="HR301" s="21">
        <f t="shared" si="1557"/>
        <v>4.5</v>
      </c>
      <c r="HS301" s="22">
        <f t="shared" si="1558"/>
        <v>1.5</v>
      </c>
      <c r="HT301" s="31">
        <f t="shared" si="1559"/>
        <v>28.09</v>
      </c>
      <c r="HU301" s="32">
        <f t="shared" si="1560"/>
        <v>10.6</v>
      </c>
      <c r="HV301" s="32">
        <f t="shared" si="1561"/>
        <v>29.15</v>
      </c>
      <c r="HW301" s="33">
        <f t="shared" si="1562"/>
        <v>13.25</v>
      </c>
    </row>
    <row r="302" spans="1:231" ht="13.5" thickBot="1">
      <c r="A302" s="105"/>
      <c r="B302" s="48" t="str">
        <f t="shared" si="1485"/>
        <v>Fantasy</v>
      </c>
      <c r="C302" s="196">
        <f t="shared" si="1457"/>
        <v>5.3</v>
      </c>
      <c r="D302" s="460">
        <f>+Conceptos!C67</f>
        <v>5.2</v>
      </c>
      <c r="E302" s="461">
        <f>+Conceptos!D67</f>
        <v>1</v>
      </c>
      <c r="F302" s="461">
        <f>+Conceptos!E67</f>
        <v>6</v>
      </c>
      <c r="G302" s="462">
        <f>+Conceptos!F67</f>
        <v>1.5</v>
      </c>
      <c r="H302" s="31">
        <f t="shared" si="1486"/>
        <v>32.86</v>
      </c>
      <c r="I302" s="32">
        <f t="shared" si="1458"/>
        <v>10.6</v>
      </c>
      <c r="J302" s="32">
        <f t="shared" si="1459"/>
        <v>37.099999999999994</v>
      </c>
      <c r="K302" s="33">
        <f t="shared" si="1460"/>
        <v>13.25</v>
      </c>
      <c r="X302" s="1" t="str">
        <f t="shared" si="1487"/>
        <v>Fantasy</v>
      </c>
      <c r="Y302" s="2">
        <f t="shared" si="1461"/>
        <v>5.3</v>
      </c>
      <c r="Z302" s="23">
        <f t="shared" si="1488"/>
        <v>5.2</v>
      </c>
      <c r="AA302" s="24">
        <f t="shared" si="1489"/>
        <v>1</v>
      </c>
      <c r="AB302" s="24">
        <f t="shared" si="1490"/>
        <v>6</v>
      </c>
      <c r="AC302" s="25">
        <f t="shared" si="1491"/>
        <v>1.5</v>
      </c>
      <c r="AD302" s="31">
        <f t="shared" si="1492"/>
        <v>32.86</v>
      </c>
      <c r="AE302" s="32">
        <f t="shared" si="1493"/>
        <v>10.6</v>
      </c>
      <c r="AF302" s="32">
        <f t="shared" si="1494"/>
        <v>37.099999999999994</v>
      </c>
      <c r="AG302" s="33">
        <f t="shared" si="1495"/>
        <v>13.25</v>
      </c>
      <c r="AT302" s="1" t="str">
        <f t="shared" si="1496"/>
        <v>Style, Designers</v>
      </c>
      <c r="AU302" s="2">
        <f t="shared" si="1462"/>
        <v>5.3</v>
      </c>
      <c r="AV302" s="23">
        <f t="shared" si="1497"/>
        <v>5.2</v>
      </c>
      <c r="AW302" s="24">
        <f t="shared" si="1498"/>
        <v>1</v>
      </c>
      <c r="AX302" s="24">
        <f t="shared" si="1499"/>
        <v>6</v>
      </c>
      <c r="AY302" s="25">
        <f t="shared" si="1500"/>
        <v>1.5</v>
      </c>
      <c r="AZ302" s="31">
        <f t="shared" si="1463"/>
        <v>32.86</v>
      </c>
      <c r="BA302" s="32">
        <f t="shared" si="1464"/>
        <v>10.6</v>
      </c>
      <c r="BB302" s="32">
        <f t="shared" si="1465"/>
        <v>37.099999999999994</v>
      </c>
      <c r="BC302" s="33">
        <f t="shared" si="1466"/>
        <v>13.25</v>
      </c>
      <c r="BP302" s="1" t="str">
        <f t="shared" si="1501"/>
        <v>Style, Designers</v>
      </c>
      <c r="BQ302" s="2">
        <f t="shared" si="1467"/>
        <v>5.3</v>
      </c>
      <c r="BR302" s="23">
        <f t="shared" si="1502"/>
        <v>5.2</v>
      </c>
      <c r="BS302" s="24">
        <f t="shared" si="1503"/>
        <v>1</v>
      </c>
      <c r="BT302" s="24">
        <f t="shared" si="1504"/>
        <v>6</v>
      </c>
      <c r="BU302" s="25">
        <f t="shared" si="1505"/>
        <v>1.5</v>
      </c>
      <c r="BV302" s="31">
        <f t="shared" si="1468"/>
        <v>32.86</v>
      </c>
      <c r="BW302" s="32">
        <f t="shared" si="1469"/>
        <v>10.6</v>
      </c>
      <c r="BX302" s="32">
        <f t="shared" si="1470"/>
        <v>37.099999999999994</v>
      </c>
      <c r="BY302" s="33">
        <f t="shared" si="1471"/>
        <v>13.25</v>
      </c>
      <c r="CL302" s="1" t="str">
        <f t="shared" si="1506"/>
        <v>Style, Designers</v>
      </c>
      <c r="CM302" s="2">
        <f t="shared" si="1472"/>
        <v>5.3</v>
      </c>
      <c r="CN302" s="20">
        <f t="shared" si="1507"/>
        <v>5.2</v>
      </c>
      <c r="CO302" s="21">
        <f t="shared" si="1508"/>
        <v>1</v>
      </c>
      <c r="CP302" s="21">
        <f t="shared" si="1509"/>
        <v>6</v>
      </c>
      <c r="CQ302" s="22">
        <f t="shared" si="1510"/>
        <v>1.5</v>
      </c>
      <c r="CR302" s="31">
        <f t="shared" si="1511"/>
        <v>32.86</v>
      </c>
      <c r="CS302" s="32">
        <f t="shared" si="1512"/>
        <v>10.6</v>
      </c>
      <c r="CT302" s="32">
        <f t="shared" si="1513"/>
        <v>37.099999999999994</v>
      </c>
      <c r="CU302" s="33">
        <f t="shared" si="1514"/>
        <v>13.25</v>
      </c>
      <c r="DH302" s="1" t="str">
        <f t="shared" si="1515"/>
        <v>Style, Designers</v>
      </c>
      <c r="DI302" s="2">
        <f t="shared" si="1473"/>
        <v>5.3</v>
      </c>
      <c r="DJ302" s="20">
        <f t="shared" si="1516"/>
        <v>5.2</v>
      </c>
      <c r="DK302" s="21">
        <f t="shared" si="1517"/>
        <v>1</v>
      </c>
      <c r="DL302" s="21">
        <f t="shared" si="1518"/>
        <v>6</v>
      </c>
      <c r="DM302" s="22">
        <f t="shared" si="1519"/>
        <v>1.5</v>
      </c>
      <c r="DN302" s="31">
        <f t="shared" si="1474"/>
        <v>32.86</v>
      </c>
      <c r="DO302" s="32">
        <f t="shared" si="1475"/>
        <v>10.6</v>
      </c>
      <c r="DP302" s="32">
        <f t="shared" si="1476"/>
        <v>37.099999999999994</v>
      </c>
      <c r="DQ302" s="33">
        <f t="shared" si="1477"/>
        <v>13.25</v>
      </c>
      <c r="ED302" s="1" t="str">
        <f t="shared" si="1520"/>
        <v>Style, Designers</v>
      </c>
      <c r="EE302" s="2">
        <f t="shared" si="1478"/>
        <v>5.3</v>
      </c>
      <c r="EF302" s="20">
        <f t="shared" si="1521"/>
        <v>5.2</v>
      </c>
      <c r="EG302" s="21">
        <f t="shared" si="1522"/>
        <v>1</v>
      </c>
      <c r="EH302" s="21">
        <f t="shared" si="1523"/>
        <v>6</v>
      </c>
      <c r="EI302" s="22">
        <f t="shared" si="1524"/>
        <v>1.5</v>
      </c>
      <c r="EJ302" s="31">
        <f t="shared" si="1479"/>
        <v>32.86</v>
      </c>
      <c r="EK302" s="32">
        <f t="shared" si="1480"/>
        <v>10.6</v>
      </c>
      <c r="EL302" s="32">
        <f t="shared" si="1481"/>
        <v>37.099999999999994</v>
      </c>
      <c r="EM302" s="33">
        <f t="shared" si="1482"/>
        <v>13.25</v>
      </c>
      <c r="EZ302" s="1" t="str">
        <f t="shared" si="1525"/>
        <v>Style, Designers</v>
      </c>
      <c r="FA302" s="2">
        <f t="shared" si="1483"/>
        <v>5.3</v>
      </c>
      <c r="FB302" s="20">
        <f t="shared" si="1526"/>
        <v>5.2</v>
      </c>
      <c r="FC302" s="21">
        <f t="shared" si="1527"/>
        <v>1</v>
      </c>
      <c r="FD302" s="21">
        <f t="shared" si="1528"/>
        <v>6</v>
      </c>
      <c r="FE302" s="22">
        <f t="shared" si="1529"/>
        <v>1.5</v>
      </c>
      <c r="FF302" s="31">
        <f t="shared" si="1530"/>
        <v>32.86</v>
      </c>
      <c r="FG302" s="32">
        <f t="shared" si="1531"/>
        <v>10.6</v>
      </c>
      <c r="FH302" s="32">
        <f t="shared" si="1532"/>
        <v>37.099999999999994</v>
      </c>
      <c r="FI302" s="33">
        <f t="shared" si="1533"/>
        <v>13.25</v>
      </c>
      <c r="FV302" s="1" t="str">
        <f t="shared" si="1534"/>
        <v>Style, Designers</v>
      </c>
      <c r="FW302" s="2">
        <f t="shared" si="1484"/>
        <v>5.3</v>
      </c>
      <c r="FX302" s="23">
        <f t="shared" si="1535"/>
        <v>5.2</v>
      </c>
      <c r="FY302" s="24">
        <f t="shared" si="1536"/>
        <v>1</v>
      </c>
      <c r="FZ302" s="24">
        <f t="shared" si="1537"/>
        <v>6</v>
      </c>
      <c r="GA302" s="25">
        <f t="shared" si="1538"/>
        <v>1.5</v>
      </c>
      <c r="GB302" s="31">
        <f t="shared" si="1539"/>
        <v>32.86</v>
      </c>
      <c r="GC302" s="32">
        <f t="shared" si="1540"/>
        <v>10.6</v>
      </c>
      <c r="GD302" s="32">
        <f t="shared" si="1541"/>
        <v>37.099999999999994</v>
      </c>
      <c r="GE302" s="33">
        <f t="shared" si="1542"/>
        <v>13.25</v>
      </c>
      <c r="GR302" s="1" t="str">
        <f t="shared" si="1543"/>
        <v>Style, Designers</v>
      </c>
      <c r="GS302" s="2">
        <f t="shared" si="1544"/>
        <v>5.3</v>
      </c>
      <c r="GT302" s="20">
        <f t="shared" si="1545"/>
        <v>5.2</v>
      </c>
      <c r="GU302" s="21">
        <f t="shared" si="1546"/>
        <v>1</v>
      </c>
      <c r="GV302" s="21">
        <f t="shared" si="1547"/>
        <v>6</v>
      </c>
      <c r="GW302" s="22">
        <f t="shared" si="1548"/>
        <v>1.5</v>
      </c>
      <c r="GX302" s="31">
        <f t="shared" si="1549"/>
        <v>32.86</v>
      </c>
      <c r="GY302" s="32">
        <f t="shared" si="1550"/>
        <v>10.6</v>
      </c>
      <c r="GZ302" s="32">
        <f t="shared" si="1551"/>
        <v>37.099999999999994</v>
      </c>
      <c r="HA302" s="33">
        <f t="shared" si="1552"/>
        <v>13.25</v>
      </c>
      <c r="HN302" s="1" t="str">
        <f t="shared" si="1553"/>
        <v>Style, Designers</v>
      </c>
      <c r="HO302" s="2">
        <f t="shared" si="1554"/>
        <v>5.3</v>
      </c>
      <c r="HP302" s="20">
        <f t="shared" si="1555"/>
        <v>5.2</v>
      </c>
      <c r="HQ302" s="21">
        <f t="shared" si="1556"/>
        <v>1</v>
      </c>
      <c r="HR302" s="21">
        <f t="shared" si="1557"/>
        <v>6</v>
      </c>
      <c r="HS302" s="22">
        <f t="shared" si="1558"/>
        <v>1.5</v>
      </c>
      <c r="HT302" s="31">
        <f t="shared" si="1559"/>
        <v>32.86</v>
      </c>
      <c r="HU302" s="32">
        <f t="shared" si="1560"/>
        <v>10.6</v>
      </c>
      <c r="HV302" s="32">
        <f t="shared" si="1561"/>
        <v>37.099999999999994</v>
      </c>
      <c r="HW302" s="33">
        <f t="shared" si="1562"/>
        <v>13.25</v>
      </c>
    </row>
    <row r="303" spans="1:231" ht="13.5" thickBot="1">
      <c r="A303" s="105"/>
      <c r="B303" s="48" t="str">
        <f t="shared" si="1485"/>
        <v>Style</v>
      </c>
      <c r="C303" s="196">
        <f t="shared" si="1457"/>
        <v>5.75</v>
      </c>
      <c r="D303" s="460">
        <f>+Conceptos!C68</f>
        <v>5.5</v>
      </c>
      <c r="E303" s="461">
        <f>+Conceptos!D68</f>
        <v>1</v>
      </c>
      <c r="F303" s="461">
        <f>+Conceptos!E68</f>
        <v>6</v>
      </c>
      <c r="G303" s="462">
        <f>+Conceptos!F68</f>
        <v>1.8</v>
      </c>
      <c r="H303" s="31">
        <f t="shared" si="1486"/>
        <v>37.375</v>
      </c>
      <c r="I303" s="32">
        <f t="shared" si="1458"/>
        <v>11.5</v>
      </c>
      <c r="J303" s="32">
        <f t="shared" si="1459"/>
        <v>40.25</v>
      </c>
      <c r="K303" s="33">
        <f t="shared" si="1460"/>
        <v>16.100000000000001</v>
      </c>
      <c r="X303" s="1" t="str">
        <f t="shared" si="1487"/>
        <v>Style</v>
      </c>
      <c r="Y303" s="2">
        <f t="shared" si="1461"/>
        <v>5.75</v>
      </c>
      <c r="Z303" s="26">
        <f t="shared" si="1488"/>
        <v>5.5</v>
      </c>
      <c r="AA303" s="27">
        <f t="shared" si="1489"/>
        <v>1</v>
      </c>
      <c r="AB303" s="27">
        <f t="shared" si="1490"/>
        <v>6</v>
      </c>
      <c r="AC303" s="28">
        <f t="shared" si="1491"/>
        <v>1.8</v>
      </c>
      <c r="AD303" s="34">
        <f t="shared" si="1492"/>
        <v>37.375</v>
      </c>
      <c r="AE303" s="35">
        <f t="shared" si="1493"/>
        <v>11.5</v>
      </c>
      <c r="AF303" s="35">
        <f t="shared" si="1494"/>
        <v>40.25</v>
      </c>
      <c r="AG303" s="36">
        <f t="shared" si="1495"/>
        <v>16.100000000000001</v>
      </c>
      <c r="AT303" s="1" t="str">
        <f t="shared" si="1496"/>
        <v>Style</v>
      </c>
      <c r="AU303" s="2">
        <f t="shared" si="1462"/>
        <v>5.75</v>
      </c>
      <c r="AV303" s="26">
        <f t="shared" si="1497"/>
        <v>5.5</v>
      </c>
      <c r="AW303" s="27">
        <f t="shared" si="1498"/>
        <v>1</v>
      </c>
      <c r="AX303" s="27">
        <f t="shared" si="1499"/>
        <v>6</v>
      </c>
      <c r="AY303" s="28">
        <f t="shared" si="1500"/>
        <v>1.8</v>
      </c>
      <c r="AZ303" s="34">
        <f t="shared" si="1463"/>
        <v>37.375</v>
      </c>
      <c r="BA303" s="35">
        <f t="shared" si="1464"/>
        <v>11.5</v>
      </c>
      <c r="BB303" s="35">
        <f t="shared" si="1465"/>
        <v>40.25</v>
      </c>
      <c r="BC303" s="36">
        <f t="shared" si="1466"/>
        <v>16.100000000000001</v>
      </c>
      <c r="BP303" s="1" t="str">
        <f t="shared" si="1501"/>
        <v>Style</v>
      </c>
      <c r="BQ303" s="2">
        <f t="shared" si="1467"/>
        <v>5.75</v>
      </c>
      <c r="BR303" s="26">
        <f t="shared" si="1502"/>
        <v>5.5</v>
      </c>
      <c r="BS303" s="27">
        <f t="shared" si="1503"/>
        <v>1</v>
      </c>
      <c r="BT303" s="27">
        <f t="shared" si="1504"/>
        <v>6</v>
      </c>
      <c r="BU303" s="28">
        <f t="shared" si="1505"/>
        <v>1.8</v>
      </c>
      <c r="BV303" s="34">
        <f t="shared" si="1468"/>
        <v>37.375</v>
      </c>
      <c r="BW303" s="35">
        <f t="shared" si="1469"/>
        <v>11.5</v>
      </c>
      <c r="BX303" s="35">
        <f t="shared" si="1470"/>
        <v>40.25</v>
      </c>
      <c r="BY303" s="36">
        <f t="shared" si="1471"/>
        <v>16.100000000000001</v>
      </c>
      <c r="CL303" s="1" t="str">
        <f t="shared" si="1506"/>
        <v>Style</v>
      </c>
      <c r="CM303" s="2">
        <f t="shared" si="1472"/>
        <v>5.75</v>
      </c>
      <c r="CN303" s="20">
        <f t="shared" si="1507"/>
        <v>5.5</v>
      </c>
      <c r="CO303" s="21">
        <f t="shared" si="1508"/>
        <v>1</v>
      </c>
      <c r="CP303" s="21">
        <f t="shared" si="1509"/>
        <v>6</v>
      </c>
      <c r="CQ303" s="22">
        <f t="shared" si="1510"/>
        <v>1.8</v>
      </c>
      <c r="CR303" s="31">
        <f t="shared" si="1511"/>
        <v>37.375</v>
      </c>
      <c r="CS303" s="32">
        <f t="shared" si="1512"/>
        <v>11.5</v>
      </c>
      <c r="CT303" s="32">
        <f t="shared" si="1513"/>
        <v>40.25</v>
      </c>
      <c r="CU303" s="33">
        <f t="shared" si="1514"/>
        <v>16.100000000000001</v>
      </c>
      <c r="DH303" s="1" t="str">
        <f t="shared" si="1515"/>
        <v>Style</v>
      </c>
      <c r="DI303" s="2">
        <f t="shared" si="1473"/>
        <v>5.75</v>
      </c>
      <c r="DJ303" s="20">
        <f t="shared" si="1516"/>
        <v>5.5</v>
      </c>
      <c r="DK303" s="21">
        <f t="shared" si="1517"/>
        <v>1</v>
      </c>
      <c r="DL303" s="21">
        <f t="shared" si="1518"/>
        <v>6</v>
      </c>
      <c r="DM303" s="22">
        <f t="shared" si="1519"/>
        <v>1.8</v>
      </c>
      <c r="DN303" s="31">
        <f t="shared" si="1474"/>
        <v>37.375</v>
      </c>
      <c r="DO303" s="32">
        <f t="shared" si="1475"/>
        <v>11.5</v>
      </c>
      <c r="DP303" s="32">
        <f t="shared" si="1476"/>
        <v>40.25</v>
      </c>
      <c r="DQ303" s="33">
        <f t="shared" si="1477"/>
        <v>16.100000000000001</v>
      </c>
      <c r="ED303" s="1" t="str">
        <f t="shared" si="1520"/>
        <v>Style</v>
      </c>
      <c r="EE303" s="2">
        <f t="shared" si="1478"/>
        <v>5.75</v>
      </c>
      <c r="EF303" s="20">
        <f t="shared" si="1521"/>
        <v>5.5</v>
      </c>
      <c r="EG303" s="21">
        <f t="shared" si="1522"/>
        <v>1</v>
      </c>
      <c r="EH303" s="21">
        <f t="shared" si="1523"/>
        <v>6</v>
      </c>
      <c r="EI303" s="22">
        <f t="shared" si="1524"/>
        <v>1.8</v>
      </c>
      <c r="EJ303" s="31">
        <f t="shared" si="1479"/>
        <v>37.375</v>
      </c>
      <c r="EK303" s="32">
        <f t="shared" si="1480"/>
        <v>11.5</v>
      </c>
      <c r="EL303" s="32">
        <f t="shared" si="1481"/>
        <v>40.25</v>
      </c>
      <c r="EM303" s="33">
        <f t="shared" si="1482"/>
        <v>16.100000000000001</v>
      </c>
      <c r="EZ303" s="1" t="str">
        <f t="shared" si="1525"/>
        <v>Style</v>
      </c>
      <c r="FA303" s="2">
        <f t="shared" si="1483"/>
        <v>5.75</v>
      </c>
      <c r="FB303" s="20">
        <f t="shared" si="1526"/>
        <v>5.5</v>
      </c>
      <c r="FC303" s="21">
        <f t="shared" si="1527"/>
        <v>1</v>
      </c>
      <c r="FD303" s="21">
        <f t="shared" si="1528"/>
        <v>6</v>
      </c>
      <c r="FE303" s="22">
        <f t="shared" si="1529"/>
        <v>1.8</v>
      </c>
      <c r="FF303" s="31">
        <f t="shared" si="1530"/>
        <v>37.375</v>
      </c>
      <c r="FG303" s="32">
        <f t="shared" si="1531"/>
        <v>11.5</v>
      </c>
      <c r="FH303" s="32">
        <f t="shared" si="1532"/>
        <v>40.25</v>
      </c>
      <c r="FI303" s="33">
        <f t="shared" si="1533"/>
        <v>16.100000000000001</v>
      </c>
      <c r="FV303" s="1" t="str">
        <f t="shared" si="1534"/>
        <v>Style</v>
      </c>
      <c r="FW303" s="2">
        <f t="shared" si="1484"/>
        <v>5.75</v>
      </c>
      <c r="FX303" s="26">
        <f t="shared" si="1535"/>
        <v>5.5</v>
      </c>
      <c r="FY303" s="27">
        <f t="shared" si="1536"/>
        <v>1</v>
      </c>
      <c r="FZ303" s="27">
        <f t="shared" si="1537"/>
        <v>6</v>
      </c>
      <c r="GA303" s="28">
        <f t="shared" si="1538"/>
        <v>1.8</v>
      </c>
      <c r="GB303" s="34">
        <f t="shared" si="1539"/>
        <v>37.375</v>
      </c>
      <c r="GC303" s="35">
        <f t="shared" si="1540"/>
        <v>11.5</v>
      </c>
      <c r="GD303" s="35">
        <f t="shared" si="1541"/>
        <v>40.25</v>
      </c>
      <c r="GE303" s="36">
        <f t="shared" si="1542"/>
        <v>16.100000000000001</v>
      </c>
      <c r="GR303" s="1" t="str">
        <f t="shared" si="1543"/>
        <v>Style</v>
      </c>
      <c r="GS303" s="2">
        <f t="shared" si="1544"/>
        <v>5.75</v>
      </c>
      <c r="GT303" s="20">
        <f t="shared" si="1545"/>
        <v>5.5</v>
      </c>
      <c r="GU303" s="21">
        <f t="shared" si="1546"/>
        <v>1</v>
      </c>
      <c r="GV303" s="21">
        <f t="shared" si="1547"/>
        <v>6</v>
      </c>
      <c r="GW303" s="22">
        <f t="shared" si="1548"/>
        <v>1.8</v>
      </c>
      <c r="GX303" s="31">
        <f t="shared" si="1549"/>
        <v>37.375</v>
      </c>
      <c r="GY303" s="32">
        <f t="shared" si="1550"/>
        <v>11.5</v>
      </c>
      <c r="GZ303" s="32">
        <f t="shared" si="1551"/>
        <v>40.25</v>
      </c>
      <c r="HA303" s="33">
        <f t="shared" si="1552"/>
        <v>16.100000000000001</v>
      </c>
      <c r="HN303" s="1" t="str">
        <f t="shared" si="1553"/>
        <v>Style</v>
      </c>
      <c r="HO303" s="2">
        <f t="shared" si="1554"/>
        <v>5.75</v>
      </c>
      <c r="HP303" s="20">
        <f t="shared" si="1555"/>
        <v>5.5</v>
      </c>
      <c r="HQ303" s="21">
        <f t="shared" si="1556"/>
        <v>1</v>
      </c>
      <c r="HR303" s="21">
        <f t="shared" si="1557"/>
        <v>6</v>
      </c>
      <c r="HS303" s="22">
        <f t="shared" si="1558"/>
        <v>1.8</v>
      </c>
      <c r="HT303" s="31">
        <f t="shared" si="1559"/>
        <v>37.375</v>
      </c>
      <c r="HU303" s="32">
        <f t="shared" si="1560"/>
        <v>11.5</v>
      </c>
      <c r="HV303" s="32">
        <f t="shared" si="1561"/>
        <v>40.25</v>
      </c>
      <c r="HW303" s="33">
        <f t="shared" si="1562"/>
        <v>16.100000000000001</v>
      </c>
    </row>
    <row r="304" spans="1:231" ht="13.5" thickBot="1">
      <c r="A304" s="105"/>
      <c r="B304" s="48" t="str">
        <f t="shared" si="1485"/>
        <v>Designers</v>
      </c>
      <c r="C304" s="196">
        <f t="shared" si="1457"/>
        <v>5.75</v>
      </c>
      <c r="D304" s="460">
        <f>+Conceptos!C69</f>
        <v>5.5</v>
      </c>
      <c r="E304" s="461">
        <f>+Conceptos!D69</f>
        <v>1</v>
      </c>
      <c r="F304" s="461">
        <f>+Conceptos!E69</f>
        <v>6</v>
      </c>
      <c r="G304" s="462">
        <f>+Conceptos!F69</f>
        <v>1.8</v>
      </c>
      <c r="H304" s="31">
        <f t="shared" si="1486"/>
        <v>37.375</v>
      </c>
      <c r="I304" s="32">
        <f t="shared" si="1458"/>
        <v>11.5</v>
      </c>
      <c r="J304" s="32">
        <f t="shared" si="1459"/>
        <v>40.25</v>
      </c>
      <c r="K304" s="33">
        <f t="shared" si="1460"/>
        <v>16.100000000000001</v>
      </c>
      <c r="X304" s="1" t="str">
        <f t="shared" si="1487"/>
        <v>Designers</v>
      </c>
      <c r="Y304" s="2">
        <f t="shared" si="1461"/>
        <v>5.75</v>
      </c>
      <c r="Z304" s="26">
        <f t="shared" si="1488"/>
        <v>5.5</v>
      </c>
      <c r="AA304" s="27">
        <f t="shared" si="1489"/>
        <v>1</v>
      </c>
      <c r="AB304" s="27">
        <f t="shared" si="1490"/>
        <v>6</v>
      </c>
      <c r="AC304" s="28">
        <f t="shared" si="1491"/>
        <v>1.8</v>
      </c>
      <c r="AD304" s="34">
        <f t="shared" si="1492"/>
        <v>37.375</v>
      </c>
      <c r="AE304" s="35">
        <f t="shared" si="1493"/>
        <v>11.5</v>
      </c>
      <c r="AF304" s="35">
        <f t="shared" si="1494"/>
        <v>40.25</v>
      </c>
      <c r="AG304" s="36">
        <f t="shared" si="1495"/>
        <v>16.100000000000001</v>
      </c>
      <c r="AT304" s="1" t="str">
        <f t="shared" si="1496"/>
        <v>Designers</v>
      </c>
      <c r="AU304" s="2">
        <f t="shared" si="1462"/>
        <v>5.75</v>
      </c>
      <c r="AV304" s="26">
        <f t="shared" si="1497"/>
        <v>5.5</v>
      </c>
      <c r="AW304" s="27">
        <f t="shared" si="1498"/>
        <v>1</v>
      </c>
      <c r="AX304" s="27">
        <f t="shared" si="1499"/>
        <v>6</v>
      </c>
      <c r="AY304" s="28">
        <f t="shared" si="1500"/>
        <v>1.8</v>
      </c>
      <c r="AZ304" s="34">
        <f t="shared" si="1463"/>
        <v>37.375</v>
      </c>
      <c r="BA304" s="35">
        <f t="shared" si="1464"/>
        <v>11.5</v>
      </c>
      <c r="BB304" s="35">
        <f t="shared" si="1465"/>
        <v>40.25</v>
      </c>
      <c r="BC304" s="36">
        <f t="shared" si="1466"/>
        <v>16.100000000000001</v>
      </c>
      <c r="BP304" s="1" t="str">
        <f t="shared" si="1501"/>
        <v>Designers</v>
      </c>
      <c r="BQ304" s="2">
        <f t="shared" si="1467"/>
        <v>5.75</v>
      </c>
      <c r="BR304" s="26">
        <f t="shared" si="1502"/>
        <v>5.5</v>
      </c>
      <c r="BS304" s="27">
        <f t="shared" si="1503"/>
        <v>1</v>
      </c>
      <c r="BT304" s="27">
        <f t="shared" si="1504"/>
        <v>6</v>
      </c>
      <c r="BU304" s="28">
        <f t="shared" si="1505"/>
        <v>1.8</v>
      </c>
      <c r="BV304" s="34">
        <f t="shared" si="1468"/>
        <v>37.375</v>
      </c>
      <c r="BW304" s="35">
        <f t="shared" si="1469"/>
        <v>11.5</v>
      </c>
      <c r="BX304" s="35">
        <f t="shared" si="1470"/>
        <v>40.25</v>
      </c>
      <c r="BY304" s="36">
        <f t="shared" si="1471"/>
        <v>16.100000000000001</v>
      </c>
      <c r="CL304" s="1" t="str">
        <f t="shared" si="1506"/>
        <v>Designers</v>
      </c>
      <c r="CM304" s="2">
        <f t="shared" si="1472"/>
        <v>5.75</v>
      </c>
      <c r="CN304" s="20">
        <f t="shared" si="1507"/>
        <v>5.5</v>
      </c>
      <c r="CO304" s="21">
        <f t="shared" si="1508"/>
        <v>1</v>
      </c>
      <c r="CP304" s="21">
        <f t="shared" si="1509"/>
        <v>6</v>
      </c>
      <c r="CQ304" s="22">
        <f t="shared" si="1510"/>
        <v>1.8</v>
      </c>
      <c r="CR304" s="31">
        <f t="shared" si="1511"/>
        <v>37.375</v>
      </c>
      <c r="CS304" s="32">
        <f t="shared" si="1512"/>
        <v>11.5</v>
      </c>
      <c r="CT304" s="32">
        <f t="shared" si="1513"/>
        <v>40.25</v>
      </c>
      <c r="CU304" s="33">
        <f t="shared" si="1514"/>
        <v>16.100000000000001</v>
      </c>
      <c r="DH304" s="1" t="str">
        <f t="shared" si="1515"/>
        <v>Designers</v>
      </c>
      <c r="DI304" s="2">
        <f t="shared" si="1473"/>
        <v>5.75</v>
      </c>
      <c r="DJ304" s="20">
        <f t="shared" si="1516"/>
        <v>5.5</v>
      </c>
      <c r="DK304" s="21">
        <f t="shared" si="1517"/>
        <v>1</v>
      </c>
      <c r="DL304" s="21">
        <f t="shared" si="1518"/>
        <v>6</v>
      </c>
      <c r="DM304" s="22">
        <f t="shared" si="1519"/>
        <v>1.8</v>
      </c>
      <c r="DN304" s="31">
        <f t="shared" si="1474"/>
        <v>37.375</v>
      </c>
      <c r="DO304" s="32">
        <f t="shared" si="1475"/>
        <v>11.5</v>
      </c>
      <c r="DP304" s="32">
        <f t="shared" si="1476"/>
        <v>40.25</v>
      </c>
      <c r="DQ304" s="33">
        <f t="shared" si="1477"/>
        <v>16.100000000000001</v>
      </c>
      <c r="ED304" s="1" t="str">
        <f t="shared" si="1520"/>
        <v>Designers</v>
      </c>
      <c r="EE304" s="2">
        <f t="shared" si="1478"/>
        <v>5.75</v>
      </c>
      <c r="EF304" s="20">
        <f t="shared" si="1521"/>
        <v>5.5</v>
      </c>
      <c r="EG304" s="21">
        <f t="shared" si="1522"/>
        <v>1</v>
      </c>
      <c r="EH304" s="21">
        <f t="shared" si="1523"/>
        <v>6</v>
      </c>
      <c r="EI304" s="22">
        <f t="shared" si="1524"/>
        <v>1.8</v>
      </c>
      <c r="EJ304" s="31">
        <f t="shared" si="1479"/>
        <v>37.375</v>
      </c>
      <c r="EK304" s="32">
        <f t="shared" si="1480"/>
        <v>11.5</v>
      </c>
      <c r="EL304" s="32">
        <f t="shared" si="1481"/>
        <v>40.25</v>
      </c>
      <c r="EM304" s="33">
        <f t="shared" si="1482"/>
        <v>16.100000000000001</v>
      </c>
      <c r="EZ304" s="1" t="str">
        <f t="shared" si="1525"/>
        <v>Designers</v>
      </c>
      <c r="FA304" s="2">
        <f t="shared" si="1483"/>
        <v>5.75</v>
      </c>
      <c r="FB304" s="20">
        <f t="shared" si="1526"/>
        <v>5.5</v>
      </c>
      <c r="FC304" s="21">
        <f t="shared" si="1527"/>
        <v>1</v>
      </c>
      <c r="FD304" s="21">
        <f t="shared" si="1528"/>
        <v>6</v>
      </c>
      <c r="FE304" s="22">
        <f t="shared" si="1529"/>
        <v>1.8</v>
      </c>
      <c r="FF304" s="31">
        <f t="shared" si="1530"/>
        <v>37.375</v>
      </c>
      <c r="FG304" s="32">
        <f t="shared" si="1531"/>
        <v>11.5</v>
      </c>
      <c r="FH304" s="32">
        <f t="shared" si="1532"/>
        <v>40.25</v>
      </c>
      <c r="FI304" s="33">
        <f t="shared" si="1533"/>
        <v>16.100000000000001</v>
      </c>
      <c r="FV304" s="1" t="str">
        <f t="shared" si="1534"/>
        <v>Designers</v>
      </c>
      <c r="FW304" s="2">
        <f t="shared" ref="FW304:FW310" si="1563">+GB283</f>
        <v>5.75</v>
      </c>
      <c r="FX304" s="26">
        <f t="shared" ref="FX304:FX310" si="1564">+FB304</f>
        <v>5.5</v>
      </c>
      <c r="FY304" s="27">
        <f t="shared" ref="FY304:FY310" si="1565">+FC304</f>
        <v>1</v>
      </c>
      <c r="FZ304" s="27">
        <f t="shared" ref="FZ304:FZ310" si="1566">+FD304</f>
        <v>6</v>
      </c>
      <c r="GA304" s="28">
        <f t="shared" ref="GA304:GA310" si="1567">+FE304</f>
        <v>1.8</v>
      </c>
      <c r="GB304" s="34">
        <f t="shared" ref="GB304:GB310" si="1568">+$FA304+($FA304*FX304)</f>
        <v>37.375</v>
      </c>
      <c r="GC304" s="35">
        <f t="shared" ref="GC304:GC310" si="1569">+$FA304+($FA304*FY304)</f>
        <v>11.5</v>
      </c>
      <c r="GD304" s="35">
        <f t="shared" ref="GD304:GD310" si="1570">+$FA304+($FA304*FZ304)</f>
        <v>40.25</v>
      </c>
      <c r="GE304" s="36">
        <f t="shared" ref="GE304:GE310" si="1571">+$FA304+($FA304*GA304)</f>
        <v>16.100000000000001</v>
      </c>
      <c r="GR304" s="1" t="str">
        <f t="shared" si="1543"/>
        <v>Designers</v>
      </c>
      <c r="GS304" s="2">
        <f t="shared" si="1544"/>
        <v>5.75</v>
      </c>
      <c r="GT304" s="20">
        <f t="shared" si="1545"/>
        <v>5.5</v>
      </c>
      <c r="GU304" s="21">
        <f t="shared" si="1546"/>
        <v>1</v>
      </c>
      <c r="GV304" s="21">
        <f t="shared" si="1547"/>
        <v>6</v>
      </c>
      <c r="GW304" s="22">
        <f t="shared" si="1548"/>
        <v>1.8</v>
      </c>
      <c r="GX304" s="31">
        <f t="shared" si="1549"/>
        <v>37.375</v>
      </c>
      <c r="GY304" s="32">
        <f t="shared" si="1550"/>
        <v>11.5</v>
      </c>
      <c r="GZ304" s="32">
        <f t="shared" si="1551"/>
        <v>40.25</v>
      </c>
      <c r="HA304" s="33">
        <f t="shared" si="1552"/>
        <v>16.100000000000001</v>
      </c>
      <c r="HN304" s="1" t="str">
        <f t="shared" si="1553"/>
        <v>Designers</v>
      </c>
      <c r="HO304" s="2">
        <f t="shared" si="1554"/>
        <v>5.75</v>
      </c>
      <c r="HP304" s="20">
        <f t="shared" si="1555"/>
        <v>5.5</v>
      </c>
      <c r="HQ304" s="21">
        <f t="shared" si="1556"/>
        <v>1</v>
      </c>
      <c r="HR304" s="21">
        <f t="shared" si="1557"/>
        <v>6</v>
      </c>
      <c r="HS304" s="22">
        <f t="shared" si="1558"/>
        <v>1.8</v>
      </c>
      <c r="HT304" s="31">
        <f t="shared" si="1559"/>
        <v>37.375</v>
      </c>
      <c r="HU304" s="32">
        <f t="shared" si="1560"/>
        <v>11.5</v>
      </c>
      <c r="HV304" s="32">
        <f t="shared" si="1561"/>
        <v>40.25</v>
      </c>
      <c r="HW304" s="33">
        <f t="shared" si="1562"/>
        <v>16.100000000000001</v>
      </c>
    </row>
    <row r="305" spans="1:231" ht="13.5" thickBot="1">
      <c r="A305" s="105"/>
      <c r="B305" s="48" t="str">
        <f t="shared" si="1485"/>
        <v>Supra</v>
      </c>
      <c r="C305" s="196">
        <f t="shared" si="1457"/>
        <v>16.3</v>
      </c>
      <c r="D305" s="460">
        <f>+Conceptos!C70</f>
        <v>5.5</v>
      </c>
      <c r="E305" s="461">
        <f>+Conceptos!D70</f>
        <v>1</v>
      </c>
      <c r="F305" s="461">
        <f>+Conceptos!E70</f>
        <v>6</v>
      </c>
      <c r="G305" s="462">
        <f>+Conceptos!F70</f>
        <v>1.5</v>
      </c>
      <c r="H305" s="31">
        <f t="shared" si="1486"/>
        <v>105.95</v>
      </c>
      <c r="I305" s="32">
        <f t="shared" si="1458"/>
        <v>32.6</v>
      </c>
      <c r="J305" s="32">
        <f t="shared" si="1459"/>
        <v>114.10000000000001</v>
      </c>
      <c r="K305" s="33">
        <f t="shared" si="1460"/>
        <v>40.75</v>
      </c>
      <c r="X305" s="1" t="str">
        <f t="shared" si="1487"/>
        <v>Supra</v>
      </c>
      <c r="Y305" s="2">
        <f t="shared" si="1461"/>
        <v>16.3</v>
      </c>
      <c r="Z305" s="26">
        <f t="shared" si="1488"/>
        <v>5.5</v>
      </c>
      <c r="AA305" s="27">
        <f t="shared" si="1489"/>
        <v>1</v>
      </c>
      <c r="AB305" s="27">
        <f t="shared" si="1490"/>
        <v>6</v>
      </c>
      <c r="AC305" s="28">
        <f t="shared" si="1491"/>
        <v>1.5</v>
      </c>
      <c r="AD305" s="34">
        <f t="shared" si="1492"/>
        <v>105.95</v>
      </c>
      <c r="AE305" s="35">
        <f t="shared" si="1493"/>
        <v>32.6</v>
      </c>
      <c r="AF305" s="35">
        <f t="shared" si="1494"/>
        <v>114.10000000000001</v>
      </c>
      <c r="AG305" s="36">
        <f t="shared" si="1495"/>
        <v>40.75</v>
      </c>
      <c r="AT305" s="1" t="str">
        <f t="shared" si="1496"/>
        <v>Supra</v>
      </c>
      <c r="AU305" s="2">
        <f t="shared" si="1462"/>
        <v>16.3</v>
      </c>
      <c r="AV305" s="26">
        <f t="shared" si="1497"/>
        <v>5.5</v>
      </c>
      <c r="AW305" s="27">
        <f t="shared" si="1498"/>
        <v>1</v>
      </c>
      <c r="AX305" s="27">
        <f t="shared" si="1499"/>
        <v>6</v>
      </c>
      <c r="AY305" s="28">
        <f t="shared" si="1500"/>
        <v>1.5</v>
      </c>
      <c r="AZ305" s="34">
        <f t="shared" si="1463"/>
        <v>105.95</v>
      </c>
      <c r="BA305" s="35">
        <f t="shared" si="1464"/>
        <v>32.6</v>
      </c>
      <c r="BB305" s="35">
        <f t="shared" si="1465"/>
        <v>114.10000000000001</v>
      </c>
      <c r="BC305" s="36">
        <f t="shared" si="1466"/>
        <v>40.75</v>
      </c>
      <c r="BP305" s="1" t="str">
        <f t="shared" si="1501"/>
        <v>Supra</v>
      </c>
      <c r="BQ305" s="2">
        <f t="shared" si="1467"/>
        <v>16.3</v>
      </c>
      <c r="BR305" s="26">
        <f t="shared" si="1502"/>
        <v>5.5</v>
      </c>
      <c r="BS305" s="27">
        <f t="shared" si="1503"/>
        <v>1</v>
      </c>
      <c r="BT305" s="27">
        <f t="shared" si="1504"/>
        <v>6</v>
      </c>
      <c r="BU305" s="28">
        <f t="shared" si="1505"/>
        <v>1.5</v>
      </c>
      <c r="BV305" s="34">
        <f t="shared" si="1468"/>
        <v>105.95</v>
      </c>
      <c r="BW305" s="35">
        <f t="shared" si="1469"/>
        <v>32.6</v>
      </c>
      <c r="BX305" s="35">
        <f t="shared" si="1470"/>
        <v>114.10000000000001</v>
      </c>
      <c r="BY305" s="36">
        <f t="shared" si="1471"/>
        <v>40.75</v>
      </c>
      <c r="CL305" s="1" t="str">
        <f t="shared" si="1506"/>
        <v>Supra</v>
      </c>
      <c r="CM305" s="2">
        <f t="shared" si="1472"/>
        <v>16.3</v>
      </c>
      <c r="CN305" s="20">
        <f t="shared" si="1507"/>
        <v>5.5</v>
      </c>
      <c r="CO305" s="21">
        <f t="shared" si="1508"/>
        <v>1</v>
      </c>
      <c r="CP305" s="21">
        <f t="shared" si="1509"/>
        <v>6</v>
      </c>
      <c r="CQ305" s="22">
        <f t="shared" si="1510"/>
        <v>1.5</v>
      </c>
      <c r="CR305" s="31">
        <f t="shared" si="1511"/>
        <v>105.95</v>
      </c>
      <c r="CS305" s="32">
        <f t="shared" si="1512"/>
        <v>32.6</v>
      </c>
      <c r="CT305" s="32">
        <f t="shared" si="1513"/>
        <v>114.10000000000001</v>
      </c>
      <c r="CU305" s="33">
        <f t="shared" si="1514"/>
        <v>40.75</v>
      </c>
      <c r="DH305" s="1" t="str">
        <f t="shared" si="1515"/>
        <v>Supra</v>
      </c>
      <c r="DI305" s="2">
        <f t="shared" si="1473"/>
        <v>16.3</v>
      </c>
      <c r="DJ305" s="20">
        <f t="shared" si="1516"/>
        <v>5.5</v>
      </c>
      <c r="DK305" s="21">
        <f t="shared" si="1517"/>
        <v>1</v>
      </c>
      <c r="DL305" s="21">
        <f t="shared" si="1518"/>
        <v>6</v>
      </c>
      <c r="DM305" s="22">
        <f t="shared" si="1519"/>
        <v>1.5</v>
      </c>
      <c r="DN305" s="31">
        <f t="shared" si="1474"/>
        <v>105.95</v>
      </c>
      <c r="DO305" s="32">
        <f t="shared" si="1475"/>
        <v>32.6</v>
      </c>
      <c r="DP305" s="32">
        <f t="shared" si="1476"/>
        <v>114.10000000000001</v>
      </c>
      <c r="DQ305" s="33">
        <f t="shared" si="1477"/>
        <v>40.75</v>
      </c>
      <c r="ED305" s="1" t="str">
        <f t="shared" si="1520"/>
        <v>Supra</v>
      </c>
      <c r="EE305" s="2">
        <f t="shared" si="1478"/>
        <v>16.3</v>
      </c>
      <c r="EF305" s="20">
        <f t="shared" si="1521"/>
        <v>5.5</v>
      </c>
      <c r="EG305" s="21">
        <f t="shared" si="1522"/>
        <v>1</v>
      </c>
      <c r="EH305" s="21">
        <f t="shared" si="1523"/>
        <v>6</v>
      </c>
      <c r="EI305" s="22">
        <f t="shared" si="1524"/>
        <v>1.5</v>
      </c>
      <c r="EJ305" s="31">
        <f t="shared" si="1479"/>
        <v>105.95</v>
      </c>
      <c r="EK305" s="32">
        <f t="shared" si="1480"/>
        <v>32.6</v>
      </c>
      <c r="EL305" s="32">
        <f t="shared" si="1481"/>
        <v>114.10000000000001</v>
      </c>
      <c r="EM305" s="33">
        <f t="shared" si="1482"/>
        <v>40.75</v>
      </c>
      <c r="EZ305" s="1" t="str">
        <f t="shared" si="1525"/>
        <v>Supra</v>
      </c>
      <c r="FA305" s="2">
        <f t="shared" si="1483"/>
        <v>16.3</v>
      </c>
      <c r="FB305" s="20">
        <f t="shared" si="1526"/>
        <v>5.5</v>
      </c>
      <c r="FC305" s="21">
        <f t="shared" si="1527"/>
        <v>1</v>
      </c>
      <c r="FD305" s="21">
        <f t="shared" si="1528"/>
        <v>6</v>
      </c>
      <c r="FE305" s="22">
        <f t="shared" si="1529"/>
        <v>1.5</v>
      </c>
      <c r="FF305" s="31">
        <f t="shared" si="1530"/>
        <v>105.95</v>
      </c>
      <c r="FG305" s="32">
        <f t="shared" si="1531"/>
        <v>32.6</v>
      </c>
      <c r="FH305" s="32">
        <f t="shared" si="1532"/>
        <v>114.10000000000001</v>
      </c>
      <c r="FI305" s="33">
        <f t="shared" si="1533"/>
        <v>40.75</v>
      </c>
      <c r="FV305" s="1" t="str">
        <f t="shared" si="1534"/>
        <v>Supra</v>
      </c>
      <c r="FW305" s="2">
        <f t="shared" si="1563"/>
        <v>16.3</v>
      </c>
      <c r="FX305" s="26">
        <f t="shared" si="1564"/>
        <v>5.5</v>
      </c>
      <c r="FY305" s="27">
        <f t="shared" si="1565"/>
        <v>1</v>
      </c>
      <c r="FZ305" s="27">
        <f t="shared" si="1566"/>
        <v>6</v>
      </c>
      <c r="GA305" s="28">
        <f t="shared" si="1567"/>
        <v>1.5</v>
      </c>
      <c r="GB305" s="34">
        <f t="shared" si="1568"/>
        <v>105.95</v>
      </c>
      <c r="GC305" s="35">
        <f t="shared" si="1569"/>
        <v>32.6</v>
      </c>
      <c r="GD305" s="35">
        <f t="shared" si="1570"/>
        <v>114.10000000000001</v>
      </c>
      <c r="GE305" s="36">
        <f t="shared" si="1571"/>
        <v>40.75</v>
      </c>
      <c r="GR305" s="1" t="str">
        <f t="shared" si="1543"/>
        <v>Supra</v>
      </c>
      <c r="GS305" s="2">
        <f t="shared" si="1544"/>
        <v>16.3</v>
      </c>
      <c r="GT305" s="20">
        <f t="shared" si="1545"/>
        <v>5.5</v>
      </c>
      <c r="GU305" s="21">
        <f t="shared" si="1546"/>
        <v>1</v>
      </c>
      <c r="GV305" s="21">
        <f t="shared" si="1547"/>
        <v>6</v>
      </c>
      <c r="GW305" s="22">
        <f t="shared" si="1548"/>
        <v>1.5</v>
      </c>
      <c r="GX305" s="31">
        <f t="shared" si="1549"/>
        <v>105.95</v>
      </c>
      <c r="GY305" s="32">
        <f t="shared" si="1550"/>
        <v>32.6</v>
      </c>
      <c r="GZ305" s="32">
        <f t="shared" si="1551"/>
        <v>114.10000000000001</v>
      </c>
      <c r="HA305" s="33">
        <f t="shared" si="1552"/>
        <v>40.75</v>
      </c>
      <c r="HN305" s="1" t="str">
        <f t="shared" si="1553"/>
        <v>Supra</v>
      </c>
      <c r="HO305" s="2">
        <f t="shared" si="1554"/>
        <v>16.3</v>
      </c>
      <c r="HP305" s="20">
        <f t="shared" si="1555"/>
        <v>5.5</v>
      </c>
      <c r="HQ305" s="21">
        <f t="shared" si="1556"/>
        <v>1</v>
      </c>
      <c r="HR305" s="21">
        <f t="shared" si="1557"/>
        <v>6</v>
      </c>
      <c r="HS305" s="22">
        <f t="shared" si="1558"/>
        <v>1.5</v>
      </c>
      <c r="HT305" s="31">
        <f t="shared" si="1559"/>
        <v>105.95</v>
      </c>
      <c r="HU305" s="32">
        <f t="shared" si="1560"/>
        <v>32.6</v>
      </c>
      <c r="HV305" s="32">
        <f t="shared" si="1561"/>
        <v>114.10000000000001</v>
      </c>
      <c r="HW305" s="33">
        <f t="shared" si="1562"/>
        <v>40.75</v>
      </c>
    </row>
    <row r="306" spans="1:231" ht="13.5" thickBot="1">
      <c r="A306" s="105"/>
      <c r="B306" s="48"/>
      <c r="C306" s="196"/>
      <c r="D306" s="460"/>
      <c r="E306" s="461"/>
      <c r="F306" s="461"/>
      <c r="G306" s="462"/>
      <c r="H306" s="31"/>
      <c r="I306" s="32"/>
      <c r="J306" s="32"/>
      <c r="K306" s="33"/>
      <c r="X306" s="1"/>
      <c r="Y306" s="2"/>
      <c r="Z306" s="26"/>
      <c r="AA306" s="27"/>
      <c r="AB306" s="27"/>
      <c r="AC306" s="28"/>
      <c r="AD306" s="34"/>
      <c r="AE306" s="35"/>
      <c r="AF306" s="35"/>
      <c r="AG306" s="36"/>
      <c r="AT306" s="1"/>
      <c r="AU306" s="2"/>
      <c r="AV306" s="26"/>
      <c r="AW306" s="27"/>
      <c r="AX306" s="27"/>
      <c r="AY306" s="28"/>
      <c r="AZ306" s="34"/>
      <c r="BA306" s="35"/>
      <c r="BB306" s="35"/>
      <c r="BC306" s="36"/>
      <c r="BP306" s="1"/>
      <c r="BQ306" s="2"/>
      <c r="BR306" s="26"/>
      <c r="BS306" s="27"/>
      <c r="BT306" s="27"/>
      <c r="BU306" s="28"/>
      <c r="BV306" s="34"/>
      <c r="BW306" s="35"/>
      <c r="BX306" s="35"/>
      <c r="BY306" s="36"/>
      <c r="CL306" s="1"/>
      <c r="CM306" s="2"/>
      <c r="CN306" s="20"/>
      <c r="CO306" s="21"/>
      <c r="CP306" s="21"/>
      <c r="CQ306" s="22"/>
      <c r="CR306" s="31"/>
      <c r="CS306" s="32"/>
      <c r="CT306" s="32"/>
      <c r="CU306" s="33"/>
      <c r="DH306" s="1"/>
      <c r="DI306" s="2"/>
      <c r="DJ306" s="20"/>
      <c r="DK306" s="21"/>
      <c r="DL306" s="21"/>
      <c r="DM306" s="22"/>
      <c r="DN306" s="31"/>
      <c r="DO306" s="32"/>
      <c r="DP306" s="32"/>
      <c r="DQ306" s="33"/>
      <c r="ED306" s="1"/>
      <c r="EE306" s="2"/>
      <c r="EF306" s="20"/>
      <c r="EG306" s="21"/>
      <c r="EH306" s="21"/>
      <c r="EI306" s="22"/>
      <c r="EJ306" s="31"/>
      <c r="EK306" s="32"/>
      <c r="EL306" s="32"/>
      <c r="EM306" s="33"/>
      <c r="EZ306" s="1"/>
      <c r="FA306" s="2"/>
      <c r="FB306" s="20"/>
      <c r="FC306" s="21"/>
      <c r="FD306" s="21"/>
      <c r="FE306" s="22"/>
      <c r="FF306" s="31"/>
      <c r="FG306" s="32"/>
      <c r="FH306" s="32"/>
      <c r="FI306" s="33"/>
      <c r="FV306" s="1"/>
      <c r="FW306" s="2"/>
      <c r="FX306" s="26"/>
      <c r="FY306" s="27"/>
      <c r="FZ306" s="27"/>
      <c r="GA306" s="28"/>
      <c r="GB306" s="34"/>
      <c r="GC306" s="35"/>
      <c r="GD306" s="35"/>
      <c r="GE306" s="36"/>
      <c r="GR306" s="1">
        <f t="shared" si="1543"/>
        <v>0</v>
      </c>
      <c r="GS306" s="2">
        <f t="shared" si="1544"/>
        <v>0</v>
      </c>
      <c r="GT306" s="20">
        <f t="shared" si="1545"/>
        <v>0</v>
      </c>
      <c r="GU306" s="21">
        <f t="shared" si="1546"/>
        <v>0</v>
      </c>
      <c r="GV306" s="21">
        <f t="shared" si="1547"/>
        <v>0</v>
      </c>
      <c r="GW306" s="22">
        <f t="shared" si="1548"/>
        <v>0</v>
      </c>
      <c r="GX306" s="31">
        <f t="shared" si="1549"/>
        <v>0</v>
      </c>
      <c r="GY306" s="32">
        <f t="shared" si="1550"/>
        <v>0</v>
      </c>
      <c r="GZ306" s="32">
        <f t="shared" si="1551"/>
        <v>0</v>
      </c>
      <c r="HA306" s="33">
        <f t="shared" si="1552"/>
        <v>0</v>
      </c>
      <c r="HN306" s="1"/>
      <c r="HO306" s="2"/>
      <c r="HP306" s="20"/>
      <c r="HQ306" s="21"/>
      <c r="HR306" s="21"/>
      <c r="HS306" s="22"/>
      <c r="HT306" s="31"/>
      <c r="HU306" s="32"/>
      <c r="HV306" s="32"/>
      <c r="HW306" s="33"/>
    </row>
    <row r="307" spans="1:231" ht="13.5" thickBot="1">
      <c r="A307" s="105"/>
      <c r="B307" s="48" t="str">
        <f t="shared" si="1485"/>
        <v>Niños</v>
      </c>
      <c r="C307" s="196">
        <f>+H286</f>
        <v>3.2500000000000004</v>
      </c>
      <c r="D307" s="460">
        <f>+Conceptos!C72</f>
        <v>3.5</v>
      </c>
      <c r="E307" s="461">
        <f>+Conceptos!D72</f>
        <v>0.9</v>
      </c>
      <c r="F307" s="461">
        <f>+Conceptos!E72</f>
        <v>0.9</v>
      </c>
      <c r="G307" s="462">
        <f>+Conceptos!F72</f>
        <v>0.9</v>
      </c>
      <c r="H307" s="31">
        <f t="shared" ref="H307:K310" si="1572">+$C307+($C307*D307)</f>
        <v>14.625000000000002</v>
      </c>
      <c r="I307" s="32">
        <f t="shared" si="1572"/>
        <v>6.1750000000000007</v>
      </c>
      <c r="J307" s="32">
        <f t="shared" si="1572"/>
        <v>6.1750000000000007</v>
      </c>
      <c r="K307" s="33">
        <f t="shared" si="1572"/>
        <v>6.1750000000000007</v>
      </c>
      <c r="X307" s="1" t="str">
        <f t="shared" si="1487"/>
        <v>Niños</v>
      </c>
      <c r="Y307" s="2">
        <f>+AD286</f>
        <v>3.2500000000000004</v>
      </c>
      <c r="Z307" s="26">
        <f t="shared" ref="Z307:AC310" si="1573">+D307</f>
        <v>3.5</v>
      </c>
      <c r="AA307" s="27">
        <f t="shared" si="1573"/>
        <v>0.9</v>
      </c>
      <c r="AB307" s="27">
        <f t="shared" si="1573"/>
        <v>0.9</v>
      </c>
      <c r="AC307" s="28">
        <f t="shared" si="1573"/>
        <v>0.9</v>
      </c>
      <c r="AD307" s="34">
        <f t="shared" ref="AD307:AG310" si="1574">+$Y307+($Y307*Z307)</f>
        <v>14.625000000000002</v>
      </c>
      <c r="AE307" s="35">
        <f t="shared" si="1574"/>
        <v>6.1750000000000007</v>
      </c>
      <c r="AF307" s="35">
        <f t="shared" si="1574"/>
        <v>6.1750000000000007</v>
      </c>
      <c r="AG307" s="36">
        <f t="shared" si="1574"/>
        <v>6.1750000000000007</v>
      </c>
      <c r="AT307" s="1" t="str">
        <f t="shared" si="1496"/>
        <v>Niños</v>
      </c>
      <c r="AU307" s="2">
        <f>+AZ286</f>
        <v>3.2500000000000004</v>
      </c>
      <c r="AV307" s="26">
        <f t="shared" ref="AV307:AY310" si="1575">+Z307</f>
        <v>3.5</v>
      </c>
      <c r="AW307" s="27">
        <f t="shared" si="1575"/>
        <v>0.9</v>
      </c>
      <c r="AX307" s="27">
        <f t="shared" si="1575"/>
        <v>0.9</v>
      </c>
      <c r="AY307" s="28">
        <f t="shared" si="1575"/>
        <v>0.9</v>
      </c>
      <c r="AZ307" s="34">
        <f t="shared" ref="AZ307:BC310" si="1576">+$AU307+($AU307*AV307)</f>
        <v>14.625000000000002</v>
      </c>
      <c r="BA307" s="35">
        <f t="shared" si="1576"/>
        <v>6.1750000000000007</v>
      </c>
      <c r="BB307" s="35">
        <f t="shared" si="1576"/>
        <v>6.1750000000000007</v>
      </c>
      <c r="BC307" s="36">
        <f t="shared" si="1576"/>
        <v>6.1750000000000007</v>
      </c>
      <c r="BP307" s="1" t="str">
        <f t="shared" si="1501"/>
        <v>Niños</v>
      </c>
      <c r="BQ307" s="2">
        <f>+BV286</f>
        <v>3.2500000000000004</v>
      </c>
      <c r="BR307" s="26">
        <f t="shared" ref="BR307:BU310" si="1577">+AV307</f>
        <v>3.5</v>
      </c>
      <c r="BS307" s="27">
        <f t="shared" si="1577"/>
        <v>0.9</v>
      </c>
      <c r="BT307" s="27">
        <f t="shared" si="1577"/>
        <v>0.9</v>
      </c>
      <c r="BU307" s="28">
        <f t="shared" si="1577"/>
        <v>0.9</v>
      </c>
      <c r="BV307" s="34">
        <f t="shared" ref="BV307:BY310" si="1578">+$BQ307+($BQ307*BR307)</f>
        <v>14.625000000000002</v>
      </c>
      <c r="BW307" s="35">
        <f t="shared" si="1578"/>
        <v>6.1750000000000007</v>
      </c>
      <c r="BX307" s="35">
        <f t="shared" si="1578"/>
        <v>6.1750000000000007</v>
      </c>
      <c r="BY307" s="36">
        <f t="shared" si="1578"/>
        <v>6.1750000000000007</v>
      </c>
      <c r="CL307" s="1" t="str">
        <f t="shared" si="1506"/>
        <v>Niños</v>
      </c>
      <c r="CM307" s="2">
        <f>+CR286</f>
        <v>3.2500000000000004</v>
      </c>
      <c r="CN307" s="20">
        <f t="shared" ref="CN307:CQ310" si="1579">+BR307</f>
        <v>3.5</v>
      </c>
      <c r="CO307" s="21">
        <f t="shared" si="1579"/>
        <v>0.9</v>
      </c>
      <c r="CP307" s="21">
        <f t="shared" si="1579"/>
        <v>0.9</v>
      </c>
      <c r="CQ307" s="22">
        <f t="shared" si="1579"/>
        <v>0.9</v>
      </c>
      <c r="CR307" s="31">
        <f t="shared" ref="CR307:CU310" si="1580">+$CM307+($CM307*CN307)</f>
        <v>14.625000000000002</v>
      </c>
      <c r="CS307" s="32">
        <f t="shared" si="1580"/>
        <v>6.1750000000000007</v>
      </c>
      <c r="CT307" s="32">
        <f t="shared" si="1580"/>
        <v>6.1750000000000007</v>
      </c>
      <c r="CU307" s="33">
        <f t="shared" si="1580"/>
        <v>6.1750000000000007</v>
      </c>
      <c r="DH307" s="1" t="str">
        <f t="shared" si="1515"/>
        <v>Niños</v>
      </c>
      <c r="DI307" s="2">
        <f>+DN286</f>
        <v>3.2500000000000004</v>
      </c>
      <c r="DJ307" s="20">
        <f t="shared" ref="DJ307:DM310" si="1581">+CN307</f>
        <v>3.5</v>
      </c>
      <c r="DK307" s="21">
        <f t="shared" si="1581"/>
        <v>0.9</v>
      </c>
      <c r="DL307" s="21">
        <f t="shared" si="1581"/>
        <v>0.9</v>
      </c>
      <c r="DM307" s="22">
        <f t="shared" si="1581"/>
        <v>0.9</v>
      </c>
      <c r="DN307" s="31">
        <f t="shared" ref="DN307:DQ310" si="1582">+$DI307+($DI307*DJ307)</f>
        <v>14.625000000000002</v>
      </c>
      <c r="DO307" s="32">
        <f t="shared" si="1582"/>
        <v>6.1750000000000007</v>
      </c>
      <c r="DP307" s="32">
        <f t="shared" si="1582"/>
        <v>6.1750000000000007</v>
      </c>
      <c r="DQ307" s="33">
        <f t="shared" si="1582"/>
        <v>6.1750000000000007</v>
      </c>
      <c r="ED307" s="1" t="str">
        <f t="shared" si="1520"/>
        <v>Niños</v>
      </c>
      <c r="EE307" s="2">
        <f>+EJ286</f>
        <v>3.2500000000000004</v>
      </c>
      <c r="EF307" s="20">
        <f t="shared" ref="EF307:EI310" si="1583">+DJ307</f>
        <v>3.5</v>
      </c>
      <c r="EG307" s="21">
        <f t="shared" si="1583"/>
        <v>0.9</v>
      </c>
      <c r="EH307" s="21">
        <f t="shared" si="1583"/>
        <v>0.9</v>
      </c>
      <c r="EI307" s="22">
        <f t="shared" si="1583"/>
        <v>0.9</v>
      </c>
      <c r="EJ307" s="31">
        <f t="shared" ref="EJ307:EM310" si="1584">+$EE307+($EE307*EF307)</f>
        <v>14.625000000000002</v>
      </c>
      <c r="EK307" s="32">
        <f t="shared" si="1584"/>
        <v>6.1750000000000007</v>
      </c>
      <c r="EL307" s="32">
        <f t="shared" si="1584"/>
        <v>6.1750000000000007</v>
      </c>
      <c r="EM307" s="33">
        <f t="shared" si="1584"/>
        <v>6.1750000000000007</v>
      </c>
      <c r="EZ307" s="1" t="str">
        <f t="shared" si="1525"/>
        <v>Niños</v>
      </c>
      <c r="FA307" s="2">
        <f>+FF286</f>
        <v>3.2500000000000004</v>
      </c>
      <c r="FB307" s="20">
        <f t="shared" ref="FB307:FE310" si="1585">+EF307</f>
        <v>3.5</v>
      </c>
      <c r="FC307" s="21">
        <f t="shared" si="1585"/>
        <v>0.9</v>
      </c>
      <c r="FD307" s="21">
        <f t="shared" si="1585"/>
        <v>0.9</v>
      </c>
      <c r="FE307" s="22">
        <f t="shared" si="1585"/>
        <v>0.9</v>
      </c>
      <c r="FF307" s="31">
        <f t="shared" ref="FF307:FI310" si="1586">+$FA307+($FA307*FB307)</f>
        <v>14.625000000000002</v>
      </c>
      <c r="FG307" s="32">
        <f t="shared" si="1586"/>
        <v>6.1750000000000007</v>
      </c>
      <c r="FH307" s="32">
        <f t="shared" si="1586"/>
        <v>6.1750000000000007</v>
      </c>
      <c r="FI307" s="33">
        <f t="shared" si="1586"/>
        <v>6.1750000000000007</v>
      </c>
      <c r="FV307" s="1" t="str">
        <f t="shared" si="1534"/>
        <v>Niños</v>
      </c>
      <c r="FW307" s="2">
        <f t="shared" si="1563"/>
        <v>3.2500000000000004</v>
      </c>
      <c r="FX307" s="26">
        <f t="shared" si="1564"/>
        <v>3.5</v>
      </c>
      <c r="FY307" s="27">
        <f t="shared" si="1565"/>
        <v>0.9</v>
      </c>
      <c r="FZ307" s="27">
        <f t="shared" si="1566"/>
        <v>0.9</v>
      </c>
      <c r="GA307" s="28">
        <f t="shared" si="1567"/>
        <v>0.9</v>
      </c>
      <c r="GB307" s="34">
        <f t="shared" si="1568"/>
        <v>14.625000000000002</v>
      </c>
      <c r="GC307" s="35">
        <f t="shared" si="1569"/>
        <v>6.1750000000000007</v>
      </c>
      <c r="GD307" s="35">
        <f t="shared" si="1570"/>
        <v>6.1750000000000007</v>
      </c>
      <c r="GE307" s="36">
        <f t="shared" si="1571"/>
        <v>6.1750000000000007</v>
      </c>
      <c r="GR307" s="1" t="str">
        <f t="shared" si="1543"/>
        <v>Niños</v>
      </c>
      <c r="GS307" s="2">
        <f t="shared" si="1544"/>
        <v>3.2500000000000004</v>
      </c>
      <c r="GT307" s="20">
        <f t="shared" si="1545"/>
        <v>3.5</v>
      </c>
      <c r="GU307" s="21">
        <f t="shared" si="1546"/>
        <v>0.9</v>
      </c>
      <c r="GV307" s="21">
        <f t="shared" si="1547"/>
        <v>0.9</v>
      </c>
      <c r="GW307" s="22">
        <f t="shared" si="1548"/>
        <v>0.9</v>
      </c>
      <c r="GX307" s="31">
        <f t="shared" si="1549"/>
        <v>14.625000000000002</v>
      </c>
      <c r="GY307" s="32">
        <f t="shared" si="1550"/>
        <v>6.1750000000000007</v>
      </c>
      <c r="GZ307" s="32">
        <f t="shared" si="1551"/>
        <v>6.1750000000000007</v>
      </c>
      <c r="HA307" s="33">
        <f t="shared" si="1552"/>
        <v>6.1750000000000007</v>
      </c>
      <c r="HN307" s="1" t="str">
        <f t="shared" si="1553"/>
        <v>Niños</v>
      </c>
      <c r="HO307" s="2">
        <f t="shared" si="1554"/>
        <v>3.2500000000000004</v>
      </c>
      <c r="HP307" s="20">
        <f t="shared" si="1555"/>
        <v>3.5</v>
      </c>
      <c r="HQ307" s="21">
        <f t="shared" si="1556"/>
        <v>0.9</v>
      </c>
      <c r="HR307" s="21">
        <f t="shared" si="1557"/>
        <v>0.9</v>
      </c>
      <c r="HS307" s="22">
        <f t="shared" si="1558"/>
        <v>0.9</v>
      </c>
      <c r="HT307" s="31">
        <f t="shared" si="1559"/>
        <v>14.625000000000002</v>
      </c>
      <c r="HU307" s="32">
        <f t="shared" si="1560"/>
        <v>6.1750000000000007</v>
      </c>
      <c r="HV307" s="32">
        <f t="shared" si="1561"/>
        <v>6.1750000000000007</v>
      </c>
      <c r="HW307" s="33">
        <f t="shared" si="1562"/>
        <v>6.1750000000000007</v>
      </c>
    </row>
    <row r="308" spans="1:231" ht="13.5" thickBot="1">
      <c r="A308" s="105"/>
      <c r="B308" s="48" t="str">
        <f t="shared" si="1485"/>
        <v>Señora</v>
      </c>
      <c r="C308" s="196">
        <f>+H287</f>
        <v>4.3</v>
      </c>
      <c r="D308" s="460">
        <f>+Conceptos!C73</f>
        <v>3.5</v>
      </c>
      <c r="E308" s="461">
        <f>+Conceptos!D73</f>
        <v>0.9</v>
      </c>
      <c r="F308" s="461">
        <f>+Conceptos!E73</f>
        <v>0.9</v>
      </c>
      <c r="G308" s="462">
        <f>+Conceptos!F73</f>
        <v>0.9</v>
      </c>
      <c r="H308" s="31">
        <f t="shared" si="1572"/>
        <v>19.349999999999998</v>
      </c>
      <c r="I308" s="32">
        <f t="shared" si="1572"/>
        <v>8.17</v>
      </c>
      <c r="J308" s="32">
        <f t="shared" si="1572"/>
        <v>8.17</v>
      </c>
      <c r="K308" s="33">
        <f t="shared" si="1572"/>
        <v>8.17</v>
      </c>
      <c r="X308" s="1" t="str">
        <f t="shared" si="1487"/>
        <v>Señora</v>
      </c>
      <c r="Y308" s="2">
        <f>+AD287</f>
        <v>4.3</v>
      </c>
      <c r="Z308" s="26">
        <f t="shared" si="1573"/>
        <v>3.5</v>
      </c>
      <c r="AA308" s="27">
        <f t="shared" si="1573"/>
        <v>0.9</v>
      </c>
      <c r="AB308" s="27">
        <f t="shared" si="1573"/>
        <v>0.9</v>
      </c>
      <c r="AC308" s="28">
        <f t="shared" si="1573"/>
        <v>0.9</v>
      </c>
      <c r="AD308" s="34">
        <f t="shared" si="1574"/>
        <v>19.349999999999998</v>
      </c>
      <c r="AE308" s="35">
        <f t="shared" si="1574"/>
        <v>8.17</v>
      </c>
      <c r="AF308" s="35">
        <f t="shared" si="1574"/>
        <v>8.17</v>
      </c>
      <c r="AG308" s="36">
        <f t="shared" si="1574"/>
        <v>8.17</v>
      </c>
      <c r="AT308" s="1" t="str">
        <f t="shared" si="1496"/>
        <v>Señora</v>
      </c>
      <c r="AU308" s="2">
        <f>+AZ287</f>
        <v>4.3</v>
      </c>
      <c r="AV308" s="26">
        <f t="shared" si="1575"/>
        <v>3.5</v>
      </c>
      <c r="AW308" s="27">
        <f t="shared" si="1575"/>
        <v>0.9</v>
      </c>
      <c r="AX308" s="27">
        <f t="shared" si="1575"/>
        <v>0.9</v>
      </c>
      <c r="AY308" s="28">
        <f t="shared" si="1575"/>
        <v>0.9</v>
      </c>
      <c r="AZ308" s="34">
        <f t="shared" si="1576"/>
        <v>19.349999999999998</v>
      </c>
      <c r="BA308" s="35">
        <f t="shared" si="1576"/>
        <v>8.17</v>
      </c>
      <c r="BB308" s="35">
        <f t="shared" si="1576"/>
        <v>8.17</v>
      </c>
      <c r="BC308" s="36">
        <f t="shared" si="1576"/>
        <v>8.17</v>
      </c>
      <c r="BP308" s="1" t="str">
        <f t="shared" si="1501"/>
        <v>Señora</v>
      </c>
      <c r="BQ308" s="2">
        <f>+BV287</f>
        <v>4.3</v>
      </c>
      <c r="BR308" s="26">
        <f t="shared" si="1577"/>
        <v>3.5</v>
      </c>
      <c r="BS308" s="27">
        <f t="shared" si="1577"/>
        <v>0.9</v>
      </c>
      <c r="BT308" s="27">
        <f t="shared" si="1577"/>
        <v>0.9</v>
      </c>
      <c r="BU308" s="28">
        <f t="shared" si="1577"/>
        <v>0.9</v>
      </c>
      <c r="BV308" s="34">
        <f t="shared" si="1578"/>
        <v>19.349999999999998</v>
      </c>
      <c r="BW308" s="35">
        <f t="shared" si="1578"/>
        <v>8.17</v>
      </c>
      <c r="BX308" s="35">
        <f t="shared" si="1578"/>
        <v>8.17</v>
      </c>
      <c r="BY308" s="36">
        <f t="shared" si="1578"/>
        <v>8.17</v>
      </c>
      <c r="CL308" s="1" t="str">
        <f t="shared" si="1506"/>
        <v>Señora</v>
      </c>
      <c r="CM308" s="2">
        <f>+CR287</f>
        <v>4.3</v>
      </c>
      <c r="CN308" s="20">
        <f t="shared" si="1579"/>
        <v>3.5</v>
      </c>
      <c r="CO308" s="21">
        <f t="shared" si="1579"/>
        <v>0.9</v>
      </c>
      <c r="CP308" s="21">
        <f t="shared" si="1579"/>
        <v>0.9</v>
      </c>
      <c r="CQ308" s="22">
        <f t="shared" si="1579"/>
        <v>0.9</v>
      </c>
      <c r="CR308" s="31">
        <f t="shared" si="1580"/>
        <v>19.349999999999998</v>
      </c>
      <c r="CS308" s="32">
        <f t="shared" si="1580"/>
        <v>8.17</v>
      </c>
      <c r="CT308" s="32">
        <f t="shared" si="1580"/>
        <v>8.17</v>
      </c>
      <c r="CU308" s="33">
        <f t="shared" si="1580"/>
        <v>8.17</v>
      </c>
      <c r="DH308" s="1" t="str">
        <f t="shared" si="1515"/>
        <v>Señora</v>
      </c>
      <c r="DI308" s="2">
        <f>+DN287</f>
        <v>4.3</v>
      </c>
      <c r="DJ308" s="20">
        <f t="shared" si="1581"/>
        <v>3.5</v>
      </c>
      <c r="DK308" s="21">
        <f t="shared" si="1581"/>
        <v>0.9</v>
      </c>
      <c r="DL308" s="21">
        <f t="shared" si="1581"/>
        <v>0.9</v>
      </c>
      <c r="DM308" s="22">
        <f t="shared" si="1581"/>
        <v>0.9</v>
      </c>
      <c r="DN308" s="31">
        <f t="shared" si="1582"/>
        <v>19.349999999999998</v>
      </c>
      <c r="DO308" s="32">
        <f t="shared" si="1582"/>
        <v>8.17</v>
      </c>
      <c r="DP308" s="32">
        <f t="shared" si="1582"/>
        <v>8.17</v>
      </c>
      <c r="DQ308" s="33">
        <f t="shared" si="1582"/>
        <v>8.17</v>
      </c>
      <c r="ED308" s="1" t="str">
        <f t="shared" si="1520"/>
        <v>Señora</v>
      </c>
      <c r="EE308" s="2">
        <f>+EJ287</f>
        <v>4.3</v>
      </c>
      <c r="EF308" s="20">
        <f t="shared" si="1583"/>
        <v>3.5</v>
      </c>
      <c r="EG308" s="21">
        <f t="shared" si="1583"/>
        <v>0.9</v>
      </c>
      <c r="EH308" s="21">
        <f t="shared" si="1583"/>
        <v>0.9</v>
      </c>
      <c r="EI308" s="22">
        <f t="shared" si="1583"/>
        <v>0.9</v>
      </c>
      <c r="EJ308" s="31">
        <f t="shared" si="1584"/>
        <v>19.349999999999998</v>
      </c>
      <c r="EK308" s="32">
        <f t="shared" si="1584"/>
        <v>8.17</v>
      </c>
      <c r="EL308" s="32">
        <f t="shared" si="1584"/>
        <v>8.17</v>
      </c>
      <c r="EM308" s="33">
        <f t="shared" si="1584"/>
        <v>8.17</v>
      </c>
      <c r="EZ308" s="1" t="str">
        <f t="shared" si="1525"/>
        <v>Señora</v>
      </c>
      <c r="FA308" s="2">
        <f>+FF287</f>
        <v>4.3</v>
      </c>
      <c r="FB308" s="20">
        <f t="shared" si="1585"/>
        <v>3.5</v>
      </c>
      <c r="FC308" s="21">
        <f t="shared" si="1585"/>
        <v>0.9</v>
      </c>
      <c r="FD308" s="21">
        <f t="shared" si="1585"/>
        <v>0.9</v>
      </c>
      <c r="FE308" s="22">
        <f t="shared" si="1585"/>
        <v>0.9</v>
      </c>
      <c r="FF308" s="31">
        <f t="shared" si="1586"/>
        <v>19.349999999999998</v>
      </c>
      <c r="FG308" s="32">
        <f t="shared" si="1586"/>
        <v>8.17</v>
      </c>
      <c r="FH308" s="32">
        <f t="shared" si="1586"/>
        <v>8.17</v>
      </c>
      <c r="FI308" s="33">
        <f t="shared" si="1586"/>
        <v>8.17</v>
      </c>
      <c r="FV308" s="1" t="str">
        <f t="shared" si="1534"/>
        <v>Señora</v>
      </c>
      <c r="FW308" s="2">
        <f t="shared" si="1563"/>
        <v>4.3</v>
      </c>
      <c r="FX308" s="26">
        <f t="shared" si="1564"/>
        <v>3.5</v>
      </c>
      <c r="FY308" s="27">
        <f t="shared" si="1565"/>
        <v>0.9</v>
      </c>
      <c r="FZ308" s="27">
        <f t="shared" si="1566"/>
        <v>0.9</v>
      </c>
      <c r="GA308" s="28">
        <f t="shared" si="1567"/>
        <v>0.9</v>
      </c>
      <c r="GB308" s="34">
        <f t="shared" si="1568"/>
        <v>19.349999999999998</v>
      </c>
      <c r="GC308" s="35">
        <f t="shared" si="1569"/>
        <v>8.17</v>
      </c>
      <c r="GD308" s="35">
        <f t="shared" si="1570"/>
        <v>8.17</v>
      </c>
      <c r="GE308" s="36">
        <f t="shared" si="1571"/>
        <v>8.17</v>
      </c>
      <c r="GR308" s="1" t="str">
        <f t="shared" si="1543"/>
        <v>Señora</v>
      </c>
      <c r="GS308" s="2">
        <f t="shared" si="1544"/>
        <v>4.3</v>
      </c>
      <c r="GT308" s="20">
        <f t="shared" si="1545"/>
        <v>3.5</v>
      </c>
      <c r="GU308" s="21">
        <f t="shared" si="1546"/>
        <v>0.9</v>
      </c>
      <c r="GV308" s="21">
        <f t="shared" si="1547"/>
        <v>0.9</v>
      </c>
      <c r="GW308" s="22">
        <f t="shared" si="1548"/>
        <v>0.9</v>
      </c>
      <c r="GX308" s="31">
        <f t="shared" si="1549"/>
        <v>19.349999999999998</v>
      </c>
      <c r="GY308" s="32">
        <f t="shared" si="1550"/>
        <v>8.17</v>
      </c>
      <c r="GZ308" s="32">
        <f t="shared" si="1551"/>
        <v>8.17</v>
      </c>
      <c r="HA308" s="33">
        <f t="shared" si="1552"/>
        <v>8.17</v>
      </c>
      <c r="HN308" s="1" t="str">
        <f t="shared" si="1553"/>
        <v>Señora</v>
      </c>
      <c r="HO308" s="2">
        <f t="shared" si="1554"/>
        <v>4.3</v>
      </c>
      <c r="HP308" s="20">
        <f t="shared" si="1555"/>
        <v>3.5</v>
      </c>
      <c r="HQ308" s="21">
        <f t="shared" si="1556"/>
        <v>0.9</v>
      </c>
      <c r="HR308" s="21">
        <f t="shared" si="1557"/>
        <v>0.9</v>
      </c>
      <c r="HS308" s="22">
        <f t="shared" si="1558"/>
        <v>0.9</v>
      </c>
      <c r="HT308" s="31">
        <f t="shared" si="1559"/>
        <v>19.349999999999998</v>
      </c>
      <c r="HU308" s="32">
        <f t="shared" si="1560"/>
        <v>8.17</v>
      </c>
      <c r="HV308" s="32">
        <f t="shared" si="1561"/>
        <v>8.17</v>
      </c>
      <c r="HW308" s="33">
        <f t="shared" si="1562"/>
        <v>8.17</v>
      </c>
    </row>
    <row r="309" spans="1:231" ht="13.5" thickBot="1">
      <c r="A309" s="105"/>
      <c r="B309" s="48" t="str">
        <f t="shared" si="1485"/>
        <v>Regalo</v>
      </c>
      <c r="C309" s="196">
        <f>+H288</f>
        <v>5.3</v>
      </c>
      <c r="D309" s="460">
        <f>+Conceptos!C74</f>
        <v>4.4000000000000004</v>
      </c>
      <c r="E309" s="461">
        <f>+Conceptos!D74</f>
        <v>1</v>
      </c>
      <c r="F309" s="461">
        <f>+Conceptos!E74</f>
        <v>4.5</v>
      </c>
      <c r="G309" s="462">
        <f>+Conceptos!F74</f>
        <v>1.5</v>
      </c>
      <c r="H309" s="31">
        <f t="shared" si="1572"/>
        <v>28.62</v>
      </c>
      <c r="I309" s="32">
        <f t="shared" si="1572"/>
        <v>10.6</v>
      </c>
      <c r="J309" s="32">
        <f t="shared" si="1572"/>
        <v>29.15</v>
      </c>
      <c r="K309" s="33">
        <f t="shared" si="1572"/>
        <v>13.25</v>
      </c>
      <c r="X309" s="1" t="str">
        <f t="shared" si="1487"/>
        <v>Regalo</v>
      </c>
      <c r="Y309" s="2">
        <f>+AD288</f>
        <v>5.3</v>
      </c>
      <c r="Z309" s="26">
        <f t="shared" si="1573"/>
        <v>4.4000000000000004</v>
      </c>
      <c r="AA309" s="27">
        <f t="shared" si="1573"/>
        <v>1</v>
      </c>
      <c r="AB309" s="27">
        <f t="shared" si="1573"/>
        <v>4.5</v>
      </c>
      <c r="AC309" s="28">
        <f t="shared" si="1573"/>
        <v>1.5</v>
      </c>
      <c r="AD309" s="34">
        <f t="shared" si="1574"/>
        <v>28.62</v>
      </c>
      <c r="AE309" s="35">
        <f t="shared" si="1574"/>
        <v>10.6</v>
      </c>
      <c r="AF309" s="35">
        <f t="shared" si="1574"/>
        <v>29.15</v>
      </c>
      <c r="AG309" s="36">
        <f t="shared" si="1574"/>
        <v>13.25</v>
      </c>
      <c r="AT309" s="1" t="str">
        <f t="shared" si="1496"/>
        <v>Regalo</v>
      </c>
      <c r="AU309" s="2">
        <f>+AZ288</f>
        <v>5.3</v>
      </c>
      <c r="AV309" s="26">
        <f t="shared" si="1575"/>
        <v>4.4000000000000004</v>
      </c>
      <c r="AW309" s="27">
        <f t="shared" si="1575"/>
        <v>1</v>
      </c>
      <c r="AX309" s="27">
        <f t="shared" si="1575"/>
        <v>4.5</v>
      </c>
      <c r="AY309" s="28">
        <f t="shared" si="1575"/>
        <v>1.5</v>
      </c>
      <c r="AZ309" s="34">
        <f t="shared" si="1576"/>
        <v>28.62</v>
      </c>
      <c r="BA309" s="35">
        <f t="shared" si="1576"/>
        <v>10.6</v>
      </c>
      <c r="BB309" s="35">
        <f t="shared" si="1576"/>
        <v>29.15</v>
      </c>
      <c r="BC309" s="36">
        <f t="shared" si="1576"/>
        <v>13.25</v>
      </c>
      <c r="BP309" s="1" t="str">
        <f t="shared" si="1501"/>
        <v>Regalo</v>
      </c>
      <c r="BQ309" s="2">
        <f>+BV288</f>
        <v>5.3</v>
      </c>
      <c r="BR309" s="26">
        <f t="shared" si="1577"/>
        <v>4.4000000000000004</v>
      </c>
      <c r="BS309" s="27">
        <f t="shared" si="1577"/>
        <v>1</v>
      </c>
      <c r="BT309" s="27">
        <f t="shared" si="1577"/>
        <v>4.5</v>
      </c>
      <c r="BU309" s="28">
        <f t="shared" si="1577"/>
        <v>1.5</v>
      </c>
      <c r="BV309" s="34">
        <f t="shared" si="1578"/>
        <v>28.62</v>
      </c>
      <c r="BW309" s="35">
        <f t="shared" si="1578"/>
        <v>10.6</v>
      </c>
      <c r="BX309" s="35">
        <f t="shared" si="1578"/>
        <v>29.15</v>
      </c>
      <c r="BY309" s="36">
        <f t="shared" si="1578"/>
        <v>13.25</v>
      </c>
      <c r="CL309" s="1" t="str">
        <f t="shared" si="1506"/>
        <v>Regalo</v>
      </c>
      <c r="CM309" s="2">
        <f>+CR288</f>
        <v>5.3</v>
      </c>
      <c r="CN309" s="20">
        <f t="shared" si="1579"/>
        <v>4.4000000000000004</v>
      </c>
      <c r="CO309" s="21">
        <f t="shared" si="1579"/>
        <v>1</v>
      </c>
      <c r="CP309" s="21">
        <f t="shared" si="1579"/>
        <v>4.5</v>
      </c>
      <c r="CQ309" s="22">
        <f t="shared" si="1579"/>
        <v>1.5</v>
      </c>
      <c r="CR309" s="31">
        <f t="shared" si="1580"/>
        <v>28.62</v>
      </c>
      <c r="CS309" s="32">
        <f t="shared" si="1580"/>
        <v>10.6</v>
      </c>
      <c r="CT309" s="32">
        <f t="shared" si="1580"/>
        <v>29.15</v>
      </c>
      <c r="CU309" s="33">
        <f t="shared" si="1580"/>
        <v>13.25</v>
      </c>
      <c r="DH309" s="1" t="str">
        <f t="shared" si="1515"/>
        <v>Regalo</v>
      </c>
      <c r="DI309" s="2">
        <f>+DN288</f>
        <v>5.3</v>
      </c>
      <c r="DJ309" s="20">
        <f t="shared" si="1581"/>
        <v>4.4000000000000004</v>
      </c>
      <c r="DK309" s="21">
        <f t="shared" si="1581"/>
        <v>1</v>
      </c>
      <c r="DL309" s="21">
        <f t="shared" si="1581"/>
        <v>4.5</v>
      </c>
      <c r="DM309" s="22">
        <f t="shared" si="1581"/>
        <v>1.5</v>
      </c>
      <c r="DN309" s="31">
        <f t="shared" si="1582"/>
        <v>28.62</v>
      </c>
      <c r="DO309" s="32">
        <f t="shared" si="1582"/>
        <v>10.6</v>
      </c>
      <c r="DP309" s="32">
        <f t="shared" si="1582"/>
        <v>29.15</v>
      </c>
      <c r="DQ309" s="33">
        <f t="shared" si="1582"/>
        <v>13.25</v>
      </c>
      <c r="ED309" s="1" t="str">
        <f t="shared" si="1520"/>
        <v>Regalo</v>
      </c>
      <c r="EE309" s="2">
        <f>+EJ288</f>
        <v>5.3</v>
      </c>
      <c r="EF309" s="20">
        <f t="shared" si="1583"/>
        <v>4.4000000000000004</v>
      </c>
      <c r="EG309" s="21">
        <f t="shared" si="1583"/>
        <v>1</v>
      </c>
      <c r="EH309" s="21">
        <f t="shared" si="1583"/>
        <v>4.5</v>
      </c>
      <c r="EI309" s="22">
        <f t="shared" si="1583"/>
        <v>1.5</v>
      </c>
      <c r="EJ309" s="31">
        <f t="shared" si="1584"/>
        <v>28.62</v>
      </c>
      <c r="EK309" s="32">
        <f t="shared" si="1584"/>
        <v>10.6</v>
      </c>
      <c r="EL309" s="32">
        <f t="shared" si="1584"/>
        <v>29.15</v>
      </c>
      <c r="EM309" s="33">
        <f t="shared" si="1584"/>
        <v>13.25</v>
      </c>
      <c r="EZ309" s="1" t="str">
        <f t="shared" si="1525"/>
        <v>Regalo</v>
      </c>
      <c r="FA309" s="2">
        <f>+FF288</f>
        <v>5.3</v>
      </c>
      <c r="FB309" s="20">
        <f t="shared" si="1585"/>
        <v>4.4000000000000004</v>
      </c>
      <c r="FC309" s="21">
        <f t="shared" si="1585"/>
        <v>1</v>
      </c>
      <c r="FD309" s="21">
        <f t="shared" si="1585"/>
        <v>4.5</v>
      </c>
      <c r="FE309" s="22">
        <f t="shared" si="1585"/>
        <v>1.5</v>
      </c>
      <c r="FF309" s="31">
        <f t="shared" si="1586"/>
        <v>28.62</v>
      </c>
      <c r="FG309" s="32">
        <f t="shared" si="1586"/>
        <v>10.6</v>
      </c>
      <c r="FH309" s="32">
        <f t="shared" si="1586"/>
        <v>29.15</v>
      </c>
      <c r="FI309" s="33">
        <f t="shared" si="1586"/>
        <v>13.25</v>
      </c>
      <c r="FV309" s="1" t="str">
        <f t="shared" si="1534"/>
        <v>Regalo</v>
      </c>
      <c r="FW309" s="2">
        <f t="shared" si="1563"/>
        <v>5.3</v>
      </c>
      <c r="FX309" s="26">
        <f t="shared" si="1564"/>
        <v>4.4000000000000004</v>
      </c>
      <c r="FY309" s="27">
        <f t="shared" si="1565"/>
        <v>1</v>
      </c>
      <c r="FZ309" s="27">
        <f t="shared" si="1566"/>
        <v>4.5</v>
      </c>
      <c r="GA309" s="28">
        <f t="shared" si="1567"/>
        <v>1.5</v>
      </c>
      <c r="GB309" s="34">
        <f t="shared" si="1568"/>
        <v>28.62</v>
      </c>
      <c r="GC309" s="35">
        <f t="shared" si="1569"/>
        <v>10.6</v>
      </c>
      <c r="GD309" s="35">
        <f t="shared" si="1570"/>
        <v>29.15</v>
      </c>
      <c r="GE309" s="36">
        <f t="shared" si="1571"/>
        <v>13.25</v>
      </c>
      <c r="GR309" s="1" t="str">
        <f t="shared" si="1543"/>
        <v>Regalo</v>
      </c>
      <c r="GS309" s="2">
        <f t="shared" si="1544"/>
        <v>5.3</v>
      </c>
      <c r="GT309" s="20">
        <f t="shared" si="1545"/>
        <v>4.4000000000000004</v>
      </c>
      <c r="GU309" s="21">
        <f t="shared" si="1546"/>
        <v>1</v>
      </c>
      <c r="GV309" s="21">
        <f t="shared" si="1547"/>
        <v>4.5</v>
      </c>
      <c r="GW309" s="22">
        <f t="shared" si="1548"/>
        <v>1.5</v>
      </c>
      <c r="GX309" s="31">
        <f t="shared" si="1549"/>
        <v>28.62</v>
      </c>
      <c r="GY309" s="32">
        <f t="shared" si="1550"/>
        <v>10.6</v>
      </c>
      <c r="GZ309" s="32">
        <f t="shared" si="1551"/>
        <v>29.15</v>
      </c>
      <c r="HA309" s="33">
        <f t="shared" si="1552"/>
        <v>13.25</v>
      </c>
      <c r="HN309" s="1" t="str">
        <f t="shared" si="1553"/>
        <v>Regalo</v>
      </c>
      <c r="HO309" s="2">
        <f t="shared" si="1554"/>
        <v>5.3</v>
      </c>
      <c r="HP309" s="20">
        <f t="shared" si="1555"/>
        <v>4.4000000000000004</v>
      </c>
      <c r="HQ309" s="21">
        <f t="shared" si="1556"/>
        <v>1</v>
      </c>
      <c r="HR309" s="21">
        <f t="shared" si="1557"/>
        <v>4.5</v>
      </c>
      <c r="HS309" s="22">
        <f t="shared" si="1558"/>
        <v>1.5</v>
      </c>
      <c r="HT309" s="31">
        <f t="shared" si="1559"/>
        <v>28.62</v>
      </c>
      <c r="HU309" s="32">
        <f t="shared" si="1560"/>
        <v>10.6</v>
      </c>
      <c r="HV309" s="32">
        <f t="shared" si="1561"/>
        <v>29.15</v>
      </c>
      <c r="HW309" s="33">
        <f t="shared" si="1562"/>
        <v>13.25</v>
      </c>
    </row>
    <row r="310" spans="1:231" ht="13.5" thickBot="1">
      <c r="A310" s="106"/>
      <c r="B310" s="16" t="str">
        <f t="shared" si="1485"/>
        <v>Merchandising</v>
      </c>
      <c r="C310" s="197">
        <f>+H289</f>
        <v>3.45</v>
      </c>
      <c r="D310" s="460">
        <f>+Conceptos!C75</f>
        <v>0.5</v>
      </c>
      <c r="E310" s="461">
        <f>+Conceptos!D75</f>
        <v>0.5</v>
      </c>
      <c r="F310" s="461">
        <f>+Conceptos!E75</f>
        <v>0.5</v>
      </c>
      <c r="G310" s="462">
        <f>+Conceptos!F75</f>
        <v>0.5</v>
      </c>
      <c r="H310" s="34">
        <f t="shared" si="1572"/>
        <v>5.1750000000000007</v>
      </c>
      <c r="I310" s="35">
        <f t="shared" si="1572"/>
        <v>5.1750000000000007</v>
      </c>
      <c r="J310" s="35">
        <f t="shared" si="1572"/>
        <v>5.1750000000000007</v>
      </c>
      <c r="K310" s="36">
        <f t="shared" si="1572"/>
        <v>5.1750000000000007</v>
      </c>
      <c r="X310" s="1" t="str">
        <f t="shared" si="1487"/>
        <v>Merchandising</v>
      </c>
      <c r="Y310" s="2">
        <f>+AD289</f>
        <v>3.45</v>
      </c>
      <c r="Z310" s="26">
        <f t="shared" si="1573"/>
        <v>0.5</v>
      </c>
      <c r="AA310" s="27">
        <f t="shared" si="1573"/>
        <v>0.5</v>
      </c>
      <c r="AB310" s="27">
        <f t="shared" si="1573"/>
        <v>0.5</v>
      </c>
      <c r="AC310" s="28">
        <f t="shared" si="1573"/>
        <v>0.5</v>
      </c>
      <c r="AD310" s="34">
        <f t="shared" si="1574"/>
        <v>5.1750000000000007</v>
      </c>
      <c r="AE310" s="35">
        <f t="shared" si="1574"/>
        <v>5.1750000000000007</v>
      </c>
      <c r="AF310" s="35">
        <f t="shared" si="1574"/>
        <v>5.1750000000000007</v>
      </c>
      <c r="AG310" s="36">
        <f t="shared" si="1574"/>
        <v>5.1750000000000007</v>
      </c>
      <c r="AT310" s="1" t="str">
        <f t="shared" si="1496"/>
        <v>Merchandising</v>
      </c>
      <c r="AU310" s="2">
        <f>+AZ289</f>
        <v>3.45</v>
      </c>
      <c r="AV310" s="26">
        <f t="shared" si="1575"/>
        <v>0.5</v>
      </c>
      <c r="AW310" s="27">
        <f t="shared" si="1575"/>
        <v>0.5</v>
      </c>
      <c r="AX310" s="27">
        <f t="shared" si="1575"/>
        <v>0.5</v>
      </c>
      <c r="AY310" s="28">
        <f t="shared" si="1575"/>
        <v>0.5</v>
      </c>
      <c r="AZ310" s="34">
        <f t="shared" si="1576"/>
        <v>5.1750000000000007</v>
      </c>
      <c r="BA310" s="35">
        <f t="shared" si="1576"/>
        <v>5.1750000000000007</v>
      </c>
      <c r="BB310" s="35">
        <f t="shared" si="1576"/>
        <v>5.1750000000000007</v>
      </c>
      <c r="BC310" s="36">
        <f t="shared" si="1576"/>
        <v>5.1750000000000007</v>
      </c>
      <c r="BP310" s="1" t="str">
        <f t="shared" si="1501"/>
        <v>Merchandising</v>
      </c>
      <c r="BQ310" s="2">
        <f>+BV289</f>
        <v>3.45</v>
      </c>
      <c r="BR310" s="26">
        <f t="shared" si="1577"/>
        <v>0.5</v>
      </c>
      <c r="BS310" s="27">
        <f t="shared" si="1577"/>
        <v>0.5</v>
      </c>
      <c r="BT310" s="27">
        <f t="shared" si="1577"/>
        <v>0.5</v>
      </c>
      <c r="BU310" s="28">
        <f t="shared" si="1577"/>
        <v>0.5</v>
      </c>
      <c r="BV310" s="34">
        <f t="shared" si="1578"/>
        <v>5.1750000000000007</v>
      </c>
      <c r="BW310" s="35">
        <f t="shared" si="1578"/>
        <v>5.1750000000000007</v>
      </c>
      <c r="BX310" s="35">
        <f t="shared" si="1578"/>
        <v>5.1750000000000007</v>
      </c>
      <c r="BY310" s="36">
        <f t="shared" si="1578"/>
        <v>5.1750000000000007</v>
      </c>
      <c r="CL310" s="1" t="str">
        <f t="shared" si="1506"/>
        <v>Merchandising</v>
      </c>
      <c r="CM310" s="2">
        <f>+CR289</f>
        <v>3.45</v>
      </c>
      <c r="CN310" s="20">
        <f t="shared" si="1579"/>
        <v>0.5</v>
      </c>
      <c r="CO310" s="21">
        <f t="shared" si="1579"/>
        <v>0.5</v>
      </c>
      <c r="CP310" s="21">
        <f t="shared" si="1579"/>
        <v>0.5</v>
      </c>
      <c r="CQ310" s="22">
        <f t="shared" si="1579"/>
        <v>0.5</v>
      </c>
      <c r="CR310" s="31">
        <f t="shared" si="1580"/>
        <v>5.1750000000000007</v>
      </c>
      <c r="CS310" s="32">
        <f t="shared" si="1580"/>
        <v>5.1750000000000007</v>
      </c>
      <c r="CT310" s="32">
        <f t="shared" si="1580"/>
        <v>5.1750000000000007</v>
      </c>
      <c r="CU310" s="33">
        <f t="shared" si="1580"/>
        <v>5.1750000000000007</v>
      </c>
      <c r="DH310" s="1" t="str">
        <f t="shared" si="1515"/>
        <v>Merchandising</v>
      </c>
      <c r="DI310" s="2">
        <f>+DN289</f>
        <v>3.45</v>
      </c>
      <c r="DJ310" s="20">
        <f t="shared" si="1581"/>
        <v>0.5</v>
      </c>
      <c r="DK310" s="21">
        <f t="shared" si="1581"/>
        <v>0.5</v>
      </c>
      <c r="DL310" s="21">
        <f t="shared" si="1581"/>
        <v>0.5</v>
      </c>
      <c r="DM310" s="22">
        <f t="shared" si="1581"/>
        <v>0.5</v>
      </c>
      <c r="DN310" s="31">
        <f t="shared" si="1582"/>
        <v>5.1750000000000007</v>
      </c>
      <c r="DO310" s="32">
        <f t="shared" si="1582"/>
        <v>5.1750000000000007</v>
      </c>
      <c r="DP310" s="32">
        <f t="shared" si="1582"/>
        <v>5.1750000000000007</v>
      </c>
      <c r="DQ310" s="33">
        <f t="shared" si="1582"/>
        <v>5.1750000000000007</v>
      </c>
      <c r="ED310" s="1" t="str">
        <f t="shared" si="1520"/>
        <v>Merchandising</v>
      </c>
      <c r="EE310" s="2">
        <f>+EJ289</f>
        <v>3.45</v>
      </c>
      <c r="EF310" s="20">
        <f t="shared" si="1583"/>
        <v>0.5</v>
      </c>
      <c r="EG310" s="21">
        <f t="shared" si="1583"/>
        <v>0.5</v>
      </c>
      <c r="EH310" s="21">
        <f t="shared" si="1583"/>
        <v>0.5</v>
      </c>
      <c r="EI310" s="22">
        <f t="shared" si="1583"/>
        <v>0.5</v>
      </c>
      <c r="EJ310" s="31">
        <f t="shared" si="1584"/>
        <v>5.1750000000000007</v>
      </c>
      <c r="EK310" s="32">
        <f t="shared" si="1584"/>
        <v>5.1750000000000007</v>
      </c>
      <c r="EL310" s="32">
        <f t="shared" si="1584"/>
        <v>5.1750000000000007</v>
      </c>
      <c r="EM310" s="33">
        <f t="shared" si="1584"/>
        <v>5.1750000000000007</v>
      </c>
      <c r="EZ310" s="1" t="str">
        <f t="shared" si="1525"/>
        <v>Merchandising</v>
      </c>
      <c r="FA310" s="2">
        <f>+FF289</f>
        <v>3.45</v>
      </c>
      <c r="FB310" s="20">
        <f t="shared" si="1585"/>
        <v>0.5</v>
      </c>
      <c r="FC310" s="21">
        <f t="shared" si="1585"/>
        <v>0.5</v>
      </c>
      <c r="FD310" s="21">
        <f t="shared" si="1585"/>
        <v>0.5</v>
      </c>
      <c r="FE310" s="22">
        <f t="shared" si="1585"/>
        <v>0.5</v>
      </c>
      <c r="FF310" s="31">
        <f t="shared" si="1586"/>
        <v>5.1750000000000007</v>
      </c>
      <c r="FG310" s="32">
        <f t="shared" si="1586"/>
        <v>5.1750000000000007</v>
      </c>
      <c r="FH310" s="32">
        <f t="shared" si="1586"/>
        <v>5.1750000000000007</v>
      </c>
      <c r="FI310" s="33">
        <f t="shared" si="1586"/>
        <v>5.1750000000000007</v>
      </c>
      <c r="FV310" s="1" t="str">
        <f t="shared" si="1534"/>
        <v>Merchandising</v>
      </c>
      <c r="FW310" s="2">
        <f t="shared" si="1563"/>
        <v>3.45</v>
      </c>
      <c r="FX310" s="26">
        <f t="shared" si="1564"/>
        <v>0.5</v>
      </c>
      <c r="FY310" s="27">
        <f t="shared" si="1565"/>
        <v>0.5</v>
      </c>
      <c r="FZ310" s="27">
        <f t="shared" si="1566"/>
        <v>0.5</v>
      </c>
      <c r="GA310" s="28">
        <f t="shared" si="1567"/>
        <v>0.5</v>
      </c>
      <c r="GB310" s="34">
        <f t="shared" si="1568"/>
        <v>5.1750000000000007</v>
      </c>
      <c r="GC310" s="35">
        <f t="shared" si="1569"/>
        <v>5.1750000000000007</v>
      </c>
      <c r="GD310" s="35">
        <f t="shared" si="1570"/>
        <v>5.1750000000000007</v>
      </c>
      <c r="GE310" s="36">
        <f t="shared" si="1571"/>
        <v>5.1750000000000007</v>
      </c>
      <c r="GR310" s="1" t="str">
        <f t="shared" si="1543"/>
        <v>Merchandising</v>
      </c>
      <c r="GS310" s="2">
        <f t="shared" si="1544"/>
        <v>3.45</v>
      </c>
      <c r="GT310" s="20">
        <f t="shared" si="1545"/>
        <v>0.5</v>
      </c>
      <c r="GU310" s="21">
        <f t="shared" si="1546"/>
        <v>0.5</v>
      </c>
      <c r="GV310" s="21">
        <f t="shared" si="1547"/>
        <v>0.5</v>
      </c>
      <c r="GW310" s="22">
        <f t="shared" si="1548"/>
        <v>0.5</v>
      </c>
      <c r="GX310" s="31">
        <f t="shared" si="1549"/>
        <v>5.1750000000000007</v>
      </c>
      <c r="GY310" s="32">
        <f t="shared" si="1550"/>
        <v>5.1750000000000007</v>
      </c>
      <c r="GZ310" s="32">
        <f t="shared" si="1551"/>
        <v>5.1750000000000007</v>
      </c>
      <c r="HA310" s="33">
        <f t="shared" si="1552"/>
        <v>5.1750000000000007</v>
      </c>
      <c r="HN310" s="1" t="str">
        <f t="shared" si="1553"/>
        <v>Merchandising</v>
      </c>
      <c r="HO310" s="2">
        <f t="shared" si="1554"/>
        <v>3.45</v>
      </c>
      <c r="HP310" s="20">
        <f t="shared" si="1555"/>
        <v>0.5</v>
      </c>
      <c r="HQ310" s="21">
        <f t="shared" si="1556"/>
        <v>0.5</v>
      </c>
      <c r="HR310" s="21">
        <f t="shared" si="1557"/>
        <v>0.5</v>
      </c>
      <c r="HS310" s="22">
        <f t="shared" si="1558"/>
        <v>0.5</v>
      </c>
      <c r="HT310" s="31">
        <f t="shared" si="1559"/>
        <v>5.1750000000000007</v>
      </c>
      <c r="HU310" s="32">
        <f t="shared" si="1560"/>
        <v>5.1750000000000007</v>
      </c>
      <c r="HV310" s="32">
        <f t="shared" si="1561"/>
        <v>5.1750000000000007</v>
      </c>
      <c r="HW310" s="33">
        <f t="shared" si="1562"/>
        <v>5.1750000000000007</v>
      </c>
    </row>
    <row r="311" spans="1:231" ht="13.5" thickBot="1">
      <c r="A311" s="89"/>
      <c r="AT311" s="1"/>
      <c r="AU311" s="2"/>
      <c r="AV311" s="26"/>
      <c r="AW311" s="27"/>
      <c r="AX311" s="27"/>
      <c r="AY311" s="28"/>
      <c r="AZ311" s="34"/>
      <c r="BA311" s="35"/>
      <c r="BB311" s="35"/>
      <c r="BC311" s="36"/>
      <c r="BP311" s="1"/>
      <c r="BQ311" s="2"/>
      <c r="BR311" s="26"/>
      <c r="BS311" s="27"/>
      <c r="BT311" s="27"/>
      <c r="BU311" s="28"/>
      <c r="BV311" s="34"/>
      <c r="BW311" s="35"/>
      <c r="BX311" s="35"/>
      <c r="BY311" s="36"/>
      <c r="CL311" s="1"/>
      <c r="CM311" s="2"/>
      <c r="CN311" s="26"/>
      <c r="CO311" s="27"/>
      <c r="CP311" s="27"/>
      <c r="CQ311" s="28"/>
      <c r="CR311" s="34"/>
      <c r="CS311" s="35"/>
      <c r="CT311" s="35"/>
      <c r="CU311" s="36"/>
      <c r="DH311" s="1"/>
      <c r="DI311" s="2"/>
      <c r="DJ311" s="26"/>
      <c r="DK311" s="27"/>
      <c r="DL311" s="27"/>
      <c r="DM311" s="28"/>
      <c r="DN311" s="34"/>
      <c r="DO311" s="35"/>
      <c r="DP311" s="35"/>
      <c r="DQ311" s="36"/>
      <c r="ED311" s="1"/>
      <c r="EE311" s="2"/>
      <c r="EF311" s="26"/>
      <c r="EG311" s="27"/>
      <c r="EH311" s="27"/>
      <c r="EI311" s="28"/>
      <c r="EJ311" s="34"/>
      <c r="EK311" s="35"/>
      <c r="EL311" s="35"/>
      <c r="EM311" s="36"/>
      <c r="EZ311" s="1"/>
      <c r="FA311" s="2"/>
      <c r="FB311" s="26"/>
      <c r="FC311" s="27"/>
      <c r="FD311" s="27"/>
      <c r="FE311" s="28"/>
      <c r="FF311" s="34"/>
      <c r="FG311" s="35"/>
      <c r="FH311" s="35"/>
      <c r="FI311" s="36"/>
      <c r="FV311" s="1"/>
      <c r="FW311" s="2"/>
      <c r="FX311" s="26"/>
      <c r="FY311" s="27"/>
      <c r="FZ311" s="27"/>
      <c r="GA311" s="28"/>
      <c r="GB311" s="34"/>
      <c r="GC311" s="35"/>
      <c r="GD311" s="35"/>
      <c r="GE311" s="36"/>
      <c r="GR311" s="1"/>
      <c r="GS311" s="2"/>
      <c r="GT311" s="26"/>
      <c r="GU311" s="27"/>
      <c r="GV311" s="27"/>
      <c r="GW311" s="28"/>
      <c r="GX311" s="34"/>
      <c r="GY311" s="35"/>
      <c r="GZ311" s="35"/>
      <c r="HA311" s="36"/>
      <c r="HN311" s="1"/>
      <c r="HO311" s="2"/>
      <c r="HP311" s="26"/>
      <c r="HQ311" s="27"/>
      <c r="HR311" s="27"/>
      <c r="HS311" s="28"/>
      <c r="HT311" s="34"/>
      <c r="HU311" s="35"/>
      <c r="HV311" s="35"/>
      <c r="HW311" s="36"/>
    </row>
    <row r="312" spans="1:231" ht="13.5" thickBot="1">
      <c r="A312" s="89"/>
      <c r="AT312" s="1"/>
      <c r="AU312" s="2"/>
      <c r="AV312" s="24"/>
      <c r="AW312" s="24"/>
      <c r="AX312" s="24"/>
      <c r="AY312" s="24"/>
      <c r="AZ312" s="32"/>
      <c r="BA312" s="32"/>
      <c r="BB312" s="32"/>
      <c r="BC312" s="32"/>
      <c r="BP312" s="1"/>
      <c r="BQ312" s="2"/>
      <c r="BR312" s="26"/>
      <c r="BS312" s="27"/>
      <c r="BT312" s="27"/>
      <c r="BU312" s="28"/>
      <c r="BV312" s="34"/>
      <c r="BW312" s="35"/>
      <c r="BX312" s="35"/>
      <c r="BY312" s="36"/>
      <c r="CL312" s="1"/>
      <c r="CM312" s="2"/>
      <c r="CN312" s="26"/>
      <c r="CO312" s="27"/>
      <c r="CP312" s="27"/>
      <c r="CQ312" s="28"/>
      <c r="CR312" s="34"/>
      <c r="CS312" s="35"/>
      <c r="CT312" s="35"/>
      <c r="CU312" s="36"/>
      <c r="DH312" s="1"/>
      <c r="DI312" s="2"/>
      <c r="DJ312" s="26"/>
      <c r="DK312" s="27"/>
      <c r="DL312" s="27"/>
      <c r="DM312" s="28"/>
      <c r="DN312" s="34"/>
      <c r="DO312" s="35"/>
      <c r="DP312" s="35"/>
      <c r="DQ312" s="36"/>
      <c r="ED312" s="1"/>
      <c r="EE312" s="2"/>
      <c r="EF312" s="26"/>
      <c r="EG312" s="27"/>
      <c r="EH312" s="27"/>
      <c r="EI312" s="28"/>
      <c r="EJ312" s="34"/>
      <c r="EK312" s="35"/>
      <c r="EL312" s="35"/>
      <c r="EM312" s="36"/>
      <c r="EZ312" s="1"/>
      <c r="FA312" s="2"/>
      <c r="FB312" s="24"/>
      <c r="FC312" s="24"/>
      <c r="FD312" s="24"/>
      <c r="FE312" s="24"/>
      <c r="FF312" s="32"/>
      <c r="FG312" s="32"/>
      <c r="FH312" s="32"/>
      <c r="FI312" s="32"/>
      <c r="FV312" s="1"/>
      <c r="FW312" s="2"/>
      <c r="FX312" s="26"/>
      <c r="FY312" s="27"/>
      <c r="FZ312" s="27"/>
      <c r="GA312" s="28"/>
      <c r="GB312" s="34"/>
      <c r="GC312" s="35"/>
      <c r="GD312" s="35"/>
      <c r="GE312" s="36"/>
      <c r="GR312" s="1"/>
      <c r="GS312" s="2"/>
      <c r="GT312" s="24"/>
      <c r="GU312" s="24"/>
      <c r="GV312" s="24"/>
      <c r="GW312" s="24"/>
      <c r="GX312" s="32"/>
      <c r="GY312" s="32"/>
      <c r="GZ312" s="32"/>
      <c r="HA312" s="32"/>
      <c r="HN312" s="1"/>
      <c r="HO312" s="2"/>
      <c r="HP312" s="26"/>
      <c r="HQ312" s="27"/>
      <c r="HR312" s="27"/>
      <c r="HS312" s="28"/>
      <c r="HT312" s="34"/>
      <c r="HU312" s="35"/>
      <c r="HV312" s="35"/>
      <c r="HW312" s="36"/>
    </row>
    <row r="314" spans="1:231" ht="13.5" thickBot="1">
      <c r="A314" s="37" t="s">
        <v>239</v>
      </c>
      <c r="W314" s="37" t="s">
        <v>239</v>
      </c>
      <c r="AS314" s="37" t="s">
        <v>239</v>
      </c>
      <c r="BO314" s="37" t="s">
        <v>239</v>
      </c>
      <c r="CK314" s="37" t="s">
        <v>239</v>
      </c>
      <c r="DG314" s="37" t="s">
        <v>239</v>
      </c>
      <c r="EC314" s="37" t="s">
        <v>239</v>
      </c>
      <c r="EY314" s="37" t="s">
        <v>239</v>
      </c>
      <c r="FU314" s="37" t="s">
        <v>239</v>
      </c>
      <c r="GQ314" s="37" t="s">
        <v>239</v>
      </c>
      <c r="HM314" s="37" t="s">
        <v>239</v>
      </c>
    </row>
    <row r="315" spans="1:231" ht="13.5" thickBot="1">
      <c r="B315" s="6" t="s">
        <v>3</v>
      </c>
      <c r="C315" s="7" t="s">
        <v>7</v>
      </c>
      <c r="D315" s="7" t="s">
        <v>8</v>
      </c>
      <c r="E315" s="7" t="s">
        <v>9</v>
      </c>
      <c r="F315" s="8" t="s">
        <v>10</v>
      </c>
      <c r="X315" s="6" t="s">
        <v>3</v>
      </c>
      <c r="Y315" s="7" t="s">
        <v>7</v>
      </c>
      <c r="Z315" s="7" t="s">
        <v>8</v>
      </c>
      <c r="AA315" s="7" t="s">
        <v>9</v>
      </c>
      <c r="AB315" s="8" t="s">
        <v>10</v>
      </c>
      <c r="AT315" s="6" t="s">
        <v>3</v>
      </c>
      <c r="AU315" s="7" t="s">
        <v>7</v>
      </c>
      <c r="AV315" s="7" t="s">
        <v>8</v>
      </c>
      <c r="AW315" s="7" t="s">
        <v>9</v>
      </c>
      <c r="AX315" s="8" t="s">
        <v>10</v>
      </c>
      <c r="BP315" s="6" t="s">
        <v>3</v>
      </c>
      <c r="BQ315" s="7" t="s">
        <v>7</v>
      </c>
      <c r="BR315" s="7" t="s">
        <v>8</v>
      </c>
      <c r="BS315" s="7" t="s">
        <v>9</v>
      </c>
      <c r="BT315" s="8" t="s">
        <v>10</v>
      </c>
      <c r="CL315" s="6" t="s">
        <v>3</v>
      </c>
      <c r="CM315" s="7" t="s">
        <v>7</v>
      </c>
      <c r="CN315" s="7" t="s">
        <v>8</v>
      </c>
      <c r="CO315" s="7" t="s">
        <v>9</v>
      </c>
      <c r="CP315" s="8" t="s">
        <v>10</v>
      </c>
      <c r="DH315" s="6" t="s">
        <v>3</v>
      </c>
      <c r="DI315" s="7" t="s">
        <v>7</v>
      </c>
      <c r="DJ315" s="7" t="s">
        <v>8</v>
      </c>
      <c r="DK315" s="7" t="s">
        <v>9</v>
      </c>
      <c r="DL315" s="8" t="s">
        <v>10</v>
      </c>
      <c r="ED315" s="6" t="s">
        <v>3</v>
      </c>
      <c r="EE315" s="7" t="s">
        <v>7</v>
      </c>
      <c r="EF315" s="7" t="s">
        <v>8</v>
      </c>
      <c r="EG315" s="7" t="s">
        <v>9</v>
      </c>
      <c r="EH315" s="8" t="s">
        <v>10</v>
      </c>
      <c r="EZ315" s="6" t="s">
        <v>3</v>
      </c>
      <c r="FA315" s="7" t="s">
        <v>7</v>
      </c>
      <c r="FB315" s="7" t="s">
        <v>8</v>
      </c>
      <c r="FC315" s="7" t="s">
        <v>9</v>
      </c>
      <c r="FD315" s="8" t="s">
        <v>10</v>
      </c>
      <c r="FV315" s="6" t="s">
        <v>3</v>
      </c>
      <c r="FW315" s="7" t="s">
        <v>7</v>
      </c>
      <c r="FX315" s="7" t="s">
        <v>8</v>
      </c>
      <c r="FY315" s="7" t="s">
        <v>9</v>
      </c>
      <c r="FZ315" s="8" t="s">
        <v>10</v>
      </c>
      <c r="GR315" s="6" t="s">
        <v>3</v>
      </c>
      <c r="GS315" s="7" t="s">
        <v>7</v>
      </c>
      <c r="GT315" s="7" t="s">
        <v>8</v>
      </c>
      <c r="GU315" s="7" t="s">
        <v>9</v>
      </c>
      <c r="GV315" s="8" t="s">
        <v>10</v>
      </c>
      <c r="HN315" s="6" t="s">
        <v>3</v>
      </c>
      <c r="HO315" s="7" t="s">
        <v>7</v>
      </c>
      <c r="HP315" s="7" t="s">
        <v>8</v>
      </c>
      <c r="HQ315" s="7" t="s">
        <v>9</v>
      </c>
      <c r="HR315" s="8" t="s">
        <v>10</v>
      </c>
    </row>
    <row r="316" spans="1:231">
      <c r="A316" t="str">
        <f>+A250</f>
        <v>Ptos de venta Propios</v>
      </c>
      <c r="B316" s="1"/>
      <c r="C316" s="1"/>
      <c r="D316" s="1"/>
      <c r="E316" s="1">
        <f>+Conceptos!C213</f>
        <v>16</v>
      </c>
      <c r="F316" s="1">
        <f>+Conceptos!D213</f>
        <v>25</v>
      </c>
      <c r="W316" t="str">
        <f>+W250</f>
        <v>Ptos de venta Propios</v>
      </c>
      <c r="X316" s="1">
        <f>+B316</f>
        <v>0</v>
      </c>
      <c r="Y316" s="1">
        <f t="shared" ref="Y316:AB320" si="1587">+C316</f>
        <v>0</v>
      </c>
      <c r="Z316" s="1">
        <f t="shared" si="1587"/>
        <v>0</v>
      </c>
      <c r="AA316" s="1">
        <f t="shared" si="1587"/>
        <v>16</v>
      </c>
      <c r="AB316" s="1">
        <f t="shared" si="1587"/>
        <v>25</v>
      </c>
      <c r="AS316" t="str">
        <f>+AS250</f>
        <v>Ptos de venta Propios</v>
      </c>
      <c r="AT316" s="1">
        <f t="shared" ref="AT316:AX320" si="1588">+X316</f>
        <v>0</v>
      </c>
      <c r="AU316" s="1">
        <f t="shared" si="1588"/>
        <v>0</v>
      </c>
      <c r="AV316" s="1">
        <f t="shared" si="1588"/>
        <v>0</v>
      </c>
      <c r="AW316" s="1">
        <f t="shared" si="1588"/>
        <v>16</v>
      </c>
      <c r="AX316" s="1">
        <f t="shared" si="1588"/>
        <v>25</v>
      </c>
      <c r="BO316" t="str">
        <f>+BO250</f>
        <v>Ptos de venta Propios</v>
      </c>
      <c r="BP316" s="1">
        <f t="shared" ref="BP316:BT320" si="1589">+AT316</f>
        <v>0</v>
      </c>
      <c r="BQ316" s="1">
        <f t="shared" si="1589"/>
        <v>0</v>
      </c>
      <c r="BR316" s="1">
        <f t="shared" si="1589"/>
        <v>0</v>
      </c>
      <c r="BS316" s="1">
        <f t="shared" si="1589"/>
        <v>16</v>
      </c>
      <c r="BT316" s="1">
        <f t="shared" si="1589"/>
        <v>25</v>
      </c>
      <c r="CK316" t="str">
        <f>+CK250</f>
        <v>Ptos de venta Propios</v>
      </c>
      <c r="CL316" s="1">
        <f t="shared" ref="CL316:CP320" si="1590">+BP316</f>
        <v>0</v>
      </c>
      <c r="CM316" s="1">
        <f t="shared" si="1590"/>
        <v>0</v>
      </c>
      <c r="CN316" s="1">
        <f t="shared" si="1590"/>
        <v>0</v>
      </c>
      <c r="CO316" s="1">
        <f t="shared" si="1590"/>
        <v>16</v>
      </c>
      <c r="CP316" s="1">
        <f t="shared" si="1590"/>
        <v>25</v>
      </c>
      <c r="DG316" t="str">
        <f>+DG250</f>
        <v>Ptos de venta Propios</v>
      </c>
      <c r="DH316" s="1">
        <f t="shared" ref="DH316:DL320" si="1591">+CL316</f>
        <v>0</v>
      </c>
      <c r="DI316" s="1">
        <f t="shared" si="1591"/>
        <v>0</v>
      </c>
      <c r="DJ316" s="1">
        <f t="shared" si="1591"/>
        <v>0</v>
      </c>
      <c r="DK316" s="1">
        <f t="shared" si="1591"/>
        <v>16</v>
      </c>
      <c r="DL316" s="1">
        <f t="shared" si="1591"/>
        <v>25</v>
      </c>
      <c r="EC316" t="str">
        <f>+EC250</f>
        <v>Ptos de venta Propios</v>
      </c>
      <c r="ED316" s="1">
        <f t="shared" ref="ED316:EH320" si="1592">+DH316</f>
        <v>0</v>
      </c>
      <c r="EE316" s="1">
        <f t="shared" si="1592"/>
        <v>0</v>
      </c>
      <c r="EF316" s="1">
        <f t="shared" si="1592"/>
        <v>0</v>
      </c>
      <c r="EG316" s="1">
        <f t="shared" si="1592"/>
        <v>16</v>
      </c>
      <c r="EH316" s="1">
        <f t="shared" si="1592"/>
        <v>25</v>
      </c>
      <c r="EY316" t="str">
        <f>+EY250</f>
        <v>Ptos de venta Propios</v>
      </c>
      <c r="EZ316" s="1">
        <f t="shared" ref="EZ316:FD320" si="1593">+ED316</f>
        <v>0</v>
      </c>
      <c r="FA316" s="1">
        <f t="shared" si="1593"/>
        <v>0</v>
      </c>
      <c r="FB316" s="1">
        <f t="shared" si="1593"/>
        <v>0</v>
      </c>
      <c r="FC316" s="1">
        <f t="shared" si="1593"/>
        <v>16</v>
      </c>
      <c r="FD316" s="1">
        <f t="shared" si="1593"/>
        <v>25</v>
      </c>
      <c r="FU316" t="str">
        <f>+FU250</f>
        <v>Ptos de venta Propios</v>
      </c>
      <c r="FV316" s="1">
        <f t="shared" ref="FV316:FZ320" si="1594">+EZ316</f>
        <v>0</v>
      </c>
      <c r="FW316" s="1">
        <f t="shared" si="1594"/>
        <v>0</v>
      </c>
      <c r="FX316" s="1">
        <f t="shared" si="1594"/>
        <v>0</v>
      </c>
      <c r="FY316" s="1">
        <f t="shared" si="1594"/>
        <v>16</v>
      </c>
      <c r="FZ316" s="1">
        <f t="shared" si="1594"/>
        <v>25</v>
      </c>
      <c r="GQ316" t="str">
        <f>+GQ250</f>
        <v>Ptos de venta Propios</v>
      </c>
      <c r="GR316" s="1">
        <f t="shared" ref="GR316:GV320" si="1595">+FV316</f>
        <v>0</v>
      </c>
      <c r="GS316" s="1">
        <f t="shared" si="1595"/>
        <v>0</v>
      </c>
      <c r="GT316" s="1">
        <f t="shared" si="1595"/>
        <v>0</v>
      </c>
      <c r="GU316" s="1">
        <f t="shared" si="1595"/>
        <v>16</v>
      </c>
      <c r="GV316" s="1">
        <f t="shared" si="1595"/>
        <v>25</v>
      </c>
      <c r="HM316" t="str">
        <f>+HM250</f>
        <v>Ptos de venta Propios</v>
      </c>
      <c r="HN316" s="1">
        <f t="shared" ref="HN316:HR320" si="1596">+GR316</f>
        <v>0</v>
      </c>
      <c r="HO316" s="1">
        <f t="shared" si="1596"/>
        <v>0</v>
      </c>
      <c r="HP316" s="1">
        <f t="shared" si="1596"/>
        <v>0</v>
      </c>
      <c r="HQ316" s="1">
        <f t="shared" si="1596"/>
        <v>16</v>
      </c>
      <c r="HR316" s="1">
        <f t="shared" si="1596"/>
        <v>25</v>
      </c>
    </row>
    <row r="317" spans="1:231">
      <c r="A317" t="str">
        <f>+A251</f>
        <v>Grandes cadenas</v>
      </c>
      <c r="B317" s="1"/>
      <c r="C317" s="1"/>
      <c r="D317" s="1"/>
      <c r="E317" s="1">
        <f>+Conceptos!C214</f>
        <v>0</v>
      </c>
      <c r="F317" s="1">
        <f>+Conceptos!D214</f>
        <v>8</v>
      </c>
      <c r="W317" t="str">
        <f>+W251</f>
        <v>Grandes cadenas</v>
      </c>
      <c r="X317" s="1">
        <f>+B317</f>
        <v>0</v>
      </c>
      <c r="Y317" s="1">
        <f t="shared" si="1587"/>
        <v>0</v>
      </c>
      <c r="Z317" s="1">
        <f t="shared" si="1587"/>
        <v>0</v>
      </c>
      <c r="AA317" s="1">
        <f t="shared" si="1587"/>
        <v>0</v>
      </c>
      <c r="AB317" s="1">
        <f t="shared" si="1587"/>
        <v>8</v>
      </c>
      <c r="AS317" t="str">
        <f>+AS251</f>
        <v>Grandes cadenas</v>
      </c>
      <c r="AT317" s="1">
        <f t="shared" si="1588"/>
        <v>0</v>
      </c>
      <c r="AU317" s="1">
        <f t="shared" si="1588"/>
        <v>0</v>
      </c>
      <c r="AV317" s="1">
        <f t="shared" si="1588"/>
        <v>0</v>
      </c>
      <c r="AW317" s="1">
        <f t="shared" si="1588"/>
        <v>0</v>
      </c>
      <c r="AX317" s="1">
        <f t="shared" si="1588"/>
        <v>8</v>
      </c>
      <c r="BO317" t="str">
        <f>+BO251</f>
        <v>Grandes cadenas</v>
      </c>
      <c r="BP317" s="1">
        <f t="shared" si="1589"/>
        <v>0</v>
      </c>
      <c r="BQ317" s="1">
        <f t="shared" si="1589"/>
        <v>0</v>
      </c>
      <c r="BR317" s="1">
        <f t="shared" si="1589"/>
        <v>0</v>
      </c>
      <c r="BS317" s="1">
        <f t="shared" si="1589"/>
        <v>0</v>
      </c>
      <c r="BT317" s="1">
        <f t="shared" si="1589"/>
        <v>8</v>
      </c>
      <c r="CK317" t="str">
        <f>+CK251</f>
        <v>Grandes cadenas</v>
      </c>
      <c r="CL317" s="1">
        <f t="shared" si="1590"/>
        <v>0</v>
      </c>
      <c r="CM317" s="1">
        <f t="shared" si="1590"/>
        <v>0</v>
      </c>
      <c r="CN317" s="1">
        <f t="shared" si="1590"/>
        <v>0</v>
      </c>
      <c r="CO317" s="1">
        <f t="shared" si="1590"/>
        <v>0</v>
      </c>
      <c r="CP317" s="1">
        <f t="shared" si="1590"/>
        <v>8</v>
      </c>
      <c r="DG317" t="str">
        <f>+DG251</f>
        <v>Grandes cadenas</v>
      </c>
      <c r="DH317" s="1">
        <f t="shared" si="1591"/>
        <v>0</v>
      </c>
      <c r="DI317" s="1">
        <f t="shared" si="1591"/>
        <v>0</v>
      </c>
      <c r="DJ317" s="1">
        <f t="shared" si="1591"/>
        <v>0</v>
      </c>
      <c r="DK317" s="1">
        <f t="shared" si="1591"/>
        <v>0</v>
      </c>
      <c r="DL317" s="1">
        <f t="shared" si="1591"/>
        <v>8</v>
      </c>
      <c r="EC317" t="str">
        <f>+EC251</f>
        <v>Grandes cadenas</v>
      </c>
      <c r="ED317" s="1">
        <f t="shared" si="1592"/>
        <v>0</v>
      </c>
      <c r="EE317" s="1">
        <f t="shared" si="1592"/>
        <v>0</v>
      </c>
      <c r="EF317" s="1">
        <f t="shared" si="1592"/>
        <v>0</v>
      </c>
      <c r="EG317" s="1">
        <f t="shared" si="1592"/>
        <v>0</v>
      </c>
      <c r="EH317" s="1">
        <f t="shared" si="1592"/>
        <v>8</v>
      </c>
      <c r="EY317" t="str">
        <f>+EY251</f>
        <v>Grandes cadenas</v>
      </c>
      <c r="EZ317" s="1">
        <f t="shared" si="1593"/>
        <v>0</v>
      </c>
      <c r="FA317" s="1">
        <f t="shared" si="1593"/>
        <v>0</v>
      </c>
      <c r="FB317" s="1">
        <f t="shared" si="1593"/>
        <v>0</v>
      </c>
      <c r="FC317" s="1">
        <f t="shared" si="1593"/>
        <v>0</v>
      </c>
      <c r="FD317" s="1">
        <f t="shared" si="1593"/>
        <v>8</v>
      </c>
      <c r="FU317" t="str">
        <f>+FU251</f>
        <v>Grandes cadenas</v>
      </c>
      <c r="FV317" s="1">
        <f t="shared" si="1594"/>
        <v>0</v>
      </c>
      <c r="FW317" s="1">
        <f t="shared" si="1594"/>
        <v>0</v>
      </c>
      <c r="FX317" s="1">
        <f t="shared" si="1594"/>
        <v>0</v>
      </c>
      <c r="FY317" s="1">
        <f t="shared" si="1594"/>
        <v>0</v>
      </c>
      <c r="FZ317" s="1">
        <f t="shared" si="1594"/>
        <v>8</v>
      </c>
      <c r="GQ317" t="str">
        <f>+GQ251</f>
        <v>Grandes cadenas</v>
      </c>
      <c r="GR317" s="1">
        <f t="shared" si="1595"/>
        <v>0</v>
      </c>
      <c r="GS317" s="1">
        <f t="shared" si="1595"/>
        <v>0</v>
      </c>
      <c r="GT317" s="1">
        <f t="shared" si="1595"/>
        <v>0</v>
      </c>
      <c r="GU317" s="1">
        <f t="shared" si="1595"/>
        <v>0</v>
      </c>
      <c r="GV317" s="1">
        <f t="shared" si="1595"/>
        <v>8</v>
      </c>
      <c r="HM317" t="str">
        <f>+HM251</f>
        <v>Grandes cadenas</v>
      </c>
      <c r="HN317" s="1">
        <f t="shared" si="1596"/>
        <v>0</v>
      </c>
      <c r="HO317" s="1">
        <f t="shared" si="1596"/>
        <v>0</v>
      </c>
      <c r="HP317" s="1">
        <f t="shared" si="1596"/>
        <v>0</v>
      </c>
      <c r="HQ317" s="1">
        <f t="shared" si="1596"/>
        <v>0</v>
      </c>
      <c r="HR317" s="1">
        <f t="shared" si="1596"/>
        <v>8</v>
      </c>
    </row>
    <row r="318" spans="1:231">
      <c r="A318" t="str">
        <f>+A252</f>
        <v>Web</v>
      </c>
      <c r="B318" s="1"/>
      <c r="C318" s="1"/>
      <c r="D318" s="1"/>
      <c r="E318" s="1">
        <f>+Conceptos!C215</f>
        <v>16</v>
      </c>
      <c r="F318" s="1">
        <f>+Conceptos!D215</f>
        <v>40</v>
      </c>
      <c r="W318" t="str">
        <f>+W252</f>
        <v>Web</v>
      </c>
      <c r="X318" s="1">
        <f>+B318</f>
        <v>0</v>
      </c>
      <c r="Y318" s="1">
        <f t="shared" si="1587"/>
        <v>0</v>
      </c>
      <c r="Z318" s="1">
        <f t="shared" si="1587"/>
        <v>0</v>
      </c>
      <c r="AA318" s="1">
        <f t="shared" si="1587"/>
        <v>16</v>
      </c>
      <c r="AB318" s="1">
        <f t="shared" si="1587"/>
        <v>40</v>
      </c>
      <c r="AS318" t="str">
        <f>+AS252</f>
        <v>Web</v>
      </c>
      <c r="AT318" s="1">
        <f t="shared" si="1588"/>
        <v>0</v>
      </c>
      <c r="AU318" s="1">
        <f t="shared" si="1588"/>
        <v>0</v>
      </c>
      <c r="AV318" s="1">
        <f t="shared" si="1588"/>
        <v>0</v>
      </c>
      <c r="AW318" s="1">
        <f t="shared" si="1588"/>
        <v>16</v>
      </c>
      <c r="AX318" s="1">
        <f t="shared" si="1588"/>
        <v>40</v>
      </c>
      <c r="BO318" t="str">
        <f>+BO252</f>
        <v>Web</v>
      </c>
      <c r="BP318" s="1">
        <f t="shared" si="1589"/>
        <v>0</v>
      </c>
      <c r="BQ318" s="1">
        <f t="shared" si="1589"/>
        <v>0</v>
      </c>
      <c r="BR318" s="1">
        <f t="shared" si="1589"/>
        <v>0</v>
      </c>
      <c r="BS318" s="1">
        <f t="shared" si="1589"/>
        <v>16</v>
      </c>
      <c r="BT318" s="1">
        <f t="shared" si="1589"/>
        <v>40</v>
      </c>
      <c r="CK318" t="str">
        <f>+CK252</f>
        <v>Web</v>
      </c>
      <c r="CL318" s="1">
        <f t="shared" si="1590"/>
        <v>0</v>
      </c>
      <c r="CM318" s="1">
        <f t="shared" si="1590"/>
        <v>0</v>
      </c>
      <c r="CN318" s="1">
        <f t="shared" si="1590"/>
        <v>0</v>
      </c>
      <c r="CO318" s="1">
        <f t="shared" si="1590"/>
        <v>16</v>
      </c>
      <c r="CP318" s="1">
        <f t="shared" si="1590"/>
        <v>40</v>
      </c>
      <c r="DG318" t="str">
        <f>+DG252</f>
        <v>Web</v>
      </c>
      <c r="DH318" s="1">
        <f t="shared" si="1591"/>
        <v>0</v>
      </c>
      <c r="DI318" s="1">
        <f t="shared" si="1591"/>
        <v>0</v>
      </c>
      <c r="DJ318" s="1">
        <f t="shared" si="1591"/>
        <v>0</v>
      </c>
      <c r="DK318" s="1">
        <f t="shared" si="1591"/>
        <v>16</v>
      </c>
      <c r="DL318" s="1">
        <f t="shared" si="1591"/>
        <v>40</v>
      </c>
      <c r="EC318" t="str">
        <f>+EC252</f>
        <v>Web</v>
      </c>
      <c r="ED318" s="1">
        <f t="shared" si="1592"/>
        <v>0</v>
      </c>
      <c r="EE318" s="1">
        <f t="shared" si="1592"/>
        <v>0</v>
      </c>
      <c r="EF318" s="1">
        <f t="shared" si="1592"/>
        <v>0</v>
      </c>
      <c r="EG318" s="1">
        <f t="shared" si="1592"/>
        <v>16</v>
      </c>
      <c r="EH318" s="1">
        <f t="shared" si="1592"/>
        <v>40</v>
      </c>
      <c r="EY318" t="str">
        <f>+EY252</f>
        <v>Web</v>
      </c>
      <c r="EZ318" s="1">
        <f t="shared" si="1593"/>
        <v>0</v>
      </c>
      <c r="FA318" s="1">
        <f t="shared" si="1593"/>
        <v>0</v>
      </c>
      <c r="FB318" s="1">
        <f t="shared" si="1593"/>
        <v>0</v>
      </c>
      <c r="FC318" s="1">
        <f t="shared" si="1593"/>
        <v>16</v>
      </c>
      <c r="FD318" s="1">
        <f t="shared" si="1593"/>
        <v>40</v>
      </c>
      <c r="FU318" t="str">
        <f>+FU252</f>
        <v>Web</v>
      </c>
      <c r="FV318" s="1">
        <f t="shared" si="1594"/>
        <v>0</v>
      </c>
      <c r="FW318" s="1">
        <f t="shared" si="1594"/>
        <v>0</v>
      </c>
      <c r="FX318" s="1">
        <f t="shared" si="1594"/>
        <v>0</v>
      </c>
      <c r="FY318" s="1">
        <f t="shared" si="1594"/>
        <v>16</v>
      </c>
      <c r="FZ318" s="1">
        <f t="shared" si="1594"/>
        <v>40</v>
      </c>
      <c r="GQ318" t="str">
        <f>+GQ252</f>
        <v>Web</v>
      </c>
      <c r="GR318" s="1">
        <f t="shared" si="1595"/>
        <v>0</v>
      </c>
      <c r="GS318" s="1">
        <f t="shared" si="1595"/>
        <v>0</v>
      </c>
      <c r="GT318" s="1">
        <f t="shared" si="1595"/>
        <v>0</v>
      </c>
      <c r="GU318" s="1">
        <f t="shared" si="1595"/>
        <v>16</v>
      </c>
      <c r="GV318" s="1">
        <f t="shared" si="1595"/>
        <v>40</v>
      </c>
      <c r="HM318" t="str">
        <f>+HM252</f>
        <v>Web</v>
      </c>
      <c r="HN318" s="1">
        <f t="shared" si="1596"/>
        <v>0</v>
      </c>
      <c r="HO318" s="1">
        <f t="shared" si="1596"/>
        <v>0</v>
      </c>
      <c r="HP318" s="1">
        <f t="shared" si="1596"/>
        <v>0</v>
      </c>
      <c r="HQ318" s="1">
        <f t="shared" si="1596"/>
        <v>16</v>
      </c>
      <c r="HR318" s="1">
        <f t="shared" si="1596"/>
        <v>40</v>
      </c>
    </row>
    <row r="319" spans="1:231">
      <c r="A319" t="str">
        <f>+A253</f>
        <v>Ptos de venta ajenos</v>
      </c>
      <c r="B319" s="1"/>
      <c r="C319" s="1"/>
      <c r="D319" s="1"/>
      <c r="E319" s="1">
        <f>+Conceptos!C216</f>
        <v>5</v>
      </c>
      <c r="F319" s="1">
        <f>+Conceptos!D216</f>
        <v>5</v>
      </c>
      <c r="W319" t="str">
        <f>+W253</f>
        <v>Ptos de venta ajenos</v>
      </c>
      <c r="X319" s="1">
        <f>+B319</f>
        <v>0</v>
      </c>
      <c r="Y319" s="1">
        <f t="shared" si="1587"/>
        <v>0</v>
      </c>
      <c r="Z319" s="1">
        <f t="shared" si="1587"/>
        <v>0</v>
      </c>
      <c r="AA319" s="1">
        <f t="shared" si="1587"/>
        <v>5</v>
      </c>
      <c r="AB319" s="1">
        <f t="shared" si="1587"/>
        <v>5</v>
      </c>
      <c r="AS319" t="str">
        <f>+AS253</f>
        <v>Ptos de venta ajenos</v>
      </c>
      <c r="AT319" s="1">
        <f t="shared" si="1588"/>
        <v>0</v>
      </c>
      <c r="AU319" s="1">
        <f t="shared" si="1588"/>
        <v>0</v>
      </c>
      <c r="AV319" s="1">
        <f t="shared" si="1588"/>
        <v>0</v>
      </c>
      <c r="AW319" s="1">
        <f t="shared" si="1588"/>
        <v>5</v>
      </c>
      <c r="AX319" s="1">
        <f t="shared" si="1588"/>
        <v>5</v>
      </c>
      <c r="BO319" t="str">
        <f>+BO253</f>
        <v>Ptos de venta ajenos</v>
      </c>
      <c r="BP319" s="1">
        <f t="shared" si="1589"/>
        <v>0</v>
      </c>
      <c r="BQ319" s="1">
        <f t="shared" si="1589"/>
        <v>0</v>
      </c>
      <c r="BR319" s="1">
        <f t="shared" si="1589"/>
        <v>0</v>
      </c>
      <c r="BS319" s="1">
        <f t="shared" si="1589"/>
        <v>5</v>
      </c>
      <c r="BT319" s="1">
        <f t="shared" si="1589"/>
        <v>5</v>
      </c>
      <c r="CK319" t="str">
        <f>+CK253</f>
        <v>Ptos de venta ajenos</v>
      </c>
      <c r="CL319" s="1">
        <f t="shared" si="1590"/>
        <v>0</v>
      </c>
      <c r="CM319" s="1">
        <f t="shared" si="1590"/>
        <v>0</v>
      </c>
      <c r="CN319" s="1">
        <f t="shared" si="1590"/>
        <v>0</v>
      </c>
      <c r="CO319" s="1">
        <f t="shared" si="1590"/>
        <v>5</v>
      </c>
      <c r="CP319" s="1">
        <f t="shared" si="1590"/>
        <v>5</v>
      </c>
      <c r="DG319" t="str">
        <f>+DG253</f>
        <v>Ptos de venta ajenos</v>
      </c>
      <c r="DH319" s="1">
        <f t="shared" si="1591"/>
        <v>0</v>
      </c>
      <c r="DI319" s="1">
        <f t="shared" si="1591"/>
        <v>0</v>
      </c>
      <c r="DJ319" s="1">
        <f t="shared" si="1591"/>
        <v>0</v>
      </c>
      <c r="DK319" s="1">
        <f t="shared" si="1591"/>
        <v>5</v>
      </c>
      <c r="DL319" s="1">
        <f t="shared" si="1591"/>
        <v>5</v>
      </c>
      <c r="EC319" t="str">
        <f>+EC253</f>
        <v>Ptos de venta ajenos</v>
      </c>
      <c r="ED319" s="1">
        <f t="shared" si="1592"/>
        <v>0</v>
      </c>
      <c r="EE319" s="1">
        <f t="shared" si="1592"/>
        <v>0</v>
      </c>
      <c r="EF319" s="1">
        <f t="shared" si="1592"/>
        <v>0</v>
      </c>
      <c r="EG319" s="1">
        <f t="shared" si="1592"/>
        <v>5</v>
      </c>
      <c r="EH319" s="1">
        <f t="shared" si="1592"/>
        <v>5</v>
      </c>
      <c r="EY319" t="str">
        <f>+EY253</f>
        <v>Ptos de venta ajenos</v>
      </c>
      <c r="EZ319" s="1">
        <f t="shared" si="1593"/>
        <v>0</v>
      </c>
      <c r="FA319" s="1">
        <f t="shared" si="1593"/>
        <v>0</v>
      </c>
      <c r="FB319" s="1">
        <f t="shared" si="1593"/>
        <v>0</v>
      </c>
      <c r="FC319" s="1">
        <f t="shared" si="1593"/>
        <v>5</v>
      </c>
      <c r="FD319" s="1">
        <f t="shared" si="1593"/>
        <v>5</v>
      </c>
      <c r="FU319" t="str">
        <f>+FU253</f>
        <v>Ptos de venta ajenos</v>
      </c>
      <c r="FV319" s="1">
        <f t="shared" si="1594"/>
        <v>0</v>
      </c>
      <c r="FW319" s="1">
        <f t="shared" si="1594"/>
        <v>0</v>
      </c>
      <c r="FX319" s="1">
        <f t="shared" si="1594"/>
        <v>0</v>
      </c>
      <c r="FY319" s="1">
        <f t="shared" si="1594"/>
        <v>5</v>
      </c>
      <c r="FZ319" s="1">
        <f t="shared" si="1594"/>
        <v>5</v>
      </c>
      <c r="GQ319" t="str">
        <f>+GQ253</f>
        <v>Ptos de venta ajenos</v>
      </c>
      <c r="GR319" s="1">
        <f t="shared" si="1595"/>
        <v>0</v>
      </c>
      <c r="GS319" s="1">
        <f t="shared" si="1595"/>
        <v>0</v>
      </c>
      <c r="GT319" s="1">
        <f t="shared" si="1595"/>
        <v>0</v>
      </c>
      <c r="GU319" s="1">
        <f t="shared" si="1595"/>
        <v>5</v>
      </c>
      <c r="GV319" s="1">
        <f t="shared" si="1595"/>
        <v>5</v>
      </c>
      <c r="HM319" t="str">
        <f>+HM253</f>
        <v>Ptos de venta ajenos</v>
      </c>
      <c r="HN319" s="1">
        <f t="shared" si="1596"/>
        <v>0</v>
      </c>
      <c r="HO319" s="1">
        <f t="shared" si="1596"/>
        <v>0</v>
      </c>
      <c r="HP319" s="1">
        <f t="shared" si="1596"/>
        <v>0</v>
      </c>
      <c r="HQ319" s="1">
        <f t="shared" si="1596"/>
        <v>5</v>
      </c>
      <c r="HR319" s="1">
        <f t="shared" si="1596"/>
        <v>5</v>
      </c>
    </row>
    <row r="320" spans="1:231">
      <c r="A320" t="str">
        <f>+A254</f>
        <v>merchandaising regalos</v>
      </c>
      <c r="B320" s="1"/>
      <c r="C320" s="1"/>
      <c r="D320" s="1"/>
      <c r="E320" s="1">
        <f>+Conceptos!C217</f>
        <v>1</v>
      </c>
      <c r="F320" s="1">
        <f>+Conceptos!D217</f>
        <v>2</v>
      </c>
      <c r="W320" t="str">
        <f>+W254</f>
        <v>merchandaising regalos</v>
      </c>
      <c r="X320" s="1">
        <f>+B320</f>
        <v>0</v>
      </c>
      <c r="Y320" s="1">
        <f t="shared" si="1587"/>
        <v>0</v>
      </c>
      <c r="Z320" s="1">
        <f t="shared" si="1587"/>
        <v>0</v>
      </c>
      <c r="AA320" s="1">
        <f t="shared" si="1587"/>
        <v>1</v>
      </c>
      <c r="AB320" s="1">
        <f t="shared" si="1587"/>
        <v>2</v>
      </c>
      <c r="AS320" t="str">
        <f>+AS254</f>
        <v>merchandaising regalos</v>
      </c>
      <c r="AT320" s="1">
        <f t="shared" si="1588"/>
        <v>0</v>
      </c>
      <c r="AU320" s="1">
        <f t="shared" si="1588"/>
        <v>0</v>
      </c>
      <c r="AV320" s="1">
        <f t="shared" si="1588"/>
        <v>0</v>
      </c>
      <c r="AW320" s="1">
        <f t="shared" si="1588"/>
        <v>1</v>
      </c>
      <c r="AX320" s="1">
        <f t="shared" si="1588"/>
        <v>2</v>
      </c>
      <c r="AY320" s="9"/>
      <c r="BO320" t="str">
        <f>+BO254</f>
        <v>merchandaising regalos</v>
      </c>
      <c r="BP320" s="1">
        <f t="shared" si="1589"/>
        <v>0</v>
      </c>
      <c r="BQ320" s="1">
        <f t="shared" si="1589"/>
        <v>0</v>
      </c>
      <c r="BR320" s="1">
        <f t="shared" si="1589"/>
        <v>0</v>
      </c>
      <c r="BS320" s="1">
        <f t="shared" si="1589"/>
        <v>1</v>
      </c>
      <c r="BT320" s="1">
        <f t="shared" si="1589"/>
        <v>2</v>
      </c>
      <c r="CK320" t="str">
        <f>+CK254</f>
        <v>merchandaising regalos</v>
      </c>
      <c r="CL320" s="1">
        <f t="shared" si="1590"/>
        <v>0</v>
      </c>
      <c r="CM320" s="1">
        <f t="shared" si="1590"/>
        <v>0</v>
      </c>
      <c r="CN320" s="1">
        <f t="shared" si="1590"/>
        <v>0</v>
      </c>
      <c r="CO320" s="1">
        <f t="shared" si="1590"/>
        <v>1</v>
      </c>
      <c r="CP320" s="1">
        <f t="shared" si="1590"/>
        <v>2</v>
      </c>
      <c r="DG320" t="str">
        <f>+DG254</f>
        <v>merchandaising regalos</v>
      </c>
      <c r="DH320" s="1">
        <f t="shared" si="1591"/>
        <v>0</v>
      </c>
      <c r="DI320" s="1">
        <f t="shared" si="1591"/>
        <v>0</v>
      </c>
      <c r="DJ320" s="1">
        <f t="shared" si="1591"/>
        <v>0</v>
      </c>
      <c r="DK320" s="1">
        <f t="shared" si="1591"/>
        <v>1</v>
      </c>
      <c r="DL320" s="1">
        <f t="shared" si="1591"/>
        <v>2</v>
      </c>
      <c r="EC320" t="str">
        <f>+EC254</f>
        <v>merchandaising regalos</v>
      </c>
      <c r="ED320" s="1">
        <f t="shared" si="1592"/>
        <v>0</v>
      </c>
      <c r="EE320" s="1">
        <f t="shared" si="1592"/>
        <v>0</v>
      </c>
      <c r="EF320" s="1">
        <f t="shared" si="1592"/>
        <v>0</v>
      </c>
      <c r="EG320" s="1">
        <f t="shared" si="1592"/>
        <v>1</v>
      </c>
      <c r="EH320" s="1">
        <f t="shared" si="1592"/>
        <v>2</v>
      </c>
      <c r="EY320" t="str">
        <f>+EY254</f>
        <v>merchandaising regalos</v>
      </c>
      <c r="EZ320" s="1">
        <f t="shared" si="1593"/>
        <v>0</v>
      </c>
      <c r="FA320" s="1">
        <f t="shared" si="1593"/>
        <v>0</v>
      </c>
      <c r="FB320" s="1">
        <f t="shared" si="1593"/>
        <v>0</v>
      </c>
      <c r="FC320" s="1">
        <f t="shared" si="1593"/>
        <v>1</v>
      </c>
      <c r="FD320" s="1">
        <f t="shared" si="1593"/>
        <v>2</v>
      </c>
      <c r="FU320" t="str">
        <f>+FU254</f>
        <v>merchandaising regalos</v>
      </c>
      <c r="FV320" s="1">
        <f t="shared" si="1594"/>
        <v>0</v>
      </c>
      <c r="FW320" s="1">
        <f t="shared" si="1594"/>
        <v>0</v>
      </c>
      <c r="FX320" s="1">
        <f t="shared" si="1594"/>
        <v>0</v>
      </c>
      <c r="FY320" s="1">
        <f t="shared" si="1594"/>
        <v>1</v>
      </c>
      <c r="FZ320" s="1">
        <f t="shared" si="1594"/>
        <v>2</v>
      </c>
      <c r="GQ320" t="str">
        <f>+GQ254</f>
        <v>merchandaising regalos</v>
      </c>
      <c r="GR320" s="1">
        <f t="shared" si="1595"/>
        <v>0</v>
      </c>
      <c r="GS320" s="1">
        <f t="shared" si="1595"/>
        <v>0</v>
      </c>
      <c r="GT320" s="1">
        <f t="shared" si="1595"/>
        <v>0</v>
      </c>
      <c r="GU320" s="1">
        <f t="shared" si="1595"/>
        <v>1</v>
      </c>
      <c r="GV320" s="1">
        <f t="shared" si="1595"/>
        <v>2</v>
      </c>
      <c r="HM320" t="str">
        <f>+HM254</f>
        <v>merchandaising regalos</v>
      </c>
      <c r="HN320" s="1">
        <f t="shared" si="1596"/>
        <v>0</v>
      </c>
      <c r="HO320" s="1">
        <f t="shared" si="1596"/>
        <v>0</v>
      </c>
      <c r="HP320" s="1">
        <f t="shared" si="1596"/>
        <v>0</v>
      </c>
      <c r="HQ320" s="1">
        <f t="shared" si="1596"/>
        <v>1</v>
      </c>
      <c r="HR320" s="1">
        <f t="shared" si="1596"/>
        <v>2</v>
      </c>
    </row>
    <row r="321" spans="1:227">
      <c r="B321" s="1"/>
      <c r="C321" s="1"/>
      <c r="D321" s="1"/>
      <c r="E321" s="1"/>
      <c r="F321" s="9"/>
      <c r="X321" s="1"/>
      <c r="Y321" s="1"/>
      <c r="Z321" s="1"/>
      <c r="AA321" s="1"/>
      <c r="AB321" s="9"/>
      <c r="AT321" s="1"/>
      <c r="AU321" s="1"/>
      <c r="AV321" s="1"/>
      <c r="AW321" s="1"/>
      <c r="AX321" s="9"/>
      <c r="BP321" s="1"/>
      <c r="BQ321" s="1"/>
      <c r="BR321" s="1"/>
      <c r="BS321" s="1"/>
      <c r="BT321" s="9"/>
      <c r="CL321" s="1"/>
      <c r="CM321" s="1"/>
      <c r="CN321" s="1"/>
      <c r="CO321" s="1"/>
      <c r="CP321" s="9"/>
      <c r="DH321" s="1"/>
      <c r="DI321" s="1"/>
      <c r="DJ321" s="1"/>
      <c r="DK321" s="1"/>
      <c r="DL321" s="9"/>
      <c r="ED321" s="1"/>
      <c r="EE321" s="1"/>
      <c r="EF321" s="1"/>
      <c r="EG321" s="1"/>
      <c r="EH321" s="9"/>
      <c r="EZ321" s="1"/>
      <c r="FA321" s="1"/>
      <c r="FB321" s="1"/>
      <c r="FC321" s="1"/>
      <c r="FD321" s="9"/>
      <c r="FV321" s="1"/>
      <c r="FW321" s="1"/>
      <c r="FX321" s="1"/>
      <c r="FY321" s="1"/>
      <c r="FZ321" s="9"/>
      <c r="GR321" s="1"/>
      <c r="GS321" s="1"/>
      <c r="GT321" s="1"/>
      <c r="GU321" s="1"/>
      <c r="GV321" s="9"/>
      <c r="HN321" s="1"/>
      <c r="HO321" s="1"/>
      <c r="HP321" s="1"/>
      <c r="HQ321" s="1"/>
      <c r="HR321" s="9"/>
    </row>
    <row r="322" spans="1:227" ht="13.5" thickBot="1">
      <c r="B322" s="1" t="str">
        <f>+B324</f>
        <v>Black market solo pts vta ajenos</v>
      </c>
      <c r="C322" s="18">
        <f>+Conceptos!N101</f>
        <v>0.06</v>
      </c>
      <c r="D322" s="18">
        <f>+C322</f>
        <v>0.06</v>
      </c>
      <c r="E322" s="18">
        <f>+D322</f>
        <v>0.06</v>
      </c>
      <c r="F322" s="18">
        <f>+E322</f>
        <v>0.06</v>
      </c>
      <c r="G322" s="18">
        <f>+F322</f>
        <v>0.06</v>
      </c>
      <c r="X322" s="1" t="str">
        <f>+X324</f>
        <v>Black market solo pts vta ajenos</v>
      </c>
      <c r="Y322" s="18">
        <f>+Conceptos!O101</f>
        <v>0.06</v>
      </c>
      <c r="Z322" s="18">
        <f>+Y322</f>
        <v>0.06</v>
      </c>
      <c r="AA322" s="18">
        <f>+Z322</f>
        <v>0.06</v>
      </c>
      <c r="AB322" s="18">
        <f>+AA322</f>
        <v>0.06</v>
      </c>
      <c r="AC322" s="18">
        <f>+AB322</f>
        <v>0.06</v>
      </c>
      <c r="AT322" s="1" t="str">
        <f>+AT324</f>
        <v>Black market</v>
      </c>
      <c r="AU322" s="18">
        <f>+Conceptos!P101</f>
        <v>0.06</v>
      </c>
      <c r="AV322" s="18">
        <f>+AU322</f>
        <v>0.06</v>
      </c>
      <c r="AW322" s="18">
        <f>+AV322</f>
        <v>0.06</v>
      </c>
      <c r="AX322" s="18">
        <f>+AW322</f>
        <v>0.06</v>
      </c>
      <c r="AY322" s="18">
        <f>+AX322</f>
        <v>0.06</v>
      </c>
      <c r="BP322" s="1" t="str">
        <f>+BP324</f>
        <v>Black market</v>
      </c>
      <c r="BQ322" s="18">
        <f>+Conceptos!Q101</f>
        <v>0.06</v>
      </c>
      <c r="BR322" s="18">
        <f>+BQ322</f>
        <v>0.06</v>
      </c>
      <c r="BS322" s="18">
        <f>+BR322</f>
        <v>0.06</v>
      </c>
      <c r="BT322" s="18">
        <f>+BS322</f>
        <v>0.06</v>
      </c>
      <c r="BU322" s="18">
        <f>+BT322</f>
        <v>0.06</v>
      </c>
      <c r="CL322" s="1" t="str">
        <f>+CL324</f>
        <v>Black market</v>
      </c>
      <c r="CM322" s="18">
        <f>+Conceptos!R101</f>
        <v>0.06</v>
      </c>
      <c r="CN322" s="18">
        <f>+CM322</f>
        <v>0.06</v>
      </c>
      <c r="CO322" s="18">
        <f>+CN322</f>
        <v>0.06</v>
      </c>
      <c r="CP322" s="18">
        <f>+CO322</f>
        <v>0.06</v>
      </c>
      <c r="CQ322" s="18">
        <f>+CP322</f>
        <v>0.06</v>
      </c>
      <c r="DH322" s="1" t="str">
        <f>+DH324</f>
        <v>Black market</v>
      </c>
      <c r="DI322" s="18">
        <f>+Conceptos!S101</f>
        <v>0.06</v>
      </c>
      <c r="DJ322" s="18">
        <f>+DI322</f>
        <v>0.06</v>
      </c>
      <c r="DK322" s="18">
        <f>+DJ322</f>
        <v>0.06</v>
      </c>
      <c r="DL322" s="18">
        <f>+DK322</f>
        <v>0.06</v>
      </c>
      <c r="DM322" s="18">
        <f>+DL322</f>
        <v>0.06</v>
      </c>
      <c r="ED322" s="1" t="str">
        <f>+ED324</f>
        <v>Black market</v>
      </c>
      <c r="EE322" s="18">
        <f>+Conceptos!T101</f>
        <v>0.06</v>
      </c>
      <c r="EF322" s="18">
        <f>+EE322</f>
        <v>0.06</v>
      </c>
      <c r="EG322" s="18">
        <f>+EF322</f>
        <v>0.06</v>
      </c>
      <c r="EH322" s="18">
        <f>+EG322</f>
        <v>0.06</v>
      </c>
      <c r="EI322" s="18">
        <f>+EH322</f>
        <v>0.06</v>
      </c>
      <c r="EZ322" s="1" t="str">
        <f>+EZ324</f>
        <v>Black market</v>
      </c>
      <c r="FA322" s="18">
        <f>+Conceptos!U101</f>
        <v>0.06</v>
      </c>
      <c r="FB322" s="18">
        <f>+FA322</f>
        <v>0.06</v>
      </c>
      <c r="FC322" s="18">
        <f>+FB322</f>
        <v>0.06</v>
      </c>
      <c r="FD322" s="18">
        <f>+FC322</f>
        <v>0.06</v>
      </c>
      <c r="FE322" s="18">
        <f>+FD322</f>
        <v>0.06</v>
      </c>
      <c r="FV322" s="1" t="str">
        <f>+FV324</f>
        <v>Black market</v>
      </c>
      <c r="FW322" s="18">
        <f>+Conceptos!V101</f>
        <v>0.06</v>
      </c>
      <c r="FX322" s="18">
        <f>+FW322</f>
        <v>0.06</v>
      </c>
      <c r="FY322" s="18">
        <f>+FX322</f>
        <v>0.06</v>
      </c>
      <c r="FZ322" s="18">
        <f>+FY322</f>
        <v>0.06</v>
      </c>
      <c r="GA322" s="18">
        <f>+FZ322</f>
        <v>0.06</v>
      </c>
      <c r="GR322" s="1" t="str">
        <f>+GR296</f>
        <v>Black market</v>
      </c>
      <c r="GS322" s="18">
        <f>+Conceptos!W101</f>
        <v>0.06</v>
      </c>
      <c r="GT322" s="224">
        <f>+GS322</f>
        <v>0.06</v>
      </c>
      <c r="GU322" s="224">
        <f>+GT322</f>
        <v>0.06</v>
      </c>
      <c r="GV322" s="224">
        <f>+GU322</f>
        <v>0.06</v>
      </c>
      <c r="GW322" s="224">
        <f>+GV322</f>
        <v>0.06</v>
      </c>
      <c r="HO322" s="18">
        <f>+Conceptos!X101</f>
        <v>0.06</v>
      </c>
      <c r="HP322" s="464">
        <f>+HO322</f>
        <v>0.06</v>
      </c>
      <c r="HQ322" s="464">
        <f>+HP322</f>
        <v>0.06</v>
      </c>
      <c r="HR322" s="464">
        <f>+HQ322</f>
        <v>0.06</v>
      </c>
      <c r="HS322" s="464">
        <f>+HR322</f>
        <v>0.06</v>
      </c>
    </row>
    <row r="323" spans="1:227" ht="13.5" thickBot="1">
      <c r="A323" t="s">
        <v>18</v>
      </c>
      <c r="C323" s="6" t="s">
        <v>3</v>
      </c>
      <c r="D323" s="7" t="s">
        <v>7</v>
      </c>
      <c r="E323" s="7" t="s">
        <v>8</v>
      </c>
      <c r="F323" s="7" t="s">
        <v>9</v>
      </c>
      <c r="G323" s="8" t="s">
        <v>10</v>
      </c>
      <c r="W323" t="s">
        <v>18</v>
      </c>
      <c r="Y323" s="6" t="s">
        <v>3</v>
      </c>
      <c r="Z323" s="7" t="s">
        <v>7</v>
      </c>
      <c r="AA323" s="7" t="s">
        <v>8</v>
      </c>
      <c r="AB323" s="7" t="s">
        <v>9</v>
      </c>
      <c r="AC323" s="8" t="s">
        <v>10</v>
      </c>
      <c r="AS323" t="s">
        <v>18</v>
      </c>
      <c r="AU323" s="6" t="s">
        <v>3</v>
      </c>
      <c r="AV323" s="7" t="s">
        <v>7</v>
      </c>
      <c r="AW323" s="7" t="s">
        <v>8</v>
      </c>
      <c r="AX323" s="7" t="s">
        <v>9</v>
      </c>
      <c r="AY323" s="8" t="s">
        <v>10</v>
      </c>
      <c r="BO323" t="s">
        <v>18</v>
      </c>
      <c r="BQ323" s="6" t="s">
        <v>3</v>
      </c>
      <c r="BR323" s="7" t="s">
        <v>7</v>
      </c>
      <c r="BS323" s="7" t="s">
        <v>8</v>
      </c>
      <c r="BT323" s="7" t="s">
        <v>9</v>
      </c>
      <c r="BU323" s="8" t="s">
        <v>10</v>
      </c>
      <c r="CK323" t="s">
        <v>18</v>
      </c>
      <c r="CM323" s="6" t="s">
        <v>3</v>
      </c>
      <c r="CN323" s="7" t="s">
        <v>7</v>
      </c>
      <c r="CO323" s="7" t="s">
        <v>8</v>
      </c>
      <c r="CP323" s="7" t="s">
        <v>9</v>
      </c>
      <c r="CQ323" s="8" t="s">
        <v>10</v>
      </c>
      <c r="DG323" t="s">
        <v>18</v>
      </c>
      <c r="DI323" s="6" t="s">
        <v>3</v>
      </c>
      <c r="DJ323" s="7" t="s">
        <v>7</v>
      </c>
      <c r="DK323" s="7" t="s">
        <v>8</v>
      </c>
      <c r="DL323" s="7" t="s">
        <v>9</v>
      </c>
      <c r="DM323" s="8" t="s">
        <v>10</v>
      </c>
      <c r="EC323" t="s">
        <v>18</v>
      </c>
      <c r="EE323" s="6" t="s">
        <v>3</v>
      </c>
      <c r="EF323" s="7" t="s">
        <v>7</v>
      </c>
      <c r="EG323" s="7" t="s">
        <v>8</v>
      </c>
      <c r="EH323" s="7" t="s">
        <v>9</v>
      </c>
      <c r="EI323" s="8" t="s">
        <v>10</v>
      </c>
      <c r="EY323" t="s">
        <v>18</v>
      </c>
      <c r="FA323" s="6" t="s">
        <v>3</v>
      </c>
      <c r="FB323" s="7" t="s">
        <v>7</v>
      </c>
      <c r="FC323" s="7" t="s">
        <v>8</v>
      </c>
      <c r="FD323" s="7" t="s">
        <v>9</v>
      </c>
      <c r="FE323" s="8" t="s">
        <v>10</v>
      </c>
      <c r="FU323" t="s">
        <v>18</v>
      </c>
      <c r="FW323" s="6" t="s">
        <v>3</v>
      </c>
      <c r="FX323" s="7" t="s">
        <v>7</v>
      </c>
      <c r="FY323" s="7" t="s">
        <v>8</v>
      </c>
      <c r="FZ323" s="7" t="s">
        <v>9</v>
      </c>
      <c r="GA323" s="8" t="s">
        <v>10</v>
      </c>
      <c r="GQ323" t="s">
        <v>18</v>
      </c>
      <c r="GS323" s="6" t="s">
        <v>3</v>
      </c>
      <c r="GT323" s="7" t="s">
        <v>7</v>
      </c>
      <c r="GU323" s="7" t="s">
        <v>8</v>
      </c>
      <c r="GV323" s="7" t="s">
        <v>9</v>
      </c>
      <c r="GW323" s="8" t="s">
        <v>10</v>
      </c>
      <c r="HM323" t="s">
        <v>18</v>
      </c>
      <c r="HO323" s="6" t="s">
        <v>3</v>
      </c>
      <c r="HP323" s="7" t="s">
        <v>7</v>
      </c>
      <c r="HQ323" s="7" t="s">
        <v>8</v>
      </c>
      <c r="HR323" s="7" t="s">
        <v>9</v>
      </c>
      <c r="HS323" s="8" t="s">
        <v>10</v>
      </c>
    </row>
    <row r="324" spans="1:227">
      <c r="A324" t="s">
        <v>1</v>
      </c>
      <c r="B324" s="1" t="str">
        <f>+B296</f>
        <v>Black market solo pts vta ajenos</v>
      </c>
      <c r="C324" s="18">
        <f>+Conceptos!N103</f>
        <v>0</v>
      </c>
      <c r="D324" s="18">
        <f t="shared" ref="D324:G333" si="1597">+C324</f>
        <v>0</v>
      </c>
      <c r="E324" s="18">
        <f t="shared" si="1597"/>
        <v>0</v>
      </c>
      <c r="F324" s="18">
        <f t="shared" si="1597"/>
        <v>0</v>
      </c>
      <c r="G324" s="18">
        <f t="shared" si="1597"/>
        <v>0</v>
      </c>
      <c r="W324" t="s">
        <v>1</v>
      </c>
      <c r="X324" s="1" t="str">
        <f>+X296</f>
        <v>Black market solo pts vta ajenos</v>
      </c>
      <c r="Y324" s="18">
        <f>+Conceptos!O103</f>
        <v>0</v>
      </c>
      <c r="Z324" s="18">
        <f t="shared" ref="Z324:AC333" si="1598">+Y324</f>
        <v>0</v>
      </c>
      <c r="AA324" s="18">
        <f t="shared" si="1598"/>
        <v>0</v>
      </c>
      <c r="AB324" s="18">
        <f t="shared" si="1598"/>
        <v>0</v>
      </c>
      <c r="AC324" s="18">
        <f t="shared" si="1598"/>
        <v>0</v>
      </c>
      <c r="AS324" t="s">
        <v>1</v>
      </c>
      <c r="AT324" s="1" t="str">
        <f>+AT296</f>
        <v>Black market</v>
      </c>
      <c r="AU324" s="18">
        <f>+Conceptos!P103</f>
        <v>0</v>
      </c>
      <c r="AV324" s="18">
        <f t="shared" ref="AV324:AY333" si="1599">+AU324</f>
        <v>0</v>
      </c>
      <c r="AW324" s="18">
        <f t="shared" si="1599"/>
        <v>0</v>
      </c>
      <c r="AX324" s="18">
        <f t="shared" si="1599"/>
        <v>0</v>
      </c>
      <c r="AY324" s="18">
        <f t="shared" si="1599"/>
        <v>0</v>
      </c>
      <c r="BO324" t="s">
        <v>1</v>
      </c>
      <c r="BP324" s="1" t="str">
        <f>+BP296</f>
        <v>Black market</v>
      </c>
      <c r="BQ324" s="18">
        <f>+Conceptos!Q103</f>
        <v>0</v>
      </c>
      <c r="BR324" s="18">
        <f t="shared" ref="BR324:BU333" si="1600">+BQ324</f>
        <v>0</v>
      </c>
      <c r="BS324" s="18">
        <f t="shared" si="1600"/>
        <v>0</v>
      </c>
      <c r="BT324" s="18">
        <f t="shared" si="1600"/>
        <v>0</v>
      </c>
      <c r="BU324" s="18">
        <f t="shared" si="1600"/>
        <v>0</v>
      </c>
      <c r="CK324" t="s">
        <v>1</v>
      </c>
      <c r="CL324" s="1" t="str">
        <f>+CL296</f>
        <v>Black market</v>
      </c>
      <c r="CM324" s="18">
        <f>+Conceptos!R103</f>
        <v>0</v>
      </c>
      <c r="CN324" s="18">
        <f t="shared" ref="CN324:CQ333" si="1601">+CM324</f>
        <v>0</v>
      </c>
      <c r="CO324" s="18">
        <f t="shared" si="1601"/>
        <v>0</v>
      </c>
      <c r="CP324" s="18">
        <f t="shared" si="1601"/>
        <v>0</v>
      </c>
      <c r="CQ324" s="18">
        <f t="shared" si="1601"/>
        <v>0</v>
      </c>
      <c r="DG324" t="s">
        <v>1</v>
      </c>
      <c r="DH324" s="1" t="str">
        <f>+DH296</f>
        <v>Black market</v>
      </c>
      <c r="DI324" s="18">
        <f>+Conceptos!S103</f>
        <v>0</v>
      </c>
      <c r="DJ324" s="18">
        <f t="shared" ref="DJ324:DM333" si="1602">+DI324</f>
        <v>0</v>
      </c>
      <c r="DK324" s="18">
        <f t="shared" si="1602"/>
        <v>0</v>
      </c>
      <c r="DL324" s="18">
        <f t="shared" si="1602"/>
        <v>0</v>
      </c>
      <c r="DM324" s="18">
        <f t="shared" si="1602"/>
        <v>0</v>
      </c>
      <c r="EC324" t="s">
        <v>1</v>
      </c>
      <c r="ED324" s="1" t="str">
        <f>+ED296</f>
        <v>Black market</v>
      </c>
      <c r="EE324" s="18">
        <f>+Conceptos!T103</f>
        <v>0</v>
      </c>
      <c r="EF324" s="18">
        <f t="shared" ref="EF324:EI333" si="1603">+EE324</f>
        <v>0</v>
      </c>
      <c r="EG324" s="18">
        <f t="shared" si="1603"/>
        <v>0</v>
      </c>
      <c r="EH324" s="18">
        <f t="shared" si="1603"/>
        <v>0</v>
      </c>
      <c r="EI324" s="18">
        <f t="shared" si="1603"/>
        <v>0</v>
      </c>
      <c r="EY324" t="s">
        <v>1</v>
      </c>
      <c r="EZ324" s="1" t="str">
        <f>+EZ296</f>
        <v>Black market</v>
      </c>
      <c r="FA324" s="18">
        <f>+Conceptos!U103</f>
        <v>0</v>
      </c>
      <c r="FB324" s="18">
        <f t="shared" ref="FB324:FE333" si="1604">+FA324</f>
        <v>0</v>
      </c>
      <c r="FC324" s="18">
        <f t="shared" si="1604"/>
        <v>0</v>
      </c>
      <c r="FD324" s="18">
        <f t="shared" si="1604"/>
        <v>0</v>
      </c>
      <c r="FE324" s="18">
        <f t="shared" si="1604"/>
        <v>0</v>
      </c>
      <c r="FU324" t="s">
        <v>1</v>
      </c>
      <c r="FV324" s="1" t="str">
        <f>+FV296</f>
        <v>Black market</v>
      </c>
      <c r="FW324" s="18">
        <f>+Conceptos!V103</f>
        <v>0</v>
      </c>
      <c r="FX324" s="18">
        <f t="shared" ref="FX324:GA333" si="1605">+FW324</f>
        <v>0</v>
      </c>
      <c r="FY324" s="18">
        <f t="shared" si="1605"/>
        <v>0</v>
      </c>
      <c r="FZ324" s="18">
        <f t="shared" si="1605"/>
        <v>0</v>
      </c>
      <c r="GA324" s="18">
        <f t="shared" si="1605"/>
        <v>0</v>
      </c>
      <c r="GQ324" t="s">
        <v>1</v>
      </c>
      <c r="GR324" s="1" t="str">
        <f>+GR296</f>
        <v>Black market</v>
      </c>
      <c r="GS324" s="18">
        <f>+Conceptos!W103</f>
        <v>0</v>
      </c>
      <c r="GT324" s="18">
        <f t="shared" ref="GT324:GW333" si="1606">+GS324</f>
        <v>0</v>
      </c>
      <c r="GU324" s="18">
        <f t="shared" si="1606"/>
        <v>0</v>
      </c>
      <c r="GV324" s="18">
        <f t="shared" si="1606"/>
        <v>0</v>
      </c>
      <c r="GW324" s="18">
        <f t="shared" si="1606"/>
        <v>0</v>
      </c>
      <c r="HM324" t="s">
        <v>1</v>
      </c>
      <c r="HN324" s="1" t="str">
        <f>+HN296</f>
        <v>Black market</v>
      </c>
      <c r="HO324" s="18">
        <f>+Conceptos!X103</f>
        <v>0</v>
      </c>
      <c r="HP324" s="18">
        <f t="shared" ref="HP324:HS333" si="1607">+HO324</f>
        <v>0</v>
      </c>
      <c r="HQ324" s="18">
        <f t="shared" si="1607"/>
        <v>0</v>
      </c>
      <c r="HR324" s="18">
        <f t="shared" si="1607"/>
        <v>0</v>
      </c>
      <c r="HS324" s="18">
        <f t="shared" si="1607"/>
        <v>0</v>
      </c>
    </row>
    <row r="325" spans="1:227">
      <c r="B325" s="1" t="str">
        <f t="shared" ref="B325:B338" si="1608">+B297</f>
        <v>Street</v>
      </c>
      <c r="C325" s="18">
        <f>+Conceptos!N104</f>
        <v>0.15</v>
      </c>
      <c r="D325" s="18">
        <f t="shared" si="1597"/>
        <v>0.15</v>
      </c>
      <c r="E325" s="18">
        <f t="shared" si="1597"/>
        <v>0.15</v>
      </c>
      <c r="F325" s="18">
        <f t="shared" si="1597"/>
        <v>0.15</v>
      </c>
      <c r="G325" s="18">
        <f t="shared" si="1597"/>
        <v>0.15</v>
      </c>
      <c r="X325" s="1" t="str">
        <f t="shared" ref="X325:X338" si="1609">+X297</f>
        <v>Street</v>
      </c>
      <c r="Y325" s="18">
        <f>+Conceptos!O104</f>
        <v>0.15</v>
      </c>
      <c r="Z325" s="18">
        <f t="shared" si="1598"/>
        <v>0.15</v>
      </c>
      <c r="AA325" s="18">
        <f t="shared" si="1598"/>
        <v>0.15</v>
      </c>
      <c r="AB325" s="18">
        <f t="shared" si="1598"/>
        <v>0.15</v>
      </c>
      <c r="AC325" s="18">
        <f t="shared" si="1598"/>
        <v>0.15</v>
      </c>
      <c r="AT325" s="1" t="str">
        <f t="shared" ref="AT325:AT338" si="1610">+AT297</f>
        <v>Street</v>
      </c>
      <c r="AU325" s="18">
        <f>+Conceptos!P104</f>
        <v>0.15</v>
      </c>
      <c r="AV325" s="18">
        <f t="shared" si="1599"/>
        <v>0.15</v>
      </c>
      <c r="AW325" s="18">
        <f t="shared" si="1599"/>
        <v>0.15</v>
      </c>
      <c r="AX325" s="18">
        <f t="shared" si="1599"/>
        <v>0.15</v>
      </c>
      <c r="AY325" s="18">
        <f t="shared" si="1599"/>
        <v>0.15</v>
      </c>
      <c r="BP325" s="1" t="str">
        <f t="shared" ref="BP325:BP338" si="1611">+BP297</f>
        <v>Street</v>
      </c>
      <c r="BQ325" s="18">
        <f>+Conceptos!Q104</f>
        <v>0.15</v>
      </c>
      <c r="BR325" s="18">
        <f t="shared" si="1600"/>
        <v>0.15</v>
      </c>
      <c r="BS325" s="18">
        <f t="shared" si="1600"/>
        <v>0.15</v>
      </c>
      <c r="BT325" s="18">
        <f t="shared" si="1600"/>
        <v>0.15</v>
      </c>
      <c r="BU325" s="18">
        <f t="shared" si="1600"/>
        <v>0.15</v>
      </c>
      <c r="CL325" s="1" t="str">
        <f t="shared" ref="CL325:CL338" si="1612">+CL297</f>
        <v>Street</v>
      </c>
      <c r="CM325" s="18">
        <f>+Conceptos!R104</f>
        <v>0.15</v>
      </c>
      <c r="CN325" s="18">
        <f t="shared" si="1601"/>
        <v>0.15</v>
      </c>
      <c r="CO325" s="18">
        <f t="shared" si="1601"/>
        <v>0.15</v>
      </c>
      <c r="CP325" s="18">
        <f t="shared" si="1601"/>
        <v>0.15</v>
      </c>
      <c r="CQ325" s="18">
        <f t="shared" si="1601"/>
        <v>0.15</v>
      </c>
      <c r="DH325" s="1" t="str">
        <f t="shared" ref="DH325:DH338" si="1613">+DH297</f>
        <v>Street</v>
      </c>
      <c r="DI325" s="18">
        <f>+Conceptos!S104</f>
        <v>0.15</v>
      </c>
      <c r="DJ325" s="18">
        <f t="shared" si="1602"/>
        <v>0.15</v>
      </c>
      <c r="DK325" s="18">
        <f t="shared" si="1602"/>
        <v>0.15</v>
      </c>
      <c r="DL325" s="18">
        <f t="shared" si="1602"/>
        <v>0.15</v>
      </c>
      <c r="DM325" s="18">
        <f t="shared" si="1602"/>
        <v>0.15</v>
      </c>
      <c r="ED325" s="1" t="str">
        <f t="shared" ref="ED325:ED338" si="1614">+ED297</f>
        <v>Street</v>
      </c>
      <c r="EE325" s="18">
        <f>+Conceptos!T104</f>
        <v>0.15</v>
      </c>
      <c r="EF325" s="18">
        <f t="shared" si="1603"/>
        <v>0.15</v>
      </c>
      <c r="EG325" s="18">
        <f t="shared" si="1603"/>
        <v>0.15</v>
      </c>
      <c r="EH325" s="18">
        <f t="shared" si="1603"/>
        <v>0.15</v>
      </c>
      <c r="EI325" s="18">
        <f t="shared" si="1603"/>
        <v>0.15</v>
      </c>
      <c r="EZ325" s="1" t="str">
        <f t="shared" ref="EZ325:EZ338" si="1615">+EZ297</f>
        <v>Street</v>
      </c>
      <c r="FA325" s="18">
        <f>+Conceptos!U104</f>
        <v>0.15</v>
      </c>
      <c r="FB325" s="18">
        <f t="shared" si="1604"/>
        <v>0.15</v>
      </c>
      <c r="FC325" s="18">
        <f t="shared" si="1604"/>
        <v>0.15</v>
      </c>
      <c r="FD325" s="18">
        <f t="shared" si="1604"/>
        <v>0.15</v>
      </c>
      <c r="FE325" s="18">
        <f t="shared" si="1604"/>
        <v>0.15</v>
      </c>
      <c r="FV325" s="1" t="str">
        <f t="shared" ref="FV325:FV338" si="1616">+FV297</f>
        <v>Street</v>
      </c>
      <c r="FW325" s="18">
        <f>+Conceptos!V104</f>
        <v>0.15</v>
      </c>
      <c r="FX325" s="18">
        <f t="shared" si="1605"/>
        <v>0.15</v>
      </c>
      <c r="FY325" s="18">
        <f t="shared" si="1605"/>
        <v>0.15</v>
      </c>
      <c r="FZ325" s="18">
        <f t="shared" si="1605"/>
        <v>0.15</v>
      </c>
      <c r="GA325" s="18">
        <f t="shared" si="1605"/>
        <v>0.15</v>
      </c>
      <c r="GR325" s="1" t="str">
        <f t="shared" ref="GR325:GR338" si="1617">+GR297</f>
        <v>Street</v>
      </c>
      <c r="GS325" s="18">
        <f>+Conceptos!W104</f>
        <v>0.15</v>
      </c>
      <c r="GT325" s="18">
        <f t="shared" si="1606"/>
        <v>0.15</v>
      </c>
      <c r="GU325" s="18">
        <f t="shared" si="1606"/>
        <v>0.15</v>
      </c>
      <c r="GV325" s="18">
        <f t="shared" si="1606"/>
        <v>0.15</v>
      </c>
      <c r="GW325" s="18">
        <f t="shared" si="1606"/>
        <v>0.15</v>
      </c>
      <c r="HN325" s="1" t="str">
        <f t="shared" ref="HN325:HN338" si="1618">+HN297</f>
        <v>Street</v>
      </c>
      <c r="HO325" s="18">
        <f>+Conceptos!X104</f>
        <v>0.15</v>
      </c>
      <c r="HP325" s="18">
        <f t="shared" si="1607"/>
        <v>0.15</v>
      </c>
      <c r="HQ325" s="18">
        <f t="shared" si="1607"/>
        <v>0.15</v>
      </c>
      <c r="HR325" s="18">
        <f t="shared" si="1607"/>
        <v>0.15</v>
      </c>
      <c r="HS325" s="18">
        <f t="shared" si="1607"/>
        <v>0.15</v>
      </c>
    </row>
    <row r="326" spans="1:227">
      <c r="B326" s="1" t="str">
        <f t="shared" si="1608"/>
        <v>Extreme Bike</v>
      </c>
      <c r="C326" s="18">
        <f>+Conceptos!N105</f>
        <v>0.05</v>
      </c>
      <c r="D326" s="18">
        <f t="shared" si="1597"/>
        <v>0.05</v>
      </c>
      <c r="E326" s="18">
        <f t="shared" si="1597"/>
        <v>0.05</v>
      </c>
      <c r="F326" s="18">
        <f t="shared" si="1597"/>
        <v>0.05</v>
      </c>
      <c r="G326" s="18">
        <f t="shared" si="1597"/>
        <v>0.05</v>
      </c>
      <c r="X326" s="1" t="str">
        <f t="shared" si="1609"/>
        <v>Extreme Bike</v>
      </c>
      <c r="Y326" s="18">
        <f>+Conceptos!O105</f>
        <v>0.05</v>
      </c>
      <c r="Z326" s="18">
        <f t="shared" si="1598"/>
        <v>0.05</v>
      </c>
      <c r="AA326" s="18">
        <f t="shared" si="1598"/>
        <v>0.05</v>
      </c>
      <c r="AB326" s="18">
        <f t="shared" si="1598"/>
        <v>0.05</v>
      </c>
      <c r="AC326" s="18">
        <f t="shared" si="1598"/>
        <v>0.05</v>
      </c>
      <c r="AT326" s="1" t="str">
        <f t="shared" si="1610"/>
        <v>Extreme Bike</v>
      </c>
      <c r="AU326" s="18">
        <f>+Conceptos!P105</f>
        <v>0.05</v>
      </c>
      <c r="AV326" s="18">
        <f t="shared" si="1599"/>
        <v>0.05</v>
      </c>
      <c r="AW326" s="18">
        <f t="shared" si="1599"/>
        <v>0.05</v>
      </c>
      <c r="AX326" s="18">
        <f t="shared" si="1599"/>
        <v>0.05</v>
      </c>
      <c r="AY326" s="18">
        <f t="shared" si="1599"/>
        <v>0.05</v>
      </c>
      <c r="BP326" s="1" t="str">
        <f t="shared" si="1611"/>
        <v>Extreme Bike</v>
      </c>
      <c r="BQ326" s="18">
        <f>+Conceptos!Q105</f>
        <v>0.05</v>
      </c>
      <c r="BR326" s="18">
        <f t="shared" si="1600"/>
        <v>0.05</v>
      </c>
      <c r="BS326" s="18">
        <f t="shared" si="1600"/>
        <v>0.05</v>
      </c>
      <c r="BT326" s="18">
        <f t="shared" si="1600"/>
        <v>0.05</v>
      </c>
      <c r="BU326" s="18">
        <f t="shared" si="1600"/>
        <v>0.05</v>
      </c>
      <c r="CL326" s="1" t="str">
        <f t="shared" si="1612"/>
        <v>Extreme Bike</v>
      </c>
      <c r="CM326" s="18">
        <f>+Conceptos!R105</f>
        <v>0.05</v>
      </c>
      <c r="CN326" s="18">
        <f t="shared" si="1601"/>
        <v>0.05</v>
      </c>
      <c r="CO326" s="18">
        <f t="shared" si="1601"/>
        <v>0.05</v>
      </c>
      <c r="CP326" s="18">
        <f t="shared" si="1601"/>
        <v>0.05</v>
      </c>
      <c r="CQ326" s="18">
        <f t="shared" si="1601"/>
        <v>0.05</v>
      </c>
      <c r="DH326" s="1" t="str">
        <f t="shared" si="1613"/>
        <v>Extreme Bike</v>
      </c>
      <c r="DI326" s="18">
        <f>+Conceptos!S105</f>
        <v>0.05</v>
      </c>
      <c r="DJ326" s="18">
        <f t="shared" si="1602"/>
        <v>0.05</v>
      </c>
      <c r="DK326" s="18">
        <f t="shared" si="1602"/>
        <v>0.05</v>
      </c>
      <c r="DL326" s="18">
        <f t="shared" si="1602"/>
        <v>0.05</v>
      </c>
      <c r="DM326" s="18">
        <f t="shared" si="1602"/>
        <v>0.05</v>
      </c>
      <c r="ED326" s="1" t="str">
        <f t="shared" si="1614"/>
        <v>Extreme Bike</v>
      </c>
      <c r="EE326" s="18">
        <f>+Conceptos!T105</f>
        <v>0.05</v>
      </c>
      <c r="EF326" s="18">
        <f t="shared" si="1603"/>
        <v>0.05</v>
      </c>
      <c r="EG326" s="18">
        <f t="shared" si="1603"/>
        <v>0.05</v>
      </c>
      <c r="EH326" s="18">
        <f t="shared" si="1603"/>
        <v>0.05</v>
      </c>
      <c r="EI326" s="18">
        <f t="shared" si="1603"/>
        <v>0.05</v>
      </c>
      <c r="EZ326" s="1" t="str">
        <f t="shared" si="1615"/>
        <v>Extreme Bike</v>
      </c>
      <c r="FA326" s="18">
        <f>+Conceptos!U105</f>
        <v>0.05</v>
      </c>
      <c r="FB326" s="18">
        <f t="shared" si="1604"/>
        <v>0.05</v>
      </c>
      <c r="FC326" s="18">
        <f t="shared" si="1604"/>
        <v>0.05</v>
      </c>
      <c r="FD326" s="18">
        <f t="shared" si="1604"/>
        <v>0.05</v>
      </c>
      <c r="FE326" s="18">
        <f t="shared" si="1604"/>
        <v>0.05</v>
      </c>
      <c r="FV326" s="1" t="str">
        <f t="shared" si="1616"/>
        <v>Extreme Bike</v>
      </c>
      <c r="FW326" s="18">
        <f>+Conceptos!V105</f>
        <v>0.05</v>
      </c>
      <c r="FX326" s="18">
        <f t="shared" si="1605"/>
        <v>0.05</v>
      </c>
      <c r="FY326" s="18">
        <f t="shared" si="1605"/>
        <v>0.05</v>
      </c>
      <c r="FZ326" s="18">
        <f t="shared" si="1605"/>
        <v>0.05</v>
      </c>
      <c r="GA326" s="18">
        <f t="shared" si="1605"/>
        <v>0.05</v>
      </c>
      <c r="GR326" s="1" t="str">
        <f t="shared" si="1617"/>
        <v>Extreme Bike</v>
      </c>
      <c r="GS326" s="18">
        <f>+Conceptos!W105</f>
        <v>0.05</v>
      </c>
      <c r="GT326" s="18">
        <f t="shared" si="1606"/>
        <v>0.05</v>
      </c>
      <c r="GU326" s="18">
        <f t="shared" si="1606"/>
        <v>0.05</v>
      </c>
      <c r="GV326" s="18">
        <f t="shared" si="1606"/>
        <v>0.05</v>
      </c>
      <c r="GW326" s="18">
        <f t="shared" si="1606"/>
        <v>0.05</v>
      </c>
      <c r="HN326" s="1" t="str">
        <f t="shared" si="1618"/>
        <v>Extreme Bike</v>
      </c>
      <c r="HO326" s="18">
        <f>+Conceptos!X105</f>
        <v>0.05</v>
      </c>
      <c r="HP326" s="18">
        <f t="shared" si="1607"/>
        <v>0.05</v>
      </c>
      <c r="HQ326" s="18">
        <f t="shared" si="1607"/>
        <v>0.05</v>
      </c>
      <c r="HR326" s="18">
        <f t="shared" si="1607"/>
        <v>0.05</v>
      </c>
      <c r="HS326" s="18">
        <f t="shared" si="1607"/>
        <v>0.05</v>
      </c>
    </row>
    <row r="327" spans="1:227">
      <c r="B327" s="1" t="str">
        <f t="shared" si="1608"/>
        <v>Basic</v>
      </c>
      <c r="C327" s="18">
        <f>+Conceptos!N106</f>
        <v>0.11</v>
      </c>
      <c r="D327" s="18">
        <f t="shared" si="1597"/>
        <v>0.11</v>
      </c>
      <c r="E327" s="18">
        <f t="shared" si="1597"/>
        <v>0.11</v>
      </c>
      <c r="F327" s="18">
        <f t="shared" si="1597"/>
        <v>0.11</v>
      </c>
      <c r="G327" s="18">
        <f t="shared" si="1597"/>
        <v>0.11</v>
      </c>
      <c r="X327" s="1" t="str">
        <f t="shared" si="1609"/>
        <v>Basic</v>
      </c>
      <c r="Y327" s="18">
        <f>+Conceptos!O106</f>
        <v>0.11</v>
      </c>
      <c r="Z327" s="18">
        <f t="shared" si="1598"/>
        <v>0.11</v>
      </c>
      <c r="AA327" s="18">
        <f t="shared" si="1598"/>
        <v>0.11</v>
      </c>
      <c r="AB327" s="18">
        <f t="shared" si="1598"/>
        <v>0.11</v>
      </c>
      <c r="AC327" s="18">
        <f t="shared" si="1598"/>
        <v>0.11</v>
      </c>
      <c r="AT327" s="1" t="str">
        <f t="shared" si="1610"/>
        <v>Basic, Sport</v>
      </c>
      <c r="AU327" s="18">
        <f>+Conceptos!P106</f>
        <v>0.11</v>
      </c>
      <c r="AV327" s="18">
        <f t="shared" si="1599"/>
        <v>0.11</v>
      </c>
      <c r="AW327" s="18">
        <f t="shared" si="1599"/>
        <v>0.11</v>
      </c>
      <c r="AX327" s="18">
        <f t="shared" si="1599"/>
        <v>0.11</v>
      </c>
      <c r="AY327" s="18">
        <f t="shared" si="1599"/>
        <v>0.11</v>
      </c>
      <c r="BP327" s="1" t="str">
        <f t="shared" si="1611"/>
        <v>Basic, Sport</v>
      </c>
      <c r="BQ327" s="18">
        <f>+Conceptos!Q106</f>
        <v>0.11</v>
      </c>
      <c r="BR327" s="18">
        <f t="shared" si="1600"/>
        <v>0.11</v>
      </c>
      <c r="BS327" s="18">
        <f t="shared" si="1600"/>
        <v>0.11</v>
      </c>
      <c r="BT327" s="18">
        <f t="shared" si="1600"/>
        <v>0.11</v>
      </c>
      <c r="BU327" s="18">
        <f t="shared" si="1600"/>
        <v>0.11</v>
      </c>
      <c r="CL327" s="1" t="str">
        <f t="shared" si="1612"/>
        <v>Basic, Sport</v>
      </c>
      <c r="CM327" s="18">
        <f>+Conceptos!R106</f>
        <v>0.11</v>
      </c>
      <c r="CN327" s="18">
        <f t="shared" si="1601"/>
        <v>0.11</v>
      </c>
      <c r="CO327" s="18">
        <f t="shared" si="1601"/>
        <v>0.11</v>
      </c>
      <c r="CP327" s="18">
        <f t="shared" si="1601"/>
        <v>0.11</v>
      </c>
      <c r="CQ327" s="18">
        <f t="shared" si="1601"/>
        <v>0.11</v>
      </c>
      <c r="DH327" s="1" t="str">
        <f t="shared" si="1613"/>
        <v>Basic, Sport</v>
      </c>
      <c r="DI327" s="18">
        <f>+Conceptos!S106</f>
        <v>0.11</v>
      </c>
      <c r="DJ327" s="18">
        <f t="shared" si="1602"/>
        <v>0.11</v>
      </c>
      <c r="DK327" s="18">
        <f t="shared" si="1602"/>
        <v>0.11</v>
      </c>
      <c r="DL327" s="18">
        <f t="shared" si="1602"/>
        <v>0.11</v>
      </c>
      <c r="DM327" s="18">
        <f t="shared" si="1602"/>
        <v>0.11</v>
      </c>
      <c r="ED327" s="1" t="str">
        <f t="shared" si="1614"/>
        <v>Basic, Sport</v>
      </c>
      <c r="EE327" s="18">
        <f>+Conceptos!T106</f>
        <v>0.11</v>
      </c>
      <c r="EF327" s="18">
        <f t="shared" si="1603"/>
        <v>0.11</v>
      </c>
      <c r="EG327" s="18">
        <f t="shared" si="1603"/>
        <v>0.11</v>
      </c>
      <c r="EH327" s="18">
        <f t="shared" si="1603"/>
        <v>0.11</v>
      </c>
      <c r="EI327" s="18">
        <f t="shared" si="1603"/>
        <v>0.11</v>
      </c>
      <c r="EZ327" s="1" t="str">
        <f t="shared" si="1615"/>
        <v>Basic, Sport</v>
      </c>
      <c r="FA327" s="18">
        <f>+Conceptos!U106</f>
        <v>0.11</v>
      </c>
      <c r="FB327" s="18">
        <f t="shared" si="1604"/>
        <v>0.11</v>
      </c>
      <c r="FC327" s="18">
        <f t="shared" si="1604"/>
        <v>0.11</v>
      </c>
      <c r="FD327" s="18">
        <f t="shared" si="1604"/>
        <v>0.11</v>
      </c>
      <c r="FE327" s="18">
        <f t="shared" si="1604"/>
        <v>0.11</v>
      </c>
      <c r="FV327" s="1" t="str">
        <f t="shared" si="1616"/>
        <v>Basic, Sport</v>
      </c>
      <c r="FW327" s="18">
        <f>+Conceptos!V106</f>
        <v>0.11</v>
      </c>
      <c r="FX327" s="18">
        <f t="shared" si="1605"/>
        <v>0.11</v>
      </c>
      <c r="FY327" s="18">
        <f t="shared" si="1605"/>
        <v>0.11</v>
      </c>
      <c r="FZ327" s="18">
        <f t="shared" si="1605"/>
        <v>0.11</v>
      </c>
      <c r="GA327" s="18">
        <f t="shared" si="1605"/>
        <v>0.11</v>
      </c>
      <c r="GR327" s="1" t="str">
        <f t="shared" si="1617"/>
        <v>Basic, Sport</v>
      </c>
      <c r="GS327" s="18">
        <f>+Conceptos!W106</f>
        <v>0.11</v>
      </c>
      <c r="GT327" s="18">
        <f t="shared" si="1606"/>
        <v>0.11</v>
      </c>
      <c r="GU327" s="18">
        <f t="shared" si="1606"/>
        <v>0.11</v>
      </c>
      <c r="GV327" s="18">
        <f t="shared" si="1606"/>
        <v>0.11</v>
      </c>
      <c r="GW327" s="18">
        <f t="shared" si="1606"/>
        <v>0.11</v>
      </c>
      <c r="HN327" s="1" t="str">
        <f t="shared" si="1618"/>
        <v>Basic, Sport</v>
      </c>
      <c r="HO327" s="18">
        <f>+Conceptos!X106</f>
        <v>0.11</v>
      </c>
      <c r="HP327" s="18">
        <f t="shared" si="1607"/>
        <v>0.11</v>
      </c>
      <c r="HQ327" s="18">
        <f t="shared" si="1607"/>
        <v>0.11</v>
      </c>
      <c r="HR327" s="18">
        <f t="shared" si="1607"/>
        <v>0.11</v>
      </c>
      <c r="HS327" s="18">
        <f t="shared" si="1607"/>
        <v>0.11</v>
      </c>
    </row>
    <row r="328" spans="1:227">
      <c r="B328" s="1" t="str">
        <f t="shared" si="1608"/>
        <v>Sport</v>
      </c>
      <c r="C328" s="18">
        <f>+Conceptos!N107</f>
        <v>0.1</v>
      </c>
      <c r="D328" s="18">
        <f t="shared" si="1597"/>
        <v>0.1</v>
      </c>
      <c r="E328" s="18">
        <f t="shared" si="1597"/>
        <v>0.1</v>
      </c>
      <c r="F328" s="18">
        <f t="shared" si="1597"/>
        <v>0.1</v>
      </c>
      <c r="G328" s="18">
        <f t="shared" si="1597"/>
        <v>0.1</v>
      </c>
      <c r="X328" s="1" t="str">
        <f t="shared" si="1609"/>
        <v>Sport</v>
      </c>
      <c r="Y328" s="18">
        <f>+Conceptos!O107</f>
        <v>0.1</v>
      </c>
      <c r="Z328" s="18">
        <f t="shared" si="1598"/>
        <v>0.1</v>
      </c>
      <c r="AA328" s="18">
        <f t="shared" si="1598"/>
        <v>0.1</v>
      </c>
      <c r="AB328" s="18">
        <f t="shared" si="1598"/>
        <v>0.1</v>
      </c>
      <c r="AC328" s="18">
        <f t="shared" si="1598"/>
        <v>0.1</v>
      </c>
      <c r="AT328" s="1" t="str">
        <f t="shared" si="1610"/>
        <v>Underground</v>
      </c>
      <c r="AU328" s="18">
        <f>+Conceptos!P107</f>
        <v>0.1</v>
      </c>
      <c r="AV328" s="18">
        <f t="shared" si="1599"/>
        <v>0.1</v>
      </c>
      <c r="AW328" s="18">
        <f t="shared" si="1599"/>
        <v>0.1</v>
      </c>
      <c r="AX328" s="18">
        <f t="shared" si="1599"/>
        <v>0.1</v>
      </c>
      <c r="AY328" s="18">
        <f t="shared" si="1599"/>
        <v>0.1</v>
      </c>
      <c r="BP328" s="1" t="str">
        <f t="shared" si="1611"/>
        <v>Underground</v>
      </c>
      <c r="BQ328" s="18">
        <f>+Conceptos!Q107</f>
        <v>0.1</v>
      </c>
      <c r="BR328" s="18">
        <f t="shared" si="1600"/>
        <v>0.1</v>
      </c>
      <c r="BS328" s="18">
        <f t="shared" si="1600"/>
        <v>0.1</v>
      </c>
      <c r="BT328" s="18">
        <f t="shared" si="1600"/>
        <v>0.1</v>
      </c>
      <c r="BU328" s="18">
        <f t="shared" si="1600"/>
        <v>0.1</v>
      </c>
      <c r="CL328" s="1" t="str">
        <f t="shared" si="1612"/>
        <v>Underground</v>
      </c>
      <c r="CM328" s="18">
        <f>+Conceptos!R107</f>
        <v>0.1</v>
      </c>
      <c r="CN328" s="18">
        <f t="shared" si="1601"/>
        <v>0.1</v>
      </c>
      <c r="CO328" s="18">
        <f t="shared" si="1601"/>
        <v>0.1</v>
      </c>
      <c r="CP328" s="18">
        <f t="shared" si="1601"/>
        <v>0.1</v>
      </c>
      <c r="CQ328" s="18">
        <f t="shared" si="1601"/>
        <v>0.1</v>
      </c>
      <c r="DH328" s="1" t="str">
        <f t="shared" si="1613"/>
        <v>Underground</v>
      </c>
      <c r="DI328" s="18">
        <f>+Conceptos!S107</f>
        <v>0.1</v>
      </c>
      <c r="DJ328" s="18">
        <f t="shared" si="1602"/>
        <v>0.1</v>
      </c>
      <c r="DK328" s="18">
        <f t="shared" si="1602"/>
        <v>0.1</v>
      </c>
      <c r="DL328" s="18">
        <f t="shared" si="1602"/>
        <v>0.1</v>
      </c>
      <c r="DM328" s="18">
        <f t="shared" si="1602"/>
        <v>0.1</v>
      </c>
      <c r="ED328" s="1" t="str">
        <f t="shared" si="1614"/>
        <v>Underground</v>
      </c>
      <c r="EE328" s="18">
        <f>+Conceptos!T107</f>
        <v>0.1</v>
      </c>
      <c r="EF328" s="18">
        <f t="shared" si="1603"/>
        <v>0.1</v>
      </c>
      <c r="EG328" s="18">
        <f t="shared" si="1603"/>
        <v>0.1</v>
      </c>
      <c r="EH328" s="18">
        <f t="shared" si="1603"/>
        <v>0.1</v>
      </c>
      <c r="EI328" s="18">
        <f t="shared" si="1603"/>
        <v>0.1</v>
      </c>
      <c r="EZ328" s="1" t="str">
        <f t="shared" si="1615"/>
        <v>Underground</v>
      </c>
      <c r="FA328" s="18">
        <f>+Conceptos!U107</f>
        <v>0.1</v>
      </c>
      <c r="FB328" s="18">
        <f t="shared" si="1604"/>
        <v>0.1</v>
      </c>
      <c r="FC328" s="18">
        <f t="shared" si="1604"/>
        <v>0.1</v>
      </c>
      <c r="FD328" s="18">
        <f t="shared" si="1604"/>
        <v>0.1</v>
      </c>
      <c r="FE328" s="18">
        <f t="shared" si="1604"/>
        <v>0.1</v>
      </c>
      <c r="FV328" s="1" t="str">
        <f t="shared" si="1616"/>
        <v>Underground</v>
      </c>
      <c r="FW328" s="18">
        <f>+Conceptos!V107</f>
        <v>0.1</v>
      </c>
      <c r="FX328" s="18">
        <f t="shared" si="1605"/>
        <v>0.1</v>
      </c>
      <c r="FY328" s="18">
        <f t="shared" si="1605"/>
        <v>0.1</v>
      </c>
      <c r="FZ328" s="18">
        <f t="shared" si="1605"/>
        <v>0.1</v>
      </c>
      <c r="GA328" s="18">
        <f t="shared" si="1605"/>
        <v>0.1</v>
      </c>
      <c r="GR328" s="1" t="str">
        <f t="shared" si="1617"/>
        <v>Underground</v>
      </c>
      <c r="GS328" s="18">
        <f>+Conceptos!W107</f>
        <v>0.1</v>
      </c>
      <c r="GT328" s="18">
        <f t="shared" si="1606"/>
        <v>0.1</v>
      </c>
      <c r="GU328" s="18">
        <f t="shared" si="1606"/>
        <v>0.1</v>
      </c>
      <c r="GV328" s="18">
        <f t="shared" si="1606"/>
        <v>0.1</v>
      </c>
      <c r="GW328" s="18">
        <f t="shared" si="1606"/>
        <v>0.1</v>
      </c>
      <c r="HN328" s="1" t="str">
        <f t="shared" si="1618"/>
        <v>Underground</v>
      </c>
      <c r="HO328" s="18">
        <f>+Conceptos!X107</f>
        <v>0.1</v>
      </c>
      <c r="HP328" s="18">
        <f t="shared" si="1607"/>
        <v>0.1</v>
      </c>
      <c r="HQ328" s="18">
        <f t="shared" si="1607"/>
        <v>0.1</v>
      </c>
      <c r="HR328" s="18">
        <f t="shared" si="1607"/>
        <v>0.1</v>
      </c>
      <c r="HS328" s="18">
        <f t="shared" si="1607"/>
        <v>0.1</v>
      </c>
    </row>
    <row r="329" spans="1:227">
      <c r="B329" s="1" t="str">
        <f t="shared" si="1608"/>
        <v>Underground</v>
      </c>
      <c r="C329" s="18">
        <f>+Conceptos!N108</f>
        <v>0.12</v>
      </c>
      <c r="D329" s="18">
        <f t="shared" si="1597"/>
        <v>0.12</v>
      </c>
      <c r="E329" s="18">
        <f t="shared" si="1597"/>
        <v>0.12</v>
      </c>
      <c r="F329" s="18">
        <f t="shared" si="1597"/>
        <v>0.12</v>
      </c>
      <c r="G329" s="18">
        <f t="shared" si="1597"/>
        <v>0.12</v>
      </c>
      <c r="X329" s="1" t="str">
        <f t="shared" si="1609"/>
        <v>Underground</v>
      </c>
      <c r="Y329" s="18">
        <f>+Conceptos!O108</f>
        <v>0.12</v>
      </c>
      <c r="Z329" s="18">
        <f t="shared" si="1598"/>
        <v>0.12</v>
      </c>
      <c r="AA329" s="18">
        <f t="shared" si="1598"/>
        <v>0.12</v>
      </c>
      <c r="AB329" s="18">
        <f t="shared" si="1598"/>
        <v>0.12</v>
      </c>
      <c r="AC329" s="18">
        <f t="shared" si="1598"/>
        <v>0.12</v>
      </c>
      <c r="AT329" s="1" t="str">
        <f t="shared" si="1610"/>
        <v>Fantasy</v>
      </c>
      <c r="AU329" s="18">
        <f>+Conceptos!P108</f>
        <v>0.12</v>
      </c>
      <c r="AV329" s="18">
        <f t="shared" si="1599"/>
        <v>0.12</v>
      </c>
      <c r="AW329" s="18">
        <f t="shared" si="1599"/>
        <v>0.12</v>
      </c>
      <c r="AX329" s="18">
        <f t="shared" si="1599"/>
        <v>0.12</v>
      </c>
      <c r="AY329" s="18">
        <f t="shared" si="1599"/>
        <v>0.12</v>
      </c>
      <c r="BP329" s="1" t="str">
        <f t="shared" si="1611"/>
        <v>Fantasy</v>
      </c>
      <c r="BQ329" s="18">
        <f>+Conceptos!Q108</f>
        <v>0.12</v>
      </c>
      <c r="BR329" s="18">
        <f t="shared" si="1600"/>
        <v>0.12</v>
      </c>
      <c r="BS329" s="18">
        <f t="shared" si="1600"/>
        <v>0.12</v>
      </c>
      <c r="BT329" s="18">
        <f t="shared" si="1600"/>
        <v>0.12</v>
      </c>
      <c r="BU329" s="18">
        <f t="shared" si="1600"/>
        <v>0.12</v>
      </c>
      <c r="CL329" s="1" t="str">
        <f t="shared" si="1612"/>
        <v>Fantasy</v>
      </c>
      <c r="CM329" s="18">
        <f>+Conceptos!R108</f>
        <v>0.12</v>
      </c>
      <c r="CN329" s="18">
        <f t="shared" si="1601"/>
        <v>0.12</v>
      </c>
      <c r="CO329" s="18">
        <f t="shared" si="1601"/>
        <v>0.12</v>
      </c>
      <c r="CP329" s="18">
        <f t="shared" si="1601"/>
        <v>0.12</v>
      </c>
      <c r="CQ329" s="18">
        <f t="shared" si="1601"/>
        <v>0.12</v>
      </c>
      <c r="DH329" s="1" t="str">
        <f t="shared" si="1613"/>
        <v>Fantasy</v>
      </c>
      <c r="DI329" s="18">
        <f>+Conceptos!S108</f>
        <v>0.12</v>
      </c>
      <c r="DJ329" s="18">
        <f t="shared" si="1602"/>
        <v>0.12</v>
      </c>
      <c r="DK329" s="18">
        <f t="shared" si="1602"/>
        <v>0.12</v>
      </c>
      <c r="DL329" s="18">
        <f t="shared" si="1602"/>
        <v>0.12</v>
      </c>
      <c r="DM329" s="18">
        <f t="shared" si="1602"/>
        <v>0.12</v>
      </c>
      <c r="ED329" s="1" t="str">
        <f t="shared" si="1614"/>
        <v>Fantasy</v>
      </c>
      <c r="EE329" s="18">
        <f>+Conceptos!T108</f>
        <v>0.12</v>
      </c>
      <c r="EF329" s="18">
        <f t="shared" si="1603"/>
        <v>0.12</v>
      </c>
      <c r="EG329" s="18">
        <f t="shared" si="1603"/>
        <v>0.12</v>
      </c>
      <c r="EH329" s="18">
        <f t="shared" si="1603"/>
        <v>0.12</v>
      </c>
      <c r="EI329" s="18">
        <f t="shared" si="1603"/>
        <v>0.12</v>
      </c>
      <c r="EZ329" s="1" t="str">
        <f t="shared" si="1615"/>
        <v>Fantasy</v>
      </c>
      <c r="FA329" s="18">
        <f>+Conceptos!U108</f>
        <v>0.12</v>
      </c>
      <c r="FB329" s="18">
        <f t="shared" si="1604"/>
        <v>0.12</v>
      </c>
      <c r="FC329" s="18">
        <f t="shared" si="1604"/>
        <v>0.12</v>
      </c>
      <c r="FD329" s="18">
        <f t="shared" si="1604"/>
        <v>0.12</v>
      </c>
      <c r="FE329" s="18">
        <f t="shared" si="1604"/>
        <v>0.12</v>
      </c>
      <c r="FV329" s="1" t="str">
        <f t="shared" si="1616"/>
        <v>Fantasy</v>
      </c>
      <c r="FW329" s="18">
        <f>+Conceptos!V108</f>
        <v>0.12</v>
      </c>
      <c r="FX329" s="18">
        <f t="shared" si="1605"/>
        <v>0.12</v>
      </c>
      <c r="FY329" s="18">
        <f t="shared" si="1605"/>
        <v>0.12</v>
      </c>
      <c r="FZ329" s="18">
        <f t="shared" si="1605"/>
        <v>0.12</v>
      </c>
      <c r="GA329" s="18">
        <f t="shared" si="1605"/>
        <v>0.12</v>
      </c>
      <c r="GR329" s="1" t="str">
        <f t="shared" si="1617"/>
        <v>Fantasy</v>
      </c>
      <c r="GS329" s="18">
        <f>+Conceptos!W108</f>
        <v>0.12</v>
      </c>
      <c r="GT329" s="18">
        <f t="shared" si="1606"/>
        <v>0.12</v>
      </c>
      <c r="GU329" s="18">
        <f t="shared" si="1606"/>
        <v>0.12</v>
      </c>
      <c r="GV329" s="18">
        <f t="shared" si="1606"/>
        <v>0.12</v>
      </c>
      <c r="GW329" s="18">
        <f t="shared" si="1606"/>
        <v>0.12</v>
      </c>
      <c r="HN329" s="1" t="str">
        <f t="shared" si="1618"/>
        <v>Fantasy</v>
      </c>
      <c r="HO329" s="18">
        <f>+Conceptos!X108</f>
        <v>0.12</v>
      </c>
      <c r="HP329" s="18">
        <f t="shared" si="1607"/>
        <v>0.12</v>
      </c>
      <c r="HQ329" s="18">
        <f t="shared" si="1607"/>
        <v>0.12</v>
      </c>
      <c r="HR329" s="18">
        <f t="shared" si="1607"/>
        <v>0.12</v>
      </c>
      <c r="HS329" s="18">
        <f t="shared" si="1607"/>
        <v>0.12</v>
      </c>
    </row>
    <row r="330" spans="1:227">
      <c r="B330" s="1" t="str">
        <f t="shared" si="1608"/>
        <v>Fantasy</v>
      </c>
      <c r="C330" s="18">
        <f>+Conceptos!N109</f>
        <v>0.08</v>
      </c>
      <c r="D330" s="18">
        <f t="shared" si="1597"/>
        <v>0.08</v>
      </c>
      <c r="E330" s="18">
        <f t="shared" si="1597"/>
        <v>0.08</v>
      </c>
      <c r="F330" s="18">
        <f t="shared" si="1597"/>
        <v>0.08</v>
      </c>
      <c r="G330" s="18">
        <f t="shared" si="1597"/>
        <v>0.08</v>
      </c>
      <c r="X330" s="1" t="str">
        <f t="shared" si="1609"/>
        <v>Fantasy</v>
      </c>
      <c r="Y330" s="18">
        <f>+Conceptos!O109</f>
        <v>0.08</v>
      </c>
      <c r="Z330" s="18">
        <f t="shared" si="1598"/>
        <v>0.08</v>
      </c>
      <c r="AA330" s="18">
        <f t="shared" si="1598"/>
        <v>0.08</v>
      </c>
      <c r="AB330" s="18">
        <f t="shared" si="1598"/>
        <v>0.08</v>
      </c>
      <c r="AC330" s="18">
        <f t="shared" si="1598"/>
        <v>0.08</v>
      </c>
      <c r="AT330" s="1" t="str">
        <f t="shared" si="1610"/>
        <v>Style, Designers</v>
      </c>
      <c r="AU330" s="18">
        <f>+Conceptos!P109</f>
        <v>0.08</v>
      </c>
      <c r="AV330" s="18">
        <f t="shared" si="1599"/>
        <v>0.08</v>
      </c>
      <c r="AW330" s="18">
        <f t="shared" si="1599"/>
        <v>0.08</v>
      </c>
      <c r="AX330" s="18">
        <f t="shared" si="1599"/>
        <v>0.08</v>
      </c>
      <c r="AY330" s="18">
        <f t="shared" si="1599"/>
        <v>0.08</v>
      </c>
      <c r="BP330" s="1" t="str">
        <f t="shared" si="1611"/>
        <v>Style, Designers</v>
      </c>
      <c r="BQ330" s="18">
        <f>+Conceptos!Q109</f>
        <v>0.08</v>
      </c>
      <c r="BR330" s="18">
        <f t="shared" si="1600"/>
        <v>0.08</v>
      </c>
      <c r="BS330" s="18">
        <f t="shared" si="1600"/>
        <v>0.08</v>
      </c>
      <c r="BT330" s="18">
        <f t="shared" si="1600"/>
        <v>0.08</v>
      </c>
      <c r="BU330" s="18">
        <f t="shared" si="1600"/>
        <v>0.08</v>
      </c>
      <c r="CL330" s="1" t="str">
        <f t="shared" si="1612"/>
        <v>Style, Designers</v>
      </c>
      <c r="CM330" s="18">
        <f>+Conceptos!R109</f>
        <v>0.08</v>
      </c>
      <c r="CN330" s="18">
        <f t="shared" si="1601"/>
        <v>0.08</v>
      </c>
      <c r="CO330" s="18">
        <f t="shared" si="1601"/>
        <v>0.08</v>
      </c>
      <c r="CP330" s="18">
        <f t="shared" si="1601"/>
        <v>0.08</v>
      </c>
      <c r="CQ330" s="18">
        <f t="shared" si="1601"/>
        <v>0.08</v>
      </c>
      <c r="DH330" s="1" t="str">
        <f t="shared" si="1613"/>
        <v>Style, Designers</v>
      </c>
      <c r="DI330" s="18">
        <f>+Conceptos!S109</f>
        <v>0.08</v>
      </c>
      <c r="DJ330" s="18">
        <f t="shared" si="1602"/>
        <v>0.08</v>
      </c>
      <c r="DK330" s="18">
        <f t="shared" si="1602"/>
        <v>0.08</v>
      </c>
      <c r="DL330" s="18">
        <f t="shared" si="1602"/>
        <v>0.08</v>
      </c>
      <c r="DM330" s="18">
        <f t="shared" si="1602"/>
        <v>0.08</v>
      </c>
      <c r="ED330" s="1" t="str">
        <f t="shared" si="1614"/>
        <v>Style, Designers</v>
      </c>
      <c r="EE330" s="18">
        <f>+Conceptos!T109</f>
        <v>0.08</v>
      </c>
      <c r="EF330" s="18">
        <f t="shared" si="1603"/>
        <v>0.08</v>
      </c>
      <c r="EG330" s="18">
        <f t="shared" si="1603"/>
        <v>0.08</v>
      </c>
      <c r="EH330" s="18">
        <f t="shared" si="1603"/>
        <v>0.08</v>
      </c>
      <c r="EI330" s="18">
        <f t="shared" si="1603"/>
        <v>0.08</v>
      </c>
      <c r="EZ330" s="1" t="str">
        <f t="shared" si="1615"/>
        <v>Style, Designers</v>
      </c>
      <c r="FA330" s="18">
        <f>+Conceptos!U109</f>
        <v>0.08</v>
      </c>
      <c r="FB330" s="18">
        <f t="shared" si="1604"/>
        <v>0.08</v>
      </c>
      <c r="FC330" s="18">
        <f t="shared" si="1604"/>
        <v>0.08</v>
      </c>
      <c r="FD330" s="18">
        <f t="shared" si="1604"/>
        <v>0.08</v>
      </c>
      <c r="FE330" s="18">
        <f t="shared" si="1604"/>
        <v>0.08</v>
      </c>
      <c r="FV330" s="1" t="str">
        <f t="shared" si="1616"/>
        <v>Style, Designers</v>
      </c>
      <c r="FW330" s="18">
        <f>+Conceptos!V109</f>
        <v>0.08</v>
      </c>
      <c r="FX330" s="18">
        <f t="shared" si="1605"/>
        <v>0.08</v>
      </c>
      <c r="FY330" s="18">
        <f t="shared" si="1605"/>
        <v>0.08</v>
      </c>
      <c r="FZ330" s="18">
        <f t="shared" si="1605"/>
        <v>0.08</v>
      </c>
      <c r="GA330" s="18">
        <f t="shared" si="1605"/>
        <v>0.08</v>
      </c>
      <c r="GR330" s="1" t="str">
        <f t="shared" si="1617"/>
        <v>Style, Designers</v>
      </c>
      <c r="GS330" s="18">
        <f>+Conceptos!W109</f>
        <v>0.08</v>
      </c>
      <c r="GT330" s="18">
        <f t="shared" si="1606"/>
        <v>0.08</v>
      </c>
      <c r="GU330" s="18">
        <f t="shared" si="1606"/>
        <v>0.08</v>
      </c>
      <c r="GV330" s="18">
        <f t="shared" si="1606"/>
        <v>0.08</v>
      </c>
      <c r="GW330" s="18">
        <f t="shared" si="1606"/>
        <v>0.08</v>
      </c>
      <c r="HN330" s="1" t="str">
        <f t="shared" si="1618"/>
        <v>Style, Designers</v>
      </c>
      <c r="HO330" s="18">
        <f>+Conceptos!X109</f>
        <v>0.08</v>
      </c>
      <c r="HP330" s="18">
        <f t="shared" si="1607"/>
        <v>0.08</v>
      </c>
      <c r="HQ330" s="18">
        <f t="shared" si="1607"/>
        <v>0.08</v>
      </c>
      <c r="HR330" s="18">
        <f t="shared" si="1607"/>
        <v>0.08</v>
      </c>
      <c r="HS330" s="18">
        <f t="shared" si="1607"/>
        <v>0.08</v>
      </c>
    </row>
    <row r="331" spans="1:227">
      <c r="B331" s="1" t="str">
        <f t="shared" si="1608"/>
        <v>Style</v>
      </c>
      <c r="C331" s="18">
        <f>+Conceptos!N110</f>
        <v>0.12</v>
      </c>
      <c r="D331" s="18">
        <f t="shared" si="1597"/>
        <v>0.12</v>
      </c>
      <c r="E331" s="18">
        <f t="shared" si="1597"/>
        <v>0.12</v>
      </c>
      <c r="F331" s="18">
        <f t="shared" si="1597"/>
        <v>0.12</v>
      </c>
      <c r="G331" s="18">
        <f t="shared" si="1597"/>
        <v>0.12</v>
      </c>
      <c r="X331" s="1" t="str">
        <f t="shared" si="1609"/>
        <v>Style</v>
      </c>
      <c r="Y331" s="18">
        <f>+Conceptos!O110</f>
        <v>0.12</v>
      </c>
      <c r="Z331" s="18">
        <f t="shared" si="1598"/>
        <v>0.12</v>
      </c>
      <c r="AA331" s="18">
        <f t="shared" si="1598"/>
        <v>0.12</v>
      </c>
      <c r="AB331" s="18">
        <f t="shared" si="1598"/>
        <v>0.12</v>
      </c>
      <c r="AC331" s="18">
        <f t="shared" si="1598"/>
        <v>0.12</v>
      </c>
      <c r="AT331" s="1" t="str">
        <f t="shared" si="1610"/>
        <v>Style</v>
      </c>
      <c r="AU331" s="18">
        <f>+Conceptos!P110</f>
        <v>0.12</v>
      </c>
      <c r="AV331" s="18">
        <f t="shared" si="1599"/>
        <v>0.12</v>
      </c>
      <c r="AW331" s="18">
        <f t="shared" si="1599"/>
        <v>0.12</v>
      </c>
      <c r="AX331" s="18">
        <f t="shared" si="1599"/>
        <v>0.12</v>
      </c>
      <c r="AY331" s="18">
        <f t="shared" si="1599"/>
        <v>0.12</v>
      </c>
      <c r="BP331" s="1" t="str">
        <f t="shared" si="1611"/>
        <v>Style</v>
      </c>
      <c r="BQ331" s="18">
        <f>+Conceptos!Q110</f>
        <v>0.12</v>
      </c>
      <c r="BR331" s="18">
        <f t="shared" si="1600"/>
        <v>0.12</v>
      </c>
      <c r="BS331" s="18">
        <f t="shared" si="1600"/>
        <v>0.12</v>
      </c>
      <c r="BT331" s="18">
        <f t="shared" si="1600"/>
        <v>0.12</v>
      </c>
      <c r="BU331" s="18">
        <f t="shared" si="1600"/>
        <v>0.12</v>
      </c>
      <c r="CL331" s="1" t="str">
        <f t="shared" si="1612"/>
        <v>Style</v>
      </c>
      <c r="CM331" s="18">
        <f>+Conceptos!R110</f>
        <v>0.12</v>
      </c>
      <c r="CN331" s="18">
        <f t="shared" si="1601"/>
        <v>0.12</v>
      </c>
      <c r="CO331" s="18">
        <f t="shared" si="1601"/>
        <v>0.12</v>
      </c>
      <c r="CP331" s="18">
        <f t="shared" si="1601"/>
        <v>0.12</v>
      </c>
      <c r="CQ331" s="18">
        <f t="shared" si="1601"/>
        <v>0.12</v>
      </c>
      <c r="DH331" s="1" t="str">
        <f t="shared" si="1613"/>
        <v>Style</v>
      </c>
      <c r="DI331" s="18">
        <f>+Conceptos!S110</f>
        <v>0.12</v>
      </c>
      <c r="DJ331" s="18">
        <f t="shared" si="1602"/>
        <v>0.12</v>
      </c>
      <c r="DK331" s="18">
        <f t="shared" si="1602"/>
        <v>0.12</v>
      </c>
      <c r="DL331" s="18">
        <f t="shared" si="1602"/>
        <v>0.12</v>
      </c>
      <c r="DM331" s="18">
        <f t="shared" si="1602"/>
        <v>0.12</v>
      </c>
      <c r="ED331" s="1" t="str">
        <f t="shared" si="1614"/>
        <v>Style</v>
      </c>
      <c r="EE331" s="18">
        <f>+Conceptos!T110</f>
        <v>0.12</v>
      </c>
      <c r="EF331" s="18">
        <f t="shared" si="1603"/>
        <v>0.12</v>
      </c>
      <c r="EG331" s="18">
        <f t="shared" si="1603"/>
        <v>0.12</v>
      </c>
      <c r="EH331" s="18">
        <f t="shared" si="1603"/>
        <v>0.12</v>
      </c>
      <c r="EI331" s="18">
        <f t="shared" si="1603"/>
        <v>0.12</v>
      </c>
      <c r="EZ331" s="1" t="str">
        <f t="shared" si="1615"/>
        <v>Style</v>
      </c>
      <c r="FA331" s="18">
        <f>+Conceptos!U110</f>
        <v>0.12</v>
      </c>
      <c r="FB331" s="18">
        <f t="shared" si="1604"/>
        <v>0.12</v>
      </c>
      <c r="FC331" s="18">
        <f t="shared" si="1604"/>
        <v>0.12</v>
      </c>
      <c r="FD331" s="18">
        <f t="shared" si="1604"/>
        <v>0.12</v>
      </c>
      <c r="FE331" s="18">
        <f t="shared" si="1604"/>
        <v>0.12</v>
      </c>
      <c r="FV331" s="1" t="str">
        <f t="shared" si="1616"/>
        <v>Style</v>
      </c>
      <c r="FW331" s="18">
        <f>+Conceptos!V110</f>
        <v>0.12</v>
      </c>
      <c r="FX331" s="18">
        <f t="shared" si="1605"/>
        <v>0.12</v>
      </c>
      <c r="FY331" s="18">
        <f t="shared" si="1605"/>
        <v>0.12</v>
      </c>
      <c r="FZ331" s="18">
        <f t="shared" si="1605"/>
        <v>0.12</v>
      </c>
      <c r="GA331" s="18">
        <f t="shared" si="1605"/>
        <v>0.12</v>
      </c>
      <c r="GR331" s="1" t="str">
        <f t="shared" si="1617"/>
        <v>Style</v>
      </c>
      <c r="GS331" s="18">
        <f>+Conceptos!W110</f>
        <v>0.12</v>
      </c>
      <c r="GT331" s="18">
        <f t="shared" si="1606"/>
        <v>0.12</v>
      </c>
      <c r="GU331" s="18">
        <f t="shared" si="1606"/>
        <v>0.12</v>
      </c>
      <c r="GV331" s="18">
        <f t="shared" si="1606"/>
        <v>0.12</v>
      </c>
      <c r="GW331" s="18">
        <f t="shared" si="1606"/>
        <v>0.12</v>
      </c>
      <c r="HN331" s="1" t="str">
        <f t="shared" si="1618"/>
        <v>Style</v>
      </c>
      <c r="HO331" s="18">
        <f>+Conceptos!X110</f>
        <v>0.12</v>
      </c>
      <c r="HP331" s="18">
        <f t="shared" si="1607"/>
        <v>0.12</v>
      </c>
      <c r="HQ331" s="18">
        <f t="shared" si="1607"/>
        <v>0.12</v>
      </c>
      <c r="HR331" s="18">
        <f t="shared" si="1607"/>
        <v>0.12</v>
      </c>
      <c r="HS331" s="18">
        <f t="shared" si="1607"/>
        <v>0.12</v>
      </c>
    </row>
    <row r="332" spans="1:227">
      <c r="B332" s="1" t="str">
        <f t="shared" si="1608"/>
        <v>Designers</v>
      </c>
      <c r="C332" s="18">
        <f>+Conceptos!N111</f>
        <v>0.1</v>
      </c>
      <c r="D332" s="18">
        <f t="shared" si="1597"/>
        <v>0.1</v>
      </c>
      <c r="E332" s="18">
        <f t="shared" si="1597"/>
        <v>0.1</v>
      </c>
      <c r="F332" s="18">
        <f t="shared" si="1597"/>
        <v>0.1</v>
      </c>
      <c r="G332" s="18">
        <f t="shared" si="1597"/>
        <v>0.1</v>
      </c>
      <c r="X332" s="1" t="str">
        <f t="shared" si="1609"/>
        <v>Designers</v>
      </c>
      <c r="Y332" s="18">
        <f>+Conceptos!O111</f>
        <v>0.1</v>
      </c>
      <c r="Z332" s="18">
        <f t="shared" si="1598"/>
        <v>0.1</v>
      </c>
      <c r="AA332" s="18">
        <f t="shared" si="1598"/>
        <v>0.1</v>
      </c>
      <c r="AB332" s="18">
        <f t="shared" si="1598"/>
        <v>0.1</v>
      </c>
      <c r="AC332" s="18">
        <f t="shared" si="1598"/>
        <v>0.1</v>
      </c>
      <c r="AT332" s="1" t="str">
        <f t="shared" si="1610"/>
        <v>Designers</v>
      </c>
      <c r="AU332" s="18">
        <f>+Conceptos!P111</f>
        <v>0.1</v>
      </c>
      <c r="AV332" s="18">
        <f t="shared" si="1599"/>
        <v>0.1</v>
      </c>
      <c r="AW332" s="18">
        <f t="shared" si="1599"/>
        <v>0.1</v>
      </c>
      <c r="AX332" s="18">
        <f t="shared" si="1599"/>
        <v>0.1</v>
      </c>
      <c r="AY332" s="18">
        <f t="shared" si="1599"/>
        <v>0.1</v>
      </c>
      <c r="BP332" s="1" t="str">
        <f t="shared" si="1611"/>
        <v>Designers</v>
      </c>
      <c r="BQ332" s="18">
        <f>+Conceptos!Q111</f>
        <v>0.1</v>
      </c>
      <c r="BR332" s="18">
        <f t="shared" si="1600"/>
        <v>0.1</v>
      </c>
      <c r="BS332" s="18">
        <f t="shared" si="1600"/>
        <v>0.1</v>
      </c>
      <c r="BT332" s="18">
        <f t="shared" si="1600"/>
        <v>0.1</v>
      </c>
      <c r="BU332" s="18">
        <f t="shared" si="1600"/>
        <v>0.1</v>
      </c>
      <c r="CL332" s="1" t="str">
        <f t="shared" si="1612"/>
        <v>Designers</v>
      </c>
      <c r="CM332" s="18">
        <f>+Conceptos!R111</f>
        <v>0.1</v>
      </c>
      <c r="CN332" s="18">
        <f t="shared" si="1601"/>
        <v>0.1</v>
      </c>
      <c r="CO332" s="18">
        <f t="shared" si="1601"/>
        <v>0.1</v>
      </c>
      <c r="CP332" s="18">
        <f t="shared" si="1601"/>
        <v>0.1</v>
      </c>
      <c r="CQ332" s="18">
        <f t="shared" si="1601"/>
        <v>0.1</v>
      </c>
      <c r="DH332" s="1" t="str">
        <f t="shared" si="1613"/>
        <v>Designers</v>
      </c>
      <c r="DI332" s="18">
        <f>+Conceptos!S111</f>
        <v>0.1</v>
      </c>
      <c r="DJ332" s="18">
        <f t="shared" si="1602"/>
        <v>0.1</v>
      </c>
      <c r="DK332" s="18">
        <f t="shared" si="1602"/>
        <v>0.1</v>
      </c>
      <c r="DL332" s="18">
        <f t="shared" si="1602"/>
        <v>0.1</v>
      </c>
      <c r="DM332" s="18">
        <f t="shared" si="1602"/>
        <v>0.1</v>
      </c>
      <c r="ED332" s="1" t="str">
        <f t="shared" si="1614"/>
        <v>Designers</v>
      </c>
      <c r="EE332" s="18">
        <f>+Conceptos!T111</f>
        <v>0.1</v>
      </c>
      <c r="EF332" s="18">
        <f t="shared" si="1603"/>
        <v>0.1</v>
      </c>
      <c r="EG332" s="18">
        <f t="shared" si="1603"/>
        <v>0.1</v>
      </c>
      <c r="EH332" s="18">
        <f t="shared" si="1603"/>
        <v>0.1</v>
      </c>
      <c r="EI332" s="18">
        <f t="shared" si="1603"/>
        <v>0.1</v>
      </c>
      <c r="EZ332" s="1" t="str">
        <f t="shared" si="1615"/>
        <v>Designers</v>
      </c>
      <c r="FA332" s="18">
        <f>+Conceptos!U111</f>
        <v>0.1</v>
      </c>
      <c r="FB332" s="18">
        <f t="shared" si="1604"/>
        <v>0.1</v>
      </c>
      <c r="FC332" s="18">
        <f t="shared" si="1604"/>
        <v>0.1</v>
      </c>
      <c r="FD332" s="18">
        <f t="shared" si="1604"/>
        <v>0.1</v>
      </c>
      <c r="FE332" s="18">
        <f t="shared" si="1604"/>
        <v>0.1</v>
      </c>
      <c r="FV332" s="1" t="str">
        <f t="shared" si="1616"/>
        <v>Designers</v>
      </c>
      <c r="FW332" s="18">
        <f>+Conceptos!V111</f>
        <v>0.1</v>
      </c>
      <c r="FX332" s="18">
        <f t="shared" si="1605"/>
        <v>0.1</v>
      </c>
      <c r="FY332" s="18">
        <f t="shared" si="1605"/>
        <v>0.1</v>
      </c>
      <c r="FZ332" s="18">
        <f t="shared" si="1605"/>
        <v>0.1</v>
      </c>
      <c r="GA332" s="18">
        <f t="shared" si="1605"/>
        <v>0.1</v>
      </c>
      <c r="GR332" s="1" t="str">
        <f t="shared" si="1617"/>
        <v>Designers</v>
      </c>
      <c r="GS332" s="18">
        <f>+Conceptos!W111</f>
        <v>0.1</v>
      </c>
      <c r="GT332" s="18">
        <f t="shared" si="1606"/>
        <v>0.1</v>
      </c>
      <c r="GU332" s="18">
        <f t="shared" si="1606"/>
        <v>0.1</v>
      </c>
      <c r="GV332" s="18">
        <f t="shared" si="1606"/>
        <v>0.1</v>
      </c>
      <c r="GW332" s="18">
        <f t="shared" si="1606"/>
        <v>0.1</v>
      </c>
      <c r="HN332" s="1" t="str">
        <f t="shared" si="1618"/>
        <v>Designers</v>
      </c>
      <c r="HO332" s="18">
        <f>+Conceptos!X111</f>
        <v>0.1</v>
      </c>
      <c r="HP332" s="18">
        <f t="shared" si="1607"/>
        <v>0.1</v>
      </c>
      <c r="HQ332" s="18">
        <f t="shared" si="1607"/>
        <v>0.1</v>
      </c>
      <c r="HR332" s="18">
        <f t="shared" si="1607"/>
        <v>0.1</v>
      </c>
      <c r="HS332" s="18">
        <f t="shared" si="1607"/>
        <v>0.1</v>
      </c>
    </row>
    <row r="333" spans="1:227">
      <c r="B333" s="1" t="str">
        <f t="shared" si="1608"/>
        <v>Supra</v>
      </c>
      <c r="C333" s="18">
        <f>+Conceptos!N112</f>
        <v>0.05</v>
      </c>
      <c r="D333" s="18">
        <f t="shared" si="1597"/>
        <v>0.05</v>
      </c>
      <c r="E333" s="18">
        <f t="shared" si="1597"/>
        <v>0.05</v>
      </c>
      <c r="F333" s="18">
        <f t="shared" si="1597"/>
        <v>0.05</v>
      </c>
      <c r="G333" s="18">
        <f t="shared" si="1597"/>
        <v>0.05</v>
      </c>
      <c r="X333" s="1" t="str">
        <f t="shared" si="1609"/>
        <v>Supra</v>
      </c>
      <c r="Y333" s="18">
        <f>+Conceptos!O112</f>
        <v>0.05</v>
      </c>
      <c r="Z333" s="18">
        <f t="shared" si="1598"/>
        <v>0.05</v>
      </c>
      <c r="AA333" s="18">
        <f t="shared" si="1598"/>
        <v>0.05</v>
      </c>
      <c r="AB333" s="18">
        <f t="shared" si="1598"/>
        <v>0.05</v>
      </c>
      <c r="AC333" s="18">
        <f t="shared" si="1598"/>
        <v>0.05</v>
      </c>
      <c r="AT333" s="1" t="str">
        <f t="shared" si="1610"/>
        <v>Supra</v>
      </c>
      <c r="AU333" s="18">
        <f>+Conceptos!P112</f>
        <v>0.05</v>
      </c>
      <c r="AV333" s="18">
        <f t="shared" si="1599"/>
        <v>0.05</v>
      </c>
      <c r="AW333" s="18">
        <f t="shared" si="1599"/>
        <v>0.05</v>
      </c>
      <c r="AX333" s="18">
        <f t="shared" si="1599"/>
        <v>0.05</v>
      </c>
      <c r="AY333" s="18">
        <f t="shared" si="1599"/>
        <v>0.05</v>
      </c>
      <c r="BP333" s="1" t="str">
        <f t="shared" si="1611"/>
        <v>Supra</v>
      </c>
      <c r="BQ333" s="18">
        <f>+Conceptos!Q112</f>
        <v>0.05</v>
      </c>
      <c r="BR333" s="18">
        <f t="shared" si="1600"/>
        <v>0.05</v>
      </c>
      <c r="BS333" s="18">
        <f t="shared" si="1600"/>
        <v>0.05</v>
      </c>
      <c r="BT333" s="18">
        <f t="shared" si="1600"/>
        <v>0.05</v>
      </c>
      <c r="BU333" s="18">
        <f t="shared" si="1600"/>
        <v>0.05</v>
      </c>
      <c r="CL333" s="1" t="str">
        <f t="shared" si="1612"/>
        <v>Supra</v>
      </c>
      <c r="CM333" s="18">
        <f>+Conceptos!R112</f>
        <v>0.05</v>
      </c>
      <c r="CN333" s="18">
        <f t="shared" si="1601"/>
        <v>0.05</v>
      </c>
      <c r="CO333" s="18">
        <f t="shared" si="1601"/>
        <v>0.05</v>
      </c>
      <c r="CP333" s="18">
        <f t="shared" si="1601"/>
        <v>0.05</v>
      </c>
      <c r="CQ333" s="18">
        <f t="shared" si="1601"/>
        <v>0.05</v>
      </c>
      <c r="DH333" s="1" t="str">
        <f t="shared" si="1613"/>
        <v>Supra</v>
      </c>
      <c r="DI333" s="18">
        <f>+Conceptos!S112</f>
        <v>0.05</v>
      </c>
      <c r="DJ333" s="18">
        <f t="shared" si="1602"/>
        <v>0.05</v>
      </c>
      <c r="DK333" s="18">
        <f t="shared" si="1602"/>
        <v>0.05</v>
      </c>
      <c r="DL333" s="18">
        <f t="shared" si="1602"/>
        <v>0.05</v>
      </c>
      <c r="DM333" s="18">
        <f t="shared" si="1602"/>
        <v>0.05</v>
      </c>
      <c r="ED333" s="1" t="str">
        <f t="shared" si="1614"/>
        <v>Supra</v>
      </c>
      <c r="EE333" s="18">
        <f>+Conceptos!T112</f>
        <v>0.05</v>
      </c>
      <c r="EF333" s="18">
        <f t="shared" si="1603"/>
        <v>0.05</v>
      </c>
      <c r="EG333" s="18">
        <f t="shared" si="1603"/>
        <v>0.05</v>
      </c>
      <c r="EH333" s="18">
        <f t="shared" si="1603"/>
        <v>0.05</v>
      </c>
      <c r="EI333" s="18">
        <f t="shared" si="1603"/>
        <v>0.05</v>
      </c>
      <c r="EZ333" s="1" t="str">
        <f t="shared" si="1615"/>
        <v>Supra</v>
      </c>
      <c r="FA333" s="18">
        <f>+Conceptos!U112</f>
        <v>0.05</v>
      </c>
      <c r="FB333" s="18">
        <f t="shared" si="1604"/>
        <v>0.05</v>
      </c>
      <c r="FC333" s="18">
        <f t="shared" si="1604"/>
        <v>0.05</v>
      </c>
      <c r="FD333" s="18">
        <f t="shared" si="1604"/>
        <v>0.05</v>
      </c>
      <c r="FE333" s="18">
        <f t="shared" si="1604"/>
        <v>0.05</v>
      </c>
      <c r="FV333" s="1" t="str">
        <f t="shared" si="1616"/>
        <v>Supra</v>
      </c>
      <c r="FW333" s="18">
        <f>+Conceptos!V112</f>
        <v>0.05</v>
      </c>
      <c r="FX333" s="18">
        <f t="shared" si="1605"/>
        <v>0.05</v>
      </c>
      <c r="FY333" s="18">
        <f t="shared" si="1605"/>
        <v>0.05</v>
      </c>
      <c r="FZ333" s="18">
        <f t="shared" si="1605"/>
        <v>0.05</v>
      </c>
      <c r="GA333" s="18">
        <f t="shared" si="1605"/>
        <v>0.05</v>
      </c>
      <c r="GR333" s="1" t="str">
        <f t="shared" si="1617"/>
        <v>Supra</v>
      </c>
      <c r="GS333" s="18">
        <f>+Conceptos!W112</f>
        <v>0.05</v>
      </c>
      <c r="GT333" s="18">
        <f t="shared" si="1606"/>
        <v>0.05</v>
      </c>
      <c r="GU333" s="18">
        <f t="shared" si="1606"/>
        <v>0.05</v>
      </c>
      <c r="GV333" s="18">
        <f t="shared" si="1606"/>
        <v>0.05</v>
      </c>
      <c r="GW333" s="18">
        <f t="shared" si="1606"/>
        <v>0.05</v>
      </c>
      <c r="HN333" s="1" t="str">
        <f t="shared" si="1618"/>
        <v>Supra</v>
      </c>
      <c r="HO333" s="18">
        <f>+Conceptos!X112</f>
        <v>0.05</v>
      </c>
      <c r="HP333" s="18">
        <f t="shared" si="1607"/>
        <v>0.05</v>
      </c>
      <c r="HQ333" s="18">
        <f t="shared" si="1607"/>
        <v>0.05</v>
      </c>
      <c r="HR333" s="18">
        <f t="shared" si="1607"/>
        <v>0.05</v>
      </c>
      <c r="HS333" s="18">
        <f t="shared" si="1607"/>
        <v>0.05</v>
      </c>
    </row>
    <row r="334" spans="1:227">
      <c r="B334" s="1"/>
      <c r="C334" s="18"/>
      <c r="D334" s="18"/>
      <c r="E334" s="18"/>
      <c r="F334" s="18"/>
      <c r="G334" s="18"/>
      <c r="X334" s="1"/>
      <c r="Y334" s="18">
        <f>+Conceptos!O113</f>
        <v>0</v>
      </c>
      <c r="Z334" s="18"/>
      <c r="AA334" s="18"/>
      <c r="AB334" s="18"/>
      <c r="AC334" s="18"/>
      <c r="AT334" s="1"/>
      <c r="AU334" s="18">
        <f>+Conceptos!P113</f>
        <v>0</v>
      </c>
      <c r="AV334" s="18"/>
      <c r="AW334" s="18"/>
      <c r="AX334" s="18"/>
      <c r="AY334" s="18"/>
      <c r="BP334" s="1"/>
      <c r="BQ334" s="18">
        <f>+Conceptos!Q113</f>
        <v>0</v>
      </c>
      <c r="BR334" s="18"/>
      <c r="BS334" s="18"/>
      <c r="BT334" s="18"/>
      <c r="BU334" s="18"/>
      <c r="CL334" s="1"/>
      <c r="CM334" s="18">
        <f>+Conceptos!R113</f>
        <v>0</v>
      </c>
      <c r="CN334" s="18"/>
      <c r="CO334" s="18"/>
      <c r="CP334" s="18"/>
      <c r="CQ334" s="18"/>
      <c r="DH334" s="1"/>
      <c r="DI334" s="18">
        <f>+Conceptos!S113</f>
        <v>0</v>
      </c>
      <c r="DJ334" s="18"/>
      <c r="DK334" s="18"/>
      <c r="DL334" s="18"/>
      <c r="DM334" s="18"/>
      <c r="ED334" s="1"/>
      <c r="EE334" s="18">
        <f>+Conceptos!T113</f>
        <v>0</v>
      </c>
      <c r="EF334" s="18"/>
      <c r="EG334" s="18"/>
      <c r="EH334" s="18"/>
      <c r="EI334" s="18"/>
      <c r="EZ334" s="1">
        <f t="shared" si="1615"/>
        <v>0</v>
      </c>
      <c r="FA334" s="18">
        <f>+Conceptos!U113</f>
        <v>0</v>
      </c>
      <c r="FB334" s="18"/>
      <c r="FC334" s="18"/>
      <c r="FD334" s="18"/>
      <c r="FE334" s="18"/>
      <c r="FV334" s="1"/>
      <c r="FW334" s="18"/>
      <c r="FX334" s="18"/>
      <c r="FY334" s="18"/>
      <c r="FZ334" s="18"/>
      <c r="GA334" s="18"/>
      <c r="GR334" s="1">
        <f t="shared" si="1617"/>
        <v>0</v>
      </c>
      <c r="GS334" s="18">
        <f>+Conceptos!W113</f>
        <v>0</v>
      </c>
      <c r="GT334" s="18"/>
      <c r="GU334" s="18"/>
      <c r="GV334" s="18"/>
      <c r="GW334" s="18"/>
      <c r="HN334" s="1"/>
      <c r="HO334" s="18"/>
      <c r="HP334" s="18"/>
      <c r="HQ334" s="18"/>
      <c r="HR334" s="18"/>
      <c r="HS334" s="18"/>
    </row>
    <row r="335" spans="1:227">
      <c r="B335" s="1" t="str">
        <f t="shared" si="1608"/>
        <v>Niños</v>
      </c>
      <c r="C335" s="18">
        <f>+Conceptos!N114</f>
        <v>0.06</v>
      </c>
      <c r="D335" s="18">
        <f t="shared" ref="D335:G336" si="1619">+C335</f>
        <v>0.06</v>
      </c>
      <c r="E335" s="18">
        <f t="shared" si="1619"/>
        <v>0.06</v>
      </c>
      <c r="F335" s="18">
        <f t="shared" si="1619"/>
        <v>0.06</v>
      </c>
      <c r="G335" s="18">
        <f t="shared" si="1619"/>
        <v>0.06</v>
      </c>
      <c r="X335" s="1" t="str">
        <f t="shared" si="1609"/>
        <v>Niños</v>
      </c>
      <c r="Y335" s="18">
        <f>+Conceptos!O114</f>
        <v>0.06</v>
      </c>
      <c r="Z335" s="18">
        <f t="shared" ref="Z335:AC336" si="1620">+Y335</f>
        <v>0.06</v>
      </c>
      <c r="AA335" s="18">
        <f t="shared" si="1620"/>
        <v>0.06</v>
      </c>
      <c r="AB335" s="18">
        <f t="shared" si="1620"/>
        <v>0.06</v>
      </c>
      <c r="AC335" s="18">
        <f t="shared" si="1620"/>
        <v>0.06</v>
      </c>
      <c r="AT335" s="1" t="str">
        <f t="shared" si="1610"/>
        <v>Niños</v>
      </c>
      <c r="AU335" s="18">
        <f>+Conceptos!P114</f>
        <v>0.06</v>
      </c>
      <c r="AV335" s="18">
        <f t="shared" ref="AV335:AY336" si="1621">+AU335</f>
        <v>0.06</v>
      </c>
      <c r="AW335" s="18">
        <f t="shared" si="1621"/>
        <v>0.06</v>
      </c>
      <c r="AX335" s="18">
        <f t="shared" si="1621"/>
        <v>0.06</v>
      </c>
      <c r="AY335" s="18">
        <f t="shared" si="1621"/>
        <v>0.06</v>
      </c>
      <c r="BP335" s="1" t="str">
        <f t="shared" si="1611"/>
        <v>Niños</v>
      </c>
      <c r="BQ335" s="18">
        <f>+Conceptos!Q114</f>
        <v>0.06</v>
      </c>
      <c r="BR335" s="18">
        <f t="shared" ref="BR335:BU336" si="1622">+BQ335</f>
        <v>0.06</v>
      </c>
      <c r="BS335" s="18">
        <f t="shared" si="1622"/>
        <v>0.06</v>
      </c>
      <c r="BT335" s="18">
        <f t="shared" si="1622"/>
        <v>0.06</v>
      </c>
      <c r="BU335" s="18">
        <f t="shared" si="1622"/>
        <v>0.06</v>
      </c>
      <c r="CL335" s="1" t="str">
        <f t="shared" si="1612"/>
        <v>Niños</v>
      </c>
      <c r="CM335" s="18">
        <f>+Conceptos!R114</f>
        <v>0.06</v>
      </c>
      <c r="CN335" s="18">
        <f t="shared" ref="CN335:CQ336" si="1623">+CM335</f>
        <v>0.06</v>
      </c>
      <c r="CO335" s="18">
        <f t="shared" si="1623"/>
        <v>0.06</v>
      </c>
      <c r="CP335" s="18">
        <f t="shared" si="1623"/>
        <v>0.06</v>
      </c>
      <c r="CQ335" s="18">
        <f t="shared" si="1623"/>
        <v>0.06</v>
      </c>
      <c r="DH335" s="1" t="str">
        <f t="shared" si="1613"/>
        <v>Niños</v>
      </c>
      <c r="DI335" s="18">
        <f>+Conceptos!S114</f>
        <v>0.06</v>
      </c>
      <c r="DJ335" s="18">
        <f t="shared" ref="DJ335:DM336" si="1624">+DI335</f>
        <v>0.06</v>
      </c>
      <c r="DK335" s="18">
        <f t="shared" si="1624"/>
        <v>0.06</v>
      </c>
      <c r="DL335" s="18">
        <f t="shared" si="1624"/>
        <v>0.06</v>
      </c>
      <c r="DM335" s="18">
        <f t="shared" si="1624"/>
        <v>0.06</v>
      </c>
      <c r="ED335" s="1" t="str">
        <f t="shared" si="1614"/>
        <v>Niños</v>
      </c>
      <c r="EE335" s="18">
        <f>+Conceptos!T114</f>
        <v>0.06</v>
      </c>
      <c r="EF335" s="18">
        <f t="shared" ref="EF335:EI336" si="1625">+EE335</f>
        <v>0.06</v>
      </c>
      <c r="EG335" s="18">
        <f t="shared" si="1625"/>
        <v>0.06</v>
      </c>
      <c r="EH335" s="18">
        <f t="shared" si="1625"/>
        <v>0.06</v>
      </c>
      <c r="EI335" s="18">
        <f t="shared" si="1625"/>
        <v>0.06</v>
      </c>
      <c r="EZ335" s="1" t="str">
        <f t="shared" si="1615"/>
        <v>Niños</v>
      </c>
      <c r="FA335" s="18">
        <f>+Conceptos!U114</f>
        <v>0.06</v>
      </c>
      <c r="FB335" s="18">
        <f t="shared" ref="FB335:FE336" si="1626">+FA335</f>
        <v>0.06</v>
      </c>
      <c r="FC335" s="18">
        <f t="shared" si="1626"/>
        <v>0.06</v>
      </c>
      <c r="FD335" s="18">
        <f t="shared" si="1626"/>
        <v>0.06</v>
      </c>
      <c r="FE335" s="18">
        <f t="shared" si="1626"/>
        <v>0.06</v>
      </c>
      <c r="FV335" s="1" t="str">
        <f t="shared" si="1616"/>
        <v>Niños</v>
      </c>
      <c r="FW335" s="18">
        <f>+Conceptos!V114</f>
        <v>0.06</v>
      </c>
      <c r="FX335" s="18">
        <f t="shared" ref="FX335:GA336" si="1627">+FW335</f>
        <v>0.06</v>
      </c>
      <c r="FY335" s="18">
        <f t="shared" si="1627"/>
        <v>0.06</v>
      </c>
      <c r="FZ335" s="18">
        <f t="shared" si="1627"/>
        <v>0.06</v>
      </c>
      <c r="GA335" s="18">
        <f t="shared" si="1627"/>
        <v>0.06</v>
      </c>
      <c r="GR335" s="1" t="str">
        <f t="shared" si="1617"/>
        <v>Niños</v>
      </c>
      <c r="GS335" s="18">
        <f>+Conceptos!W114</f>
        <v>0.06</v>
      </c>
      <c r="GT335" s="18">
        <f t="shared" ref="GT335:GW336" si="1628">+GS335</f>
        <v>0.06</v>
      </c>
      <c r="GU335" s="18">
        <f t="shared" si="1628"/>
        <v>0.06</v>
      </c>
      <c r="GV335" s="18">
        <f t="shared" si="1628"/>
        <v>0.06</v>
      </c>
      <c r="GW335" s="18">
        <f t="shared" si="1628"/>
        <v>0.06</v>
      </c>
      <c r="HN335" s="1" t="str">
        <f t="shared" si="1618"/>
        <v>Niños</v>
      </c>
      <c r="HO335" s="18">
        <f>+Conceptos!X114</f>
        <v>0.06</v>
      </c>
      <c r="HP335" s="18">
        <f t="shared" ref="HP335:HS336" si="1629">+HO335</f>
        <v>0.06</v>
      </c>
      <c r="HQ335" s="18">
        <f t="shared" si="1629"/>
        <v>0.06</v>
      </c>
      <c r="HR335" s="18">
        <f t="shared" si="1629"/>
        <v>0.06</v>
      </c>
      <c r="HS335" s="18">
        <f t="shared" si="1629"/>
        <v>0.06</v>
      </c>
    </row>
    <row r="336" spans="1:227">
      <c r="B336" s="1" t="str">
        <f t="shared" si="1608"/>
        <v>Señora</v>
      </c>
      <c r="C336" s="18">
        <f>+Conceptos!N115</f>
        <v>0.06</v>
      </c>
      <c r="D336" s="18">
        <f t="shared" si="1619"/>
        <v>0.06</v>
      </c>
      <c r="E336" s="18">
        <f t="shared" si="1619"/>
        <v>0.06</v>
      </c>
      <c r="F336" s="18">
        <f t="shared" si="1619"/>
        <v>0.06</v>
      </c>
      <c r="G336" s="18">
        <f t="shared" si="1619"/>
        <v>0.06</v>
      </c>
      <c r="X336" s="1" t="str">
        <f t="shared" si="1609"/>
        <v>Señora</v>
      </c>
      <c r="Y336" s="18">
        <f>+Conceptos!O115</f>
        <v>0.06</v>
      </c>
      <c r="Z336" s="18">
        <f t="shared" si="1620"/>
        <v>0.06</v>
      </c>
      <c r="AA336" s="18">
        <f t="shared" si="1620"/>
        <v>0.06</v>
      </c>
      <c r="AB336" s="18">
        <f t="shared" si="1620"/>
        <v>0.06</v>
      </c>
      <c r="AC336" s="18">
        <f t="shared" si="1620"/>
        <v>0.06</v>
      </c>
      <c r="AT336" s="1" t="str">
        <f t="shared" si="1610"/>
        <v>Señora</v>
      </c>
      <c r="AU336" s="18">
        <f>+Conceptos!P115</f>
        <v>0.06</v>
      </c>
      <c r="AV336" s="18">
        <f t="shared" si="1621"/>
        <v>0.06</v>
      </c>
      <c r="AW336" s="18">
        <f t="shared" si="1621"/>
        <v>0.06</v>
      </c>
      <c r="AX336" s="18">
        <f t="shared" si="1621"/>
        <v>0.06</v>
      </c>
      <c r="AY336" s="18">
        <f t="shared" si="1621"/>
        <v>0.06</v>
      </c>
      <c r="BP336" s="1" t="str">
        <f t="shared" si="1611"/>
        <v>Señora</v>
      </c>
      <c r="BQ336" s="18">
        <f>+Conceptos!Q115</f>
        <v>0.06</v>
      </c>
      <c r="BR336" s="18">
        <f t="shared" si="1622"/>
        <v>0.06</v>
      </c>
      <c r="BS336" s="18">
        <f t="shared" si="1622"/>
        <v>0.06</v>
      </c>
      <c r="BT336" s="18">
        <f t="shared" si="1622"/>
        <v>0.06</v>
      </c>
      <c r="BU336" s="18">
        <f t="shared" si="1622"/>
        <v>0.06</v>
      </c>
      <c r="CL336" s="1" t="str">
        <f t="shared" si="1612"/>
        <v>Señora</v>
      </c>
      <c r="CM336" s="18">
        <f>+Conceptos!R115</f>
        <v>0.06</v>
      </c>
      <c r="CN336" s="18">
        <f t="shared" si="1623"/>
        <v>0.06</v>
      </c>
      <c r="CO336" s="18">
        <f t="shared" si="1623"/>
        <v>0.06</v>
      </c>
      <c r="CP336" s="18">
        <f t="shared" si="1623"/>
        <v>0.06</v>
      </c>
      <c r="CQ336" s="18">
        <f t="shared" si="1623"/>
        <v>0.06</v>
      </c>
      <c r="DH336" s="1" t="str">
        <f t="shared" si="1613"/>
        <v>Señora</v>
      </c>
      <c r="DI336" s="18">
        <f>+Conceptos!S115</f>
        <v>0.06</v>
      </c>
      <c r="DJ336" s="18">
        <f t="shared" si="1624"/>
        <v>0.06</v>
      </c>
      <c r="DK336" s="18">
        <f t="shared" si="1624"/>
        <v>0.06</v>
      </c>
      <c r="DL336" s="18">
        <f t="shared" si="1624"/>
        <v>0.06</v>
      </c>
      <c r="DM336" s="18">
        <f t="shared" si="1624"/>
        <v>0.06</v>
      </c>
      <c r="ED336" s="1" t="str">
        <f t="shared" si="1614"/>
        <v>Señora</v>
      </c>
      <c r="EE336" s="18">
        <f>+Conceptos!T115</f>
        <v>0.06</v>
      </c>
      <c r="EF336" s="18">
        <f t="shared" si="1625"/>
        <v>0.06</v>
      </c>
      <c r="EG336" s="18">
        <f t="shared" si="1625"/>
        <v>0.06</v>
      </c>
      <c r="EH336" s="18">
        <f t="shared" si="1625"/>
        <v>0.06</v>
      </c>
      <c r="EI336" s="18">
        <f t="shared" si="1625"/>
        <v>0.06</v>
      </c>
      <c r="EZ336" s="1" t="str">
        <f t="shared" si="1615"/>
        <v>Señora</v>
      </c>
      <c r="FA336" s="18">
        <f>+Conceptos!U115</f>
        <v>0.06</v>
      </c>
      <c r="FB336" s="18">
        <f t="shared" si="1626"/>
        <v>0.06</v>
      </c>
      <c r="FC336" s="18">
        <f t="shared" si="1626"/>
        <v>0.06</v>
      </c>
      <c r="FD336" s="18">
        <f t="shared" si="1626"/>
        <v>0.06</v>
      </c>
      <c r="FE336" s="18">
        <f t="shared" si="1626"/>
        <v>0.06</v>
      </c>
      <c r="FV336" s="1" t="str">
        <f t="shared" si="1616"/>
        <v>Señora</v>
      </c>
      <c r="FW336" s="18">
        <f>+Conceptos!V115</f>
        <v>0.06</v>
      </c>
      <c r="FX336" s="18">
        <f t="shared" si="1627"/>
        <v>0.06</v>
      </c>
      <c r="FY336" s="18">
        <f t="shared" si="1627"/>
        <v>0.06</v>
      </c>
      <c r="FZ336" s="18">
        <f t="shared" si="1627"/>
        <v>0.06</v>
      </c>
      <c r="GA336" s="18">
        <f t="shared" si="1627"/>
        <v>0.06</v>
      </c>
      <c r="GR336" s="1" t="str">
        <f t="shared" si="1617"/>
        <v>Señora</v>
      </c>
      <c r="GS336" s="18">
        <f>+Conceptos!W115</f>
        <v>0.06</v>
      </c>
      <c r="GT336" s="18">
        <f t="shared" si="1628"/>
        <v>0.06</v>
      </c>
      <c r="GU336" s="18">
        <f t="shared" si="1628"/>
        <v>0.06</v>
      </c>
      <c r="GV336" s="18">
        <f t="shared" si="1628"/>
        <v>0.06</v>
      </c>
      <c r="GW336" s="18">
        <f t="shared" si="1628"/>
        <v>0.06</v>
      </c>
      <c r="HN336" s="1" t="str">
        <f t="shared" si="1618"/>
        <v>Señora</v>
      </c>
      <c r="HO336" s="18">
        <f>+Conceptos!X115</f>
        <v>0.06</v>
      </c>
      <c r="HP336" s="18">
        <f t="shared" si="1629"/>
        <v>0.06</v>
      </c>
      <c r="HQ336" s="18">
        <f t="shared" si="1629"/>
        <v>0.06</v>
      </c>
      <c r="HR336" s="18">
        <f t="shared" si="1629"/>
        <v>0.06</v>
      </c>
      <c r="HS336" s="18">
        <f t="shared" si="1629"/>
        <v>0.06</v>
      </c>
    </row>
    <row r="337" spans="1:236">
      <c r="B337" s="1" t="str">
        <f t="shared" si="1608"/>
        <v>Regalo</v>
      </c>
      <c r="C337" s="463"/>
      <c r="D337" s="463"/>
      <c r="E337" s="463"/>
      <c r="F337" s="463"/>
      <c r="G337" s="463"/>
      <c r="X337" s="1" t="str">
        <f t="shared" si="1609"/>
        <v>Regalo</v>
      </c>
      <c r="Y337" s="463"/>
      <c r="Z337" s="463"/>
      <c r="AA337" s="463"/>
      <c r="AB337" s="463"/>
      <c r="AC337" s="463"/>
      <c r="AT337" s="1" t="str">
        <f t="shared" si="1610"/>
        <v>Regalo</v>
      </c>
      <c r="AU337" s="463"/>
      <c r="AV337" s="463"/>
      <c r="AW337" s="463"/>
      <c r="AX337" s="463"/>
      <c r="AY337" s="463"/>
      <c r="BP337" s="1" t="str">
        <f t="shared" si="1611"/>
        <v>Regalo</v>
      </c>
      <c r="BQ337" s="463"/>
      <c r="BR337" s="463"/>
      <c r="BS337" s="463"/>
      <c r="BT337" s="463"/>
      <c r="BU337" s="463"/>
      <c r="CL337" s="1" t="str">
        <f t="shared" si="1612"/>
        <v>Regalo</v>
      </c>
      <c r="CM337" s="463"/>
      <c r="CN337" s="463"/>
      <c r="CO337" s="463"/>
      <c r="CP337" s="463"/>
      <c r="CQ337" s="463"/>
      <c r="DH337" s="1" t="str">
        <f t="shared" si="1613"/>
        <v>Regalo</v>
      </c>
      <c r="DI337" s="463"/>
      <c r="DJ337" s="463"/>
      <c r="DK337" s="463"/>
      <c r="DL337" s="463"/>
      <c r="DM337" s="463"/>
      <c r="ED337" s="1" t="str">
        <f t="shared" si="1614"/>
        <v>Regalo</v>
      </c>
      <c r="EE337" s="463"/>
      <c r="EF337" s="463"/>
      <c r="EG337" s="463"/>
      <c r="EH337" s="463"/>
      <c r="EI337" s="463"/>
      <c r="EZ337" s="1" t="str">
        <f t="shared" si="1615"/>
        <v>Regalo</v>
      </c>
      <c r="FA337" s="463"/>
      <c r="FB337" s="463"/>
      <c r="FC337" s="463"/>
      <c r="FD337" s="463"/>
      <c r="FE337" s="463"/>
      <c r="FV337" s="1" t="str">
        <f t="shared" si="1616"/>
        <v>Regalo</v>
      </c>
      <c r="FW337" s="463"/>
      <c r="FX337" s="463"/>
      <c r="FY337" s="463"/>
      <c r="FZ337" s="463"/>
      <c r="GA337" s="463"/>
      <c r="GR337" s="1" t="str">
        <f t="shared" si="1617"/>
        <v>Regalo</v>
      </c>
      <c r="GS337" s="463"/>
      <c r="GT337" s="463"/>
      <c r="GU337" s="463"/>
      <c r="GV337" s="463"/>
      <c r="GW337" s="463"/>
      <c r="HN337" s="1" t="str">
        <f t="shared" si="1618"/>
        <v>Regalo</v>
      </c>
      <c r="HO337" s="457"/>
      <c r="HP337" s="463"/>
      <c r="HQ337" s="463"/>
      <c r="HR337" s="463"/>
      <c r="HS337" s="463"/>
    </row>
    <row r="338" spans="1:236">
      <c r="B338" s="1" t="str">
        <f t="shared" si="1608"/>
        <v>Merchandising</v>
      </c>
      <c r="C338" s="463"/>
      <c r="D338" s="463"/>
      <c r="E338" s="463"/>
      <c r="F338" s="463"/>
      <c r="G338" s="463"/>
      <c r="X338" s="1" t="str">
        <f t="shared" si="1609"/>
        <v>Merchandising</v>
      </c>
      <c r="Y338" s="463"/>
      <c r="Z338" s="463"/>
      <c r="AA338" s="463"/>
      <c r="AB338" s="463"/>
      <c r="AC338" s="463"/>
      <c r="AT338" s="1" t="str">
        <f t="shared" si="1610"/>
        <v>Merchandising</v>
      </c>
      <c r="AU338" s="463"/>
      <c r="AV338" s="463"/>
      <c r="AW338" s="463"/>
      <c r="AX338" s="463"/>
      <c r="AY338" s="463"/>
      <c r="BP338" s="1" t="str">
        <f t="shared" si="1611"/>
        <v>Merchandising</v>
      </c>
      <c r="BQ338" s="463"/>
      <c r="BR338" s="463"/>
      <c r="BS338" s="463"/>
      <c r="BT338" s="463"/>
      <c r="BU338" s="463"/>
      <c r="CL338" s="1" t="str">
        <f t="shared" si="1612"/>
        <v>Merchandising</v>
      </c>
      <c r="CM338" s="463"/>
      <c r="CN338" s="463"/>
      <c r="CO338" s="463"/>
      <c r="CP338" s="463"/>
      <c r="CQ338" s="463"/>
      <c r="DH338" s="1" t="str">
        <f t="shared" si="1613"/>
        <v>Merchandising</v>
      </c>
      <c r="DI338" s="463"/>
      <c r="DJ338" s="463"/>
      <c r="DK338" s="463"/>
      <c r="DL338" s="463"/>
      <c r="DM338" s="463"/>
      <c r="ED338" s="1" t="str">
        <f t="shared" si="1614"/>
        <v>Merchandising</v>
      </c>
      <c r="EE338" s="463"/>
      <c r="EF338" s="463"/>
      <c r="EG338" s="463"/>
      <c r="EH338" s="463"/>
      <c r="EI338" s="463"/>
      <c r="EZ338" s="1" t="str">
        <f t="shared" si="1615"/>
        <v>Merchandising</v>
      </c>
      <c r="FA338" s="463"/>
      <c r="FB338" s="463"/>
      <c r="FC338" s="463"/>
      <c r="FD338" s="463"/>
      <c r="FE338" s="463"/>
      <c r="FV338" s="1" t="str">
        <f t="shared" si="1616"/>
        <v>Merchandising</v>
      </c>
      <c r="FW338" s="463"/>
      <c r="FX338" s="463"/>
      <c r="FY338" s="463"/>
      <c r="FZ338" s="463"/>
      <c r="GA338" s="463"/>
      <c r="GR338" s="1" t="str">
        <f t="shared" si="1617"/>
        <v>Merchandising</v>
      </c>
      <c r="GS338" s="463"/>
      <c r="GT338" s="463"/>
      <c r="GU338" s="463"/>
      <c r="GV338" s="463"/>
      <c r="GW338" s="463"/>
      <c r="HN338" s="1" t="str">
        <f t="shared" si="1618"/>
        <v>Merchandising</v>
      </c>
      <c r="HO338" s="457"/>
      <c r="HP338" s="463"/>
      <c r="HQ338" s="463"/>
      <c r="HR338" s="463"/>
      <c r="HS338" s="463"/>
    </row>
    <row r="339" spans="1:236">
      <c r="B339" s="1"/>
      <c r="C339" s="18">
        <f>SUM(C324:C336)</f>
        <v>1</v>
      </c>
      <c r="D339" s="18">
        <f>SUM(D324:D336)</f>
        <v>1</v>
      </c>
      <c r="E339" s="18">
        <f>SUM(E324:E336)</f>
        <v>1</v>
      </c>
      <c r="F339" s="18">
        <f>SUM(F324:F336)</f>
        <v>1</v>
      </c>
      <c r="G339" s="18">
        <f>SUM(G324:G336)</f>
        <v>1</v>
      </c>
      <c r="X339" s="1"/>
      <c r="Y339" s="18">
        <f>SUM(Y324:Y336)</f>
        <v>1</v>
      </c>
      <c r="Z339" s="18">
        <f>SUM(Z324:Z336)</f>
        <v>1</v>
      </c>
      <c r="AA339" s="18">
        <f>SUM(AA324:AA336)</f>
        <v>1</v>
      </c>
      <c r="AB339" s="18">
        <f>SUM(AB324:AB336)</f>
        <v>1</v>
      </c>
      <c r="AC339" s="18">
        <f>SUM(AC324:AC336)</f>
        <v>1</v>
      </c>
      <c r="AT339" s="1"/>
      <c r="AU339" s="18">
        <f>SUM(AU324:AU336)</f>
        <v>1</v>
      </c>
      <c r="AV339" s="18">
        <f>SUM(AV324:AV336)</f>
        <v>1</v>
      </c>
      <c r="AW339" s="18">
        <f>SUM(AW324:AW336)</f>
        <v>1</v>
      </c>
      <c r="AX339" s="18">
        <f>SUM(AX324:AX336)</f>
        <v>1</v>
      </c>
      <c r="AY339" s="18">
        <f>SUM(AY324:AY336)</f>
        <v>1</v>
      </c>
      <c r="BP339" s="1"/>
      <c r="BQ339" s="18">
        <f>SUM(BQ324:BQ336)</f>
        <v>1</v>
      </c>
      <c r="BR339" s="18">
        <f>SUM(BR324:BR336)</f>
        <v>1</v>
      </c>
      <c r="BS339" s="18">
        <f>SUM(BS324:BS336)</f>
        <v>1</v>
      </c>
      <c r="BT339" s="18">
        <f>SUM(BT324:BT336)</f>
        <v>1</v>
      </c>
      <c r="BU339" s="18">
        <f>SUM(BU324:BU336)</f>
        <v>1</v>
      </c>
      <c r="CL339" s="1"/>
      <c r="CM339" s="18">
        <f>SUM(CM324:CM336)</f>
        <v>1</v>
      </c>
      <c r="CN339" s="18">
        <f>SUM(CN324:CN336)</f>
        <v>1</v>
      </c>
      <c r="CO339" s="18">
        <f>SUM(CO324:CO336)</f>
        <v>1</v>
      </c>
      <c r="CP339" s="18">
        <f>SUM(CP324:CP336)</f>
        <v>1</v>
      </c>
      <c r="CQ339" s="18">
        <f>SUM(CQ324:CQ336)</f>
        <v>1</v>
      </c>
      <c r="DH339" s="1"/>
      <c r="DI339" s="18">
        <f>SUM(DI324:DI336)</f>
        <v>1</v>
      </c>
      <c r="DJ339" s="18">
        <f>SUM(DJ324:DJ336)</f>
        <v>1</v>
      </c>
      <c r="DK339" s="18">
        <f>SUM(DK324:DK336)</f>
        <v>1</v>
      </c>
      <c r="DL339" s="18">
        <f>SUM(DL324:DL336)</f>
        <v>1</v>
      </c>
      <c r="DM339" s="18">
        <f>SUM(DM324:DM336)</f>
        <v>1</v>
      </c>
      <c r="ED339" s="1"/>
      <c r="EE339" s="18">
        <f>SUM(EE324:EE336)</f>
        <v>1</v>
      </c>
      <c r="EF339" s="18">
        <f>SUM(EF324:EF336)</f>
        <v>1</v>
      </c>
      <c r="EG339" s="18">
        <f>SUM(EG324:EG336)</f>
        <v>1</v>
      </c>
      <c r="EH339" s="18">
        <f>SUM(EH324:EH336)</f>
        <v>1</v>
      </c>
      <c r="EI339" s="18">
        <f>SUM(EI324:EI336)</f>
        <v>1</v>
      </c>
      <c r="EZ339" s="1"/>
      <c r="FA339" s="18">
        <f>SUM(FA324:FA336)</f>
        <v>1</v>
      </c>
      <c r="FB339" s="18">
        <f>SUM(FB324:FB336)</f>
        <v>1</v>
      </c>
      <c r="FC339" s="18">
        <f>SUM(FC324:FC336)</f>
        <v>1</v>
      </c>
      <c r="FD339" s="18">
        <f>SUM(FD324:FD336)</f>
        <v>1</v>
      </c>
      <c r="FE339" s="18">
        <f>SUM(FE324:FE336)</f>
        <v>1</v>
      </c>
      <c r="FV339" s="1"/>
      <c r="FW339" s="18">
        <f>SUM(FW324:FW336)</f>
        <v>1</v>
      </c>
      <c r="FX339" s="18">
        <f>SUM(FX324:FX336)</f>
        <v>1</v>
      </c>
      <c r="FY339" s="18">
        <f>SUM(FY324:FY336)</f>
        <v>1</v>
      </c>
      <c r="FZ339" s="18">
        <f>SUM(FZ324:FZ336)</f>
        <v>1</v>
      </c>
      <c r="GA339" s="18">
        <f>SUM(GA324:GA336)</f>
        <v>1</v>
      </c>
      <c r="GR339" s="1"/>
      <c r="GS339" s="18">
        <f>SUM(GS324:GS336)</f>
        <v>1</v>
      </c>
      <c r="GT339" s="18">
        <f>SUM(GT324:GT336)</f>
        <v>1</v>
      </c>
      <c r="GU339" s="18">
        <f>SUM(GU324:GU336)</f>
        <v>1</v>
      </c>
      <c r="GV339" s="18">
        <f>SUM(GV324:GV336)</f>
        <v>1</v>
      </c>
      <c r="GW339" s="18">
        <f>SUM(GW324:GW336)</f>
        <v>1</v>
      </c>
      <c r="HN339" s="1"/>
      <c r="HO339" s="18">
        <f>SUM(HO324:HO336)</f>
        <v>1</v>
      </c>
      <c r="HP339" s="18">
        <f>SUM(HP324:HP336)</f>
        <v>1</v>
      </c>
      <c r="HQ339" s="18">
        <f>SUM(HQ324:HQ336)</f>
        <v>1</v>
      </c>
      <c r="HR339" s="18">
        <f>SUM(HR324:HR336)</f>
        <v>1</v>
      </c>
      <c r="HS339" s="18">
        <f>SUM(HS324:HS336)</f>
        <v>1</v>
      </c>
    </row>
    <row r="340" spans="1:236">
      <c r="AT340" s="1"/>
      <c r="AU340" s="18"/>
      <c r="AV340" s="18"/>
      <c r="AW340" s="18"/>
      <c r="AX340" s="18"/>
      <c r="AY340" s="18"/>
      <c r="CL340" s="1"/>
      <c r="CM340" s="18"/>
      <c r="CN340" s="18"/>
      <c r="CO340" s="18"/>
      <c r="CP340" s="18"/>
      <c r="CQ340" s="18"/>
    </row>
    <row r="342" spans="1:236" ht="13.5" thickBot="1">
      <c r="A342" s="37" t="s">
        <v>240</v>
      </c>
      <c r="W342" s="37" t="s">
        <v>240</v>
      </c>
      <c r="AS342" s="37" t="s">
        <v>240</v>
      </c>
      <c r="BO342" s="37" t="s">
        <v>240</v>
      </c>
      <c r="CK342" s="37" t="s">
        <v>240</v>
      </c>
      <c r="DG342" s="37" t="s">
        <v>240</v>
      </c>
      <c r="EC342" s="37" t="s">
        <v>240</v>
      </c>
      <c r="EY342" s="37" t="s">
        <v>240</v>
      </c>
      <c r="FU342" s="37" t="s">
        <v>240</v>
      </c>
      <c r="GQ342" s="37" t="s">
        <v>240</v>
      </c>
      <c r="HM342" s="37" t="s">
        <v>240</v>
      </c>
    </row>
    <row r="343" spans="1:236" ht="13.5" thickBot="1">
      <c r="A343" s="37"/>
      <c r="B343" s="6" t="s">
        <v>3</v>
      </c>
      <c r="C343" s="7" t="s">
        <v>7</v>
      </c>
      <c r="D343" s="7" t="s">
        <v>8</v>
      </c>
      <c r="E343" s="7" t="s">
        <v>9</v>
      </c>
      <c r="F343" s="8" t="s">
        <v>10</v>
      </c>
      <c r="W343" s="37"/>
      <c r="X343" s="6" t="s">
        <v>3</v>
      </c>
      <c r="Y343" s="7" t="s">
        <v>7</v>
      </c>
      <c r="Z343" s="7" t="s">
        <v>8</v>
      </c>
      <c r="AA343" s="7" t="s">
        <v>9</v>
      </c>
      <c r="AB343" s="8" t="s">
        <v>10</v>
      </c>
      <c r="AS343" s="37"/>
      <c r="AT343" s="6" t="s">
        <v>3</v>
      </c>
      <c r="AU343" s="7" t="s">
        <v>7</v>
      </c>
      <c r="AV343" s="7" t="s">
        <v>8</v>
      </c>
      <c r="AW343" s="7" t="s">
        <v>9</v>
      </c>
      <c r="AX343" s="8" t="s">
        <v>10</v>
      </c>
      <c r="BO343" s="37"/>
      <c r="BP343" s="6" t="s">
        <v>3</v>
      </c>
      <c r="BQ343" s="7" t="s">
        <v>7</v>
      </c>
      <c r="BR343" s="7" t="s">
        <v>8</v>
      </c>
      <c r="BS343" s="7" t="s">
        <v>9</v>
      </c>
      <c r="BT343" s="8" t="s">
        <v>10</v>
      </c>
      <c r="CK343" s="37"/>
      <c r="CL343" s="6" t="s">
        <v>3</v>
      </c>
      <c r="CM343" s="7" t="s">
        <v>7</v>
      </c>
      <c r="CN343" s="7" t="s">
        <v>8</v>
      </c>
      <c r="CO343" s="7" t="s">
        <v>9</v>
      </c>
      <c r="CP343" s="8" t="s">
        <v>10</v>
      </c>
      <c r="DG343" s="37"/>
      <c r="DH343" s="6" t="s">
        <v>3</v>
      </c>
      <c r="DI343" s="7" t="s">
        <v>7</v>
      </c>
      <c r="DJ343" s="7" t="s">
        <v>8</v>
      </c>
      <c r="DK343" s="7" t="s">
        <v>9</v>
      </c>
      <c r="DL343" s="8" t="s">
        <v>10</v>
      </c>
      <c r="EC343" s="37"/>
      <c r="ED343" s="6" t="s">
        <v>3</v>
      </c>
      <c r="EE343" s="7" t="s">
        <v>7</v>
      </c>
      <c r="EF343" s="7" t="s">
        <v>8</v>
      </c>
      <c r="EG343" s="7" t="s">
        <v>9</v>
      </c>
      <c r="EH343" s="8" t="s">
        <v>10</v>
      </c>
      <c r="EY343" s="37"/>
      <c r="EZ343" s="6" t="s">
        <v>3</v>
      </c>
      <c r="FA343" s="7" t="s">
        <v>7</v>
      </c>
      <c r="FB343" s="7" t="s">
        <v>8</v>
      </c>
      <c r="FC343" s="7" t="s">
        <v>9</v>
      </c>
      <c r="FD343" s="8" t="s">
        <v>10</v>
      </c>
      <c r="FU343" s="37"/>
      <c r="FV343" s="6" t="s">
        <v>3</v>
      </c>
      <c r="FW343" s="7" t="s">
        <v>7</v>
      </c>
      <c r="FX343" s="7" t="s">
        <v>8</v>
      </c>
      <c r="FY343" s="7" t="s">
        <v>9</v>
      </c>
      <c r="FZ343" s="8" t="s">
        <v>10</v>
      </c>
      <c r="GQ343" s="37"/>
      <c r="GR343" s="6" t="s">
        <v>3</v>
      </c>
      <c r="GS343" s="7" t="s">
        <v>7</v>
      </c>
      <c r="GT343" s="7" t="s">
        <v>8</v>
      </c>
      <c r="GU343" s="7" t="s">
        <v>9</v>
      </c>
      <c r="GV343" s="8" t="s">
        <v>10</v>
      </c>
      <c r="HM343" s="37"/>
      <c r="HN343" s="6" t="s">
        <v>3</v>
      </c>
      <c r="HO343" s="7" t="s">
        <v>7</v>
      </c>
      <c r="HP343" s="7" t="s">
        <v>8</v>
      </c>
      <c r="HQ343" s="7" t="s">
        <v>9</v>
      </c>
      <c r="HR343" s="8" t="s">
        <v>10</v>
      </c>
    </row>
    <row r="344" spans="1:236">
      <c r="A344" t="str">
        <f>+A316</f>
        <v>Ptos de venta Propios</v>
      </c>
      <c r="B344" s="11">
        <f t="shared" ref="B344:F348" si="1630">+B316*B250*$E$246</f>
        <v>0</v>
      </c>
      <c r="C344" s="11">
        <f t="shared" si="1630"/>
        <v>0</v>
      </c>
      <c r="D344" s="11">
        <f t="shared" si="1630"/>
        <v>0</v>
      </c>
      <c r="E344" s="11">
        <f t="shared" si="1630"/>
        <v>4976</v>
      </c>
      <c r="F344" s="11">
        <f t="shared" si="1630"/>
        <v>77750</v>
      </c>
      <c r="W344" t="str">
        <f>+W316</f>
        <v>Ptos de venta Propios</v>
      </c>
      <c r="X344" s="11">
        <f t="shared" ref="X344:AB347" si="1631">+X316*X250*$AA$8</f>
        <v>0</v>
      </c>
      <c r="Y344" s="11">
        <f t="shared" si="1631"/>
        <v>0</v>
      </c>
      <c r="Z344" s="11">
        <f t="shared" si="1631"/>
        <v>0</v>
      </c>
      <c r="AA344" s="11">
        <f t="shared" si="1631"/>
        <v>4976</v>
      </c>
      <c r="AB344" s="11">
        <f t="shared" si="1631"/>
        <v>77750</v>
      </c>
      <c r="AS344" t="str">
        <f>+AS316</f>
        <v>Ptos de venta Propios</v>
      </c>
      <c r="AT344" s="11">
        <f t="shared" ref="AT344:AX348" si="1632">+AT316*AT250*$AW$8</f>
        <v>0</v>
      </c>
      <c r="AU344" s="11">
        <f t="shared" si="1632"/>
        <v>0</v>
      </c>
      <c r="AV344" s="11">
        <f t="shared" si="1632"/>
        <v>0</v>
      </c>
      <c r="AW344" s="11">
        <f t="shared" si="1632"/>
        <v>4976</v>
      </c>
      <c r="AX344" s="11">
        <f t="shared" si="1632"/>
        <v>77750</v>
      </c>
      <c r="BO344" t="str">
        <f>+BO316</f>
        <v>Ptos de venta Propios</v>
      </c>
      <c r="BP344" s="11">
        <f t="shared" ref="BP344:BT348" si="1633">+BP316*BP250*$BS$8</f>
        <v>0</v>
      </c>
      <c r="BQ344" s="11">
        <f t="shared" si="1633"/>
        <v>0</v>
      </c>
      <c r="BR344" s="11">
        <f t="shared" si="1633"/>
        <v>0</v>
      </c>
      <c r="BS344" s="11">
        <f t="shared" si="1633"/>
        <v>4976</v>
      </c>
      <c r="BT344" s="11">
        <f t="shared" si="1633"/>
        <v>77750</v>
      </c>
      <c r="CK344" t="str">
        <f>+CK316</f>
        <v>Ptos de venta Propios</v>
      </c>
      <c r="CL344" s="11">
        <f t="shared" ref="CL344:CP348" si="1634">+CL316*CL250*$CO$8</f>
        <v>0</v>
      </c>
      <c r="CM344" s="11">
        <f t="shared" si="1634"/>
        <v>0</v>
      </c>
      <c r="CN344" s="11">
        <f t="shared" si="1634"/>
        <v>0</v>
      </c>
      <c r="CO344" s="11">
        <f t="shared" si="1634"/>
        <v>4976</v>
      </c>
      <c r="CP344" s="11">
        <f t="shared" si="1634"/>
        <v>38875</v>
      </c>
      <c r="DG344" t="str">
        <f>+DG316</f>
        <v>Ptos de venta Propios</v>
      </c>
      <c r="DH344" s="11">
        <f t="shared" ref="DH344:DL348" si="1635">+DH316*DH250*$DK$8</f>
        <v>0</v>
      </c>
      <c r="DI344" s="11">
        <f t="shared" si="1635"/>
        <v>0</v>
      </c>
      <c r="DJ344" s="11">
        <f t="shared" si="1635"/>
        <v>0</v>
      </c>
      <c r="DK344" s="11">
        <f t="shared" si="1635"/>
        <v>4976</v>
      </c>
      <c r="DL344" s="11">
        <f t="shared" si="1635"/>
        <v>38875</v>
      </c>
      <c r="EC344" t="str">
        <f>+EC316</f>
        <v>Ptos de venta Propios</v>
      </c>
      <c r="ED344" s="11">
        <f t="shared" ref="ED344:EH348" si="1636">+ED316*ED250*$EG$8</f>
        <v>0</v>
      </c>
      <c r="EE344" s="11">
        <f t="shared" si="1636"/>
        <v>0</v>
      </c>
      <c r="EF344" s="11">
        <f t="shared" si="1636"/>
        <v>0</v>
      </c>
      <c r="EG344" s="11">
        <f t="shared" si="1636"/>
        <v>4976</v>
      </c>
      <c r="EH344" s="11">
        <f t="shared" si="1636"/>
        <v>77750</v>
      </c>
      <c r="EY344" t="str">
        <f>+EY316</f>
        <v>Ptos de venta Propios</v>
      </c>
      <c r="EZ344" s="11">
        <f t="shared" ref="EZ344:FD348" si="1637">+EZ316*EZ250*$FC$8</f>
        <v>0</v>
      </c>
      <c r="FA344" s="11">
        <f t="shared" si="1637"/>
        <v>0</v>
      </c>
      <c r="FB344" s="11">
        <f t="shared" si="1637"/>
        <v>0</v>
      </c>
      <c r="FC344" s="11">
        <f t="shared" si="1637"/>
        <v>4976</v>
      </c>
      <c r="FD344" s="11">
        <f t="shared" si="1637"/>
        <v>77750</v>
      </c>
      <c r="FU344" t="str">
        <f>+FU316</f>
        <v>Ptos de venta Propios</v>
      </c>
      <c r="FV344" s="11">
        <f t="shared" ref="FV344:FZ348" si="1638">+FV316*FV250*$FC$8</f>
        <v>0</v>
      </c>
      <c r="FW344" s="11">
        <f t="shared" si="1638"/>
        <v>0</v>
      </c>
      <c r="FX344" s="11">
        <f t="shared" si="1638"/>
        <v>0</v>
      </c>
      <c r="FY344" s="11">
        <f t="shared" si="1638"/>
        <v>4976</v>
      </c>
      <c r="FZ344" s="11">
        <f t="shared" si="1638"/>
        <v>31100</v>
      </c>
      <c r="GQ344" t="str">
        <f>+GQ316</f>
        <v>Ptos de venta Propios</v>
      </c>
      <c r="GR344" s="11">
        <f t="shared" ref="GR344:GV348" si="1639">+GR316*GR250*$FC$8</f>
        <v>0</v>
      </c>
      <c r="GS344" s="11">
        <f t="shared" si="1639"/>
        <v>0</v>
      </c>
      <c r="GT344" s="11">
        <f t="shared" si="1639"/>
        <v>0</v>
      </c>
      <c r="GU344" s="11">
        <f t="shared" si="1639"/>
        <v>4976</v>
      </c>
      <c r="GV344" s="11">
        <f t="shared" si="1639"/>
        <v>77750</v>
      </c>
      <c r="HM344" t="str">
        <f>+HM316</f>
        <v>Ptos de venta Propios</v>
      </c>
      <c r="HN344" s="11">
        <f t="shared" ref="HN344:HR348" si="1640">+HN316*HN250*$FC$8</f>
        <v>0</v>
      </c>
      <c r="HO344" s="11">
        <f t="shared" si="1640"/>
        <v>0</v>
      </c>
      <c r="HP344" s="11">
        <f t="shared" si="1640"/>
        <v>0</v>
      </c>
      <c r="HQ344" s="11">
        <f t="shared" si="1640"/>
        <v>4976</v>
      </c>
      <c r="HR344" s="11">
        <f t="shared" si="1640"/>
        <v>38875</v>
      </c>
    </row>
    <row r="345" spans="1:236">
      <c r="A345" t="str">
        <f>+A317</f>
        <v>Grandes cadenas</v>
      </c>
      <c r="B345" s="11">
        <f t="shared" si="1630"/>
        <v>0</v>
      </c>
      <c r="C345" s="11">
        <f t="shared" si="1630"/>
        <v>0</v>
      </c>
      <c r="D345" s="11">
        <f t="shared" si="1630"/>
        <v>0</v>
      </c>
      <c r="E345" s="11">
        <f t="shared" si="1630"/>
        <v>0</v>
      </c>
      <c r="F345" s="11">
        <f t="shared" si="1630"/>
        <v>186600</v>
      </c>
      <c r="W345" t="str">
        <f>+W317</f>
        <v>Grandes cadenas</v>
      </c>
      <c r="X345" s="11">
        <f t="shared" si="1631"/>
        <v>0</v>
      </c>
      <c r="Y345" s="11">
        <f t="shared" si="1631"/>
        <v>0</v>
      </c>
      <c r="Z345" s="11">
        <f t="shared" si="1631"/>
        <v>0</v>
      </c>
      <c r="AA345" s="11">
        <f t="shared" si="1631"/>
        <v>0</v>
      </c>
      <c r="AB345" s="11">
        <f t="shared" si="1631"/>
        <v>435400</v>
      </c>
      <c r="AS345" t="str">
        <f>+AS317</f>
        <v>Grandes cadenas</v>
      </c>
      <c r="AT345" s="11">
        <f t="shared" si="1632"/>
        <v>0</v>
      </c>
      <c r="AU345" s="11">
        <f t="shared" si="1632"/>
        <v>0</v>
      </c>
      <c r="AV345" s="11">
        <f t="shared" si="1632"/>
        <v>0</v>
      </c>
      <c r="AW345" s="11">
        <f t="shared" si="1632"/>
        <v>0</v>
      </c>
      <c r="AX345" s="11">
        <f t="shared" si="1632"/>
        <v>149280</v>
      </c>
      <c r="BO345" t="str">
        <f>+BO317</f>
        <v>Grandes cadenas</v>
      </c>
      <c r="BP345" s="11">
        <f t="shared" si="1633"/>
        <v>0</v>
      </c>
      <c r="BQ345" s="11">
        <f t="shared" si="1633"/>
        <v>0</v>
      </c>
      <c r="BR345" s="11">
        <f t="shared" si="1633"/>
        <v>0</v>
      </c>
      <c r="BS345" s="11">
        <f t="shared" si="1633"/>
        <v>0</v>
      </c>
      <c r="BT345" s="11">
        <f t="shared" si="1633"/>
        <v>435400</v>
      </c>
      <c r="CK345" t="str">
        <f>+CK317</f>
        <v>Grandes cadenas</v>
      </c>
      <c r="CL345" s="11">
        <f t="shared" si="1634"/>
        <v>0</v>
      </c>
      <c r="CM345" s="11">
        <f t="shared" si="1634"/>
        <v>0</v>
      </c>
      <c r="CN345" s="11">
        <f t="shared" si="1634"/>
        <v>0</v>
      </c>
      <c r="CO345" s="11">
        <f t="shared" si="1634"/>
        <v>0</v>
      </c>
      <c r="CP345" s="11">
        <f t="shared" si="1634"/>
        <v>111960</v>
      </c>
      <c r="DG345" t="str">
        <f>+DG317</f>
        <v>Grandes cadenas</v>
      </c>
      <c r="DH345" s="11">
        <f t="shared" si="1635"/>
        <v>0</v>
      </c>
      <c r="DI345" s="11">
        <f t="shared" si="1635"/>
        <v>0</v>
      </c>
      <c r="DJ345" s="11">
        <f t="shared" si="1635"/>
        <v>0</v>
      </c>
      <c r="DK345" s="11">
        <f t="shared" si="1635"/>
        <v>0</v>
      </c>
      <c r="DL345" s="11">
        <f t="shared" si="1635"/>
        <v>111960</v>
      </c>
      <c r="EC345" t="str">
        <f>+EC317</f>
        <v>Grandes cadenas</v>
      </c>
      <c r="ED345" s="11">
        <f t="shared" si="1636"/>
        <v>0</v>
      </c>
      <c r="EE345" s="11">
        <f t="shared" si="1636"/>
        <v>0</v>
      </c>
      <c r="EF345" s="11">
        <f t="shared" si="1636"/>
        <v>0</v>
      </c>
      <c r="EG345" s="11">
        <f t="shared" si="1636"/>
        <v>0</v>
      </c>
      <c r="EH345" s="11">
        <f t="shared" si="1636"/>
        <v>435400</v>
      </c>
      <c r="EY345" t="str">
        <f>+EY317</f>
        <v>Grandes cadenas</v>
      </c>
      <c r="EZ345" s="11">
        <f t="shared" si="1637"/>
        <v>0</v>
      </c>
      <c r="FA345" s="11">
        <f t="shared" si="1637"/>
        <v>0</v>
      </c>
      <c r="FB345" s="11">
        <f t="shared" si="1637"/>
        <v>0</v>
      </c>
      <c r="FC345" s="11">
        <f t="shared" si="1637"/>
        <v>0</v>
      </c>
      <c r="FD345" s="11">
        <f t="shared" si="1637"/>
        <v>435400</v>
      </c>
      <c r="FU345" t="str">
        <f>+FU317</f>
        <v>Grandes cadenas</v>
      </c>
      <c r="FV345" s="11">
        <f t="shared" si="1638"/>
        <v>0</v>
      </c>
      <c r="FW345" s="11">
        <f t="shared" si="1638"/>
        <v>0</v>
      </c>
      <c r="FX345" s="11">
        <f t="shared" si="1638"/>
        <v>0</v>
      </c>
      <c r="FY345" s="11">
        <f t="shared" si="1638"/>
        <v>0</v>
      </c>
      <c r="FZ345" s="11">
        <f t="shared" si="1638"/>
        <v>211480</v>
      </c>
      <c r="GQ345" t="str">
        <f>+GQ317</f>
        <v>Grandes cadenas</v>
      </c>
      <c r="GR345" s="11">
        <f t="shared" si="1639"/>
        <v>0</v>
      </c>
      <c r="GS345" s="11">
        <f t="shared" si="1639"/>
        <v>0</v>
      </c>
      <c r="GT345" s="11">
        <f t="shared" si="1639"/>
        <v>0</v>
      </c>
      <c r="GU345" s="11">
        <f t="shared" si="1639"/>
        <v>0</v>
      </c>
      <c r="GV345" s="11">
        <f t="shared" si="1639"/>
        <v>435400</v>
      </c>
      <c r="HM345" t="str">
        <f>+HM317</f>
        <v>Grandes cadenas</v>
      </c>
      <c r="HN345" s="11">
        <f t="shared" si="1640"/>
        <v>0</v>
      </c>
      <c r="HO345" s="11">
        <f t="shared" si="1640"/>
        <v>0</v>
      </c>
      <c r="HP345" s="11">
        <f t="shared" si="1640"/>
        <v>0</v>
      </c>
      <c r="HQ345" s="11">
        <f t="shared" si="1640"/>
        <v>0</v>
      </c>
      <c r="HR345" s="11">
        <f t="shared" si="1640"/>
        <v>111960</v>
      </c>
    </row>
    <row r="346" spans="1:236">
      <c r="A346" t="str">
        <f>+A318</f>
        <v>Web</v>
      </c>
      <c r="B346" s="11">
        <f t="shared" si="1630"/>
        <v>0</v>
      </c>
      <c r="C346" s="11">
        <f t="shared" si="1630"/>
        <v>0</v>
      </c>
      <c r="D346" s="11">
        <f t="shared" si="1630"/>
        <v>0</v>
      </c>
      <c r="E346" s="11">
        <f t="shared" si="1630"/>
        <v>4976</v>
      </c>
      <c r="F346" s="11">
        <f t="shared" si="1630"/>
        <v>12440</v>
      </c>
      <c r="W346" t="str">
        <f>+W318</f>
        <v>Web</v>
      </c>
      <c r="X346" s="11">
        <f t="shared" si="1631"/>
        <v>0</v>
      </c>
      <c r="Y346" s="11">
        <f t="shared" si="1631"/>
        <v>0</v>
      </c>
      <c r="Z346" s="11">
        <f t="shared" si="1631"/>
        <v>0</v>
      </c>
      <c r="AA346" s="11">
        <f t="shared" si="1631"/>
        <v>4976</v>
      </c>
      <c r="AB346" s="11">
        <f t="shared" si="1631"/>
        <v>12440</v>
      </c>
      <c r="AS346" t="str">
        <f>+AS318</f>
        <v>Web</v>
      </c>
      <c r="AT346" s="11">
        <f t="shared" si="1632"/>
        <v>0</v>
      </c>
      <c r="AU346" s="11">
        <f t="shared" si="1632"/>
        <v>0</v>
      </c>
      <c r="AV346" s="11">
        <f t="shared" si="1632"/>
        <v>0</v>
      </c>
      <c r="AW346" s="11">
        <f t="shared" si="1632"/>
        <v>4976</v>
      </c>
      <c r="AX346" s="11">
        <f t="shared" si="1632"/>
        <v>12440</v>
      </c>
      <c r="BO346" t="str">
        <f>+BO318</f>
        <v>Web</v>
      </c>
      <c r="BP346" s="11">
        <f t="shared" si="1633"/>
        <v>0</v>
      </c>
      <c r="BQ346" s="11">
        <f t="shared" si="1633"/>
        <v>0</v>
      </c>
      <c r="BR346" s="11">
        <f t="shared" si="1633"/>
        <v>0</v>
      </c>
      <c r="BS346" s="11">
        <f t="shared" si="1633"/>
        <v>4976</v>
      </c>
      <c r="BT346" s="11">
        <f t="shared" si="1633"/>
        <v>12440</v>
      </c>
      <c r="CK346" t="str">
        <f>+CK318</f>
        <v>Web</v>
      </c>
      <c r="CL346" s="11">
        <f t="shared" si="1634"/>
        <v>0</v>
      </c>
      <c r="CM346" s="11">
        <f t="shared" si="1634"/>
        <v>0</v>
      </c>
      <c r="CN346" s="11">
        <f t="shared" si="1634"/>
        <v>0</v>
      </c>
      <c r="CO346" s="11">
        <f t="shared" si="1634"/>
        <v>4976</v>
      </c>
      <c r="CP346" s="11">
        <f t="shared" si="1634"/>
        <v>12440</v>
      </c>
      <c r="DG346" t="str">
        <f>+DG318</f>
        <v>Web</v>
      </c>
      <c r="DH346" s="11">
        <f t="shared" si="1635"/>
        <v>0</v>
      </c>
      <c r="DI346" s="11">
        <f t="shared" si="1635"/>
        <v>0</v>
      </c>
      <c r="DJ346" s="11">
        <f t="shared" si="1635"/>
        <v>0</v>
      </c>
      <c r="DK346" s="11">
        <f t="shared" si="1635"/>
        <v>4976</v>
      </c>
      <c r="DL346" s="11">
        <f t="shared" si="1635"/>
        <v>12440</v>
      </c>
      <c r="EC346" t="str">
        <f>+EC318</f>
        <v>Web</v>
      </c>
      <c r="ED346" s="11">
        <f t="shared" si="1636"/>
        <v>0</v>
      </c>
      <c r="EE346" s="11">
        <f t="shared" si="1636"/>
        <v>0</v>
      </c>
      <c r="EF346" s="11">
        <f t="shared" si="1636"/>
        <v>0</v>
      </c>
      <c r="EG346" s="11">
        <f t="shared" si="1636"/>
        <v>4976</v>
      </c>
      <c r="EH346" s="11">
        <f t="shared" si="1636"/>
        <v>12440</v>
      </c>
      <c r="EY346" t="str">
        <f>+EY318</f>
        <v>Web</v>
      </c>
      <c r="EZ346" s="11">
        <f t="shared" si="1637"/>
        <v>0</v>
      </c>
      <c r="FA346" s="11">
        <f t="shared" si="1637"/>
        <v>0</v>
      </c>
      <c r="FB346" s="11">
        <f t="shared" si="1637"/>
        <v>0</v>
      </c>
      <c r="FC346" s="11">
        <f t="shared" si="1637"/>
        <v>4976</v>
      </c>
      <c r="FD346" s="11">
        <f t="shared" si="1637"/>
        <v>12440</v>
      </c>
      <c r="FU346" t="str">
        <f>+FU318</f>
        <v>Web</v>
      </c>
      <c r="FV346" s="11">
        <f t="shared" si="1638"/>
        <v>0</v>
      </c>
      <c r="FW346" s="11">
        <f t="shared" si="1638"/>
        <v>0</v>
      </c>
      <c r="FX346" s="11">
        <f t="shared" si="1638"/>
        <v>0</v>
      </c>
      <c r="FY346" s="11">
        <f t="shared" si="1638"/>
        <v>4976</v>
      </c>
      <c r="FZ346" s="11">
        <f t="shared" si="1638"/>
        <v>12440</v>
      </c>
      <c r="GQ346" t="str">
        <f>+GQ318</f>
        <v>Web</v>
      </c>
      <c r="GR346" s="11">
        <f t="shared" si="1639"/>
        <v>0</v>
      </c>
      <c r="GS346" s="11">
        <f t="shared" si="1639"/>
        <v>0</v>
      </c>
      <c r="GT346" s="11">
        <f t="shared" si="1639"/>
        <v>0</v>
      </c>
      <c r="GU346" s="11">
        <f t="shared" si="1639"/>
        <v>4976</v>
      </c>
      <c r="GV346" s="11">
        <f t="shared" si="1639"/>
        <v>12440</v>
      </c>
      <c r="HM346" t="str">
        <f>+HM318</f>
        <v>Web</v>
      </c>
      <c r="HN346" s="11">
        <f t="shared" si="1640"/>
        <v>0</v>
      </c>
      <c r="HO346" s="11">
        <f t="shared" si="1640"/>
        <v>0</v>
      </c>
      <c r="HP346" s="11">
        <f t="shared" si="1640"/>
        <v>0</v>
      </c>
      <c r="HQ346" s="11">
        <f t="shared" si="1640"/>
        <v>4976</v>
      </c>
      <c r="HR346" s="11">
        <f t="shared" si="1640"/>
        <v>12440</v>
      </c>
    </row>
    <row r="347" spans="1:236">
      <c r="A347" t="str">
        <f>+A319</f>
        <v>Ptos de venta ajenos</v>
      </c>
      <c r="B347" s="11">
        <f t="shared" si="1630"/>
        <v>0</v>
      </c>
      <c r="C347" s="11">
        <f t="shared" si="1630"/>
        <v>0</v>
      </c>
      <c r="D347" s="11">
        <f t="shared" si="1630"/>
        <v>0</v>
      </c>
      <c r="E347" s="11">
        <f t="shared" si="1630"/>
        <v>69975</v>
      </c>
      <c r="F347" s="11">
        <f t="shared" si="1630"/>
        <v>93300</v>
      </c>
      <c r="W347" t="str">
        <f>+W319</f>
        <v>Ptos de venta ajenos</v>
      </c>
      <c r="X347" s="11">
        <f t="shared" si="1631"/>
        <v>0</v>
      </c>
      <c r="Y347" s="11">
        <f t="shared" si="1631"/>
        <v>0</v>
      </c>
      <c r="Z347" s="11">
        <f t="shared" si="1631"/>
        <v>0</v>
      </c>
      <c r="AA347" s="11">
        <f t="shared" si="1631"/>
        <v>69975</v>
      </c>
      <c r="AB347" s="11">
        <f t="shared" si="1631"/>
        <v>93300</v>
      </c>
      <c r="AS347" t="str">
        <f>+AS319</f>
        <v>Ptos de venta ajenos</v>
      </c>
      <c r="AT347" s="11">
        <f t="shared" si="1632"/>
        <v>0</v>
      </c>
      <c r="AU347" s="11">
        <f t="shared" si="1632"/>
        <v>0</v>
      </c>
      <c r="AV347" s="11">
        <f t="shared" si="1632"/>
        <v>0</v>
      </c>
      <c r="AW347" s="11">
        <f t="shared" si="1632"/>
        <v>69975</v>
      </c>
      <c r="AX347" s="11">
        <f t="shared" si="1632"/>
        <v>93300</v>
      </c>
      <c r="BO347" t="str">
        <f>+BO319</f>
        <v>Ptos de venta ajenos</v>
      </c>
      <c r="BP347" s="11">
        <f t="shared" si="1633"/>
        <v>0</v>
      </c>
      <c r="BQ347" s="11">
        <f t="shared" si="1633"/>
        <v>0</v>
      </c>
      <c r="BR347" s="11">
        <f t="shared" si="1633"/>
        <v>0</v>
      </c>
      <c r="BS347" s="11">
        <f t="shared" si="1633"/>
        <v>69975</v>
      </c>
      <c r="BT347" s="11">
        <f t="shared" si="1633"/>
        <v>93300</v>
      </c>
      <c r="CK347" t="str">
        <f>+CK319</f>
        <v>Ptos de venta ajenos</v>
      </c>
      <c r="CL347" s="11">
        <f t="shared" si="1634"/>
        <v>0</v>
      </c>
      <c r="CM347" s="11">
        <f t="shared" si="1634"/>
        <v>0</v>
      </c>
      <c r="CN347" s="11">
        <f t="shared" si="1634"/>
        <v>0</v>
      </c>
      <c r="CO347" s="11">
        <f t="shared" si="1634"/>
        <v>69975</v>
      </c>
      <c r="CP347" s="11">
        <f t="shared" si="1634"/>
        <v>93300</v>
      </c>
      <c r="DG347" t="str">
        <f>+DG319</f>
        <v>Ptos de venta ajenos</v>
      </c>
      <c r="DH347" s="11">
        <f t="shared" si="1635"/>
        <v>0</v>
      </c>
      <c r="DI347" s="11">
        <f t="shared" si="1635"/>
        <v>0</v>
      </c>
      <c r="DJ347" s="11">
        <f t="shared" si="1635"/>
        <v>0</v>
      </c>
      <c r="DK347" s="11">
        <f t="shared" si="1635"/>
        <v>54425</v>
      </c>
      <c r="DL347" s="11">
        <f t="shared" si="1635"/>
        <v>93300</v>
      </c>
      <c r="EC347" t="str">
        <f>+EC319</f>
        <v>Ptos de venta ajenos</v>
      </c>
      <c r="ED347" s="11">
        <f t="shared" si="1636"/>
        <v>0</v>
      </c>
      <c r="EE347" s="11">
        <f t="shared" si="1636"/>
        <v>0</v>
      </c>
      <c r="EF347" s="11">
        <f t="shared" si="1636"/>
        <v>0</v>
      </c>
      <c r="EG347" s="11">
        <f t="shared" si="1636"/>
        <v>69975</v>
      </c>
      <c r="EH347" s="11">
        <f t="shared" si="1636"/>
        <v>93300</v>
      </c>
      <c r="EY347" t="str">
        <f>+EY319</f>
        <v>Ptos de venta ajenos</v>
      </c>
      <c r="EZ347" s="11">
        <f t="shared" si="1637"/>
        <v>0</v>
      </c>
      <c r="FA347" s="11">
        <f t="shared" si="1637"/>
        <v>0</v>
      </c>
      <c r="FB347" s="11">
        <f t="shared" si="1637"/>
        <v>0</v>
      </c>
      <c r="FC347" s="11">
        <f t="shared" si="1637"/>
        <v>69975</v>
      </c>
      <c r="FD347" s="11">
        <f t="shared" si="1637"/>
        <v>93300</v>
      </c>
      <c r="FU347" t="str">
        <f>+FU319</f>
        <v>Ptos de venta ajenos</v>
      </c>
      <c r="FV347" s="11">
        <f t="shared" si="1638"/>
        <v>0</v>
      </c>
      <c r="FW347" s="11">
        <f t="shared" si="1638"/>
        <v>0</v>
      </c>
      <c r="FX347" s="11">
        <f t="shared" si="1638"/>
        <v>0</v>
      </c>
      <c r="FY347" s="11">
        <f t="shared" si="1638"/>
        <v>69975</v>
      </c>
      <c r="FZ347" s="11">
        <f t="shared" si="1638"/>
        <v>93300</v>
      </c>
      <c r="GQ347" t="str">
        <f>+GQ319</f>
        <v>Ptos de venta ajenos</v>
      </c>
      <c r="GR347" s="11">
        <f t="shared" si="1639"/>
        <v>0</v>
      </c>
      <c r="GS347" s="11">
        <f t="shared" si="1639"/>
        <v>0</v>
      </c>
      <c r="GT347" s="11">
        <f t="shared" si="1639"/>
        <v>0</v>
      </c>
      <c r="GU347" s="11">
        <f t="shared" si="1639"/>
        <v>69975</v>
      </c>
      <c r="GV347" s="11">
        <f t="shared" si="1639"/>
        <v>93300</v>
      </c>
      <c r="HM347" t="str">
        <f>+HM319</f>
        <v>Ptos de venta ajenos</v>
      </c>
      <c r="HN347" s="11">
        <f t="shared" si="1640"/>
        <v>0</v>
      </c>
      <c r="HO347" s="11">
        <f t="shared" si="1640"/>
        <v>0</v>
      </c>
      <c r="HP347" s="11">
        <f t="shared" si="1640"/>
        <v>0</v>
      </c>
      <c r="HQ347" s="11">
        <f t="shared" si="1640"/>
        <v>69975</v>
      </c>
      <c r="HR347" s="11">
        <f t="shared" si="1640"/>
        <v>93300</v>
      </c>
    </row>
    <row r="348" spans="1:236" ht="13.5" thickBot="1">
      <c r="A348" t="str">
        <f>+A320</f>
        <v>merchandaising regalos</v>
      </c>
      <c r="B348" s="458">
        <f t="shared" si="1630"/>
        <v>0</v>
      </c>
      <c r="C348" s="458">
        <f t="shared" si="1630"/>
        <v>0</v>
      </c>
      <c r="D348" s="458">
        <f t="shared" si="1630"/>
        <v>0</v>
      </c>
      <c r="E348" s="458">
        <f t="shared" si="1630"/>
        <v>311</v>
      </c>
      <c r="F348" s="458">
        <f t="shared" si="1630"/>
        <v>1244</v>
      </c>
      <c r="W348" t="str">
        <f>+W320</f>
        <v>merchandaising regalos</v>
      </c>
      <c r="X348" s="458">
        <f>+X320*X254*$E$8</f>
        <v>0</v>
      </c>
      <c r="Y348" s="458">
        <f>+Y320*Y254*$E$8</f>
        <v>0</v>
      </c>
      <c r="Z348" s="458">
        <f>+Z320*Z254*$E$8</f>
        <v>0</v>
      </c>
      <c r="AA348" s="458">
        <f>+AA320*AA254*$E$8</f>
        <v>311</v>
      </c>
      <c r="AB348" s="458">
        <f>+AB320*AB254*$E$8</f>
        <v>1244</v>
      </c>
      <c r="AS348" t="str">
        <f>+AS320</f>
        <v>merchandaising regalos</v>
      </c>
      <c r="AT348" s="11">
        <f t="shared" si="1632"/>
        <v>0</v>
      </c>
      <c r="AU348" s="11">
        <f t="shared" si="1632"/>
        <v>0</v>
      </c>
      <c r="AV348" s="11">
        <f t="shared" si="1632"/>
        <v>0</v>
      </c>
      <c r="AW348" s="11">
        <f t="shared" si="1632"/>
        <v>311</v>
      </c>
      <c r="AX348" s="11">
        <f t="shared" si="1632"/>
        <v>1244</v>
      </c>
      <c r="BO348" t="str">
        <f>+BO320</f>
        <v>merchandaising regalos</v>
      </c>
      <c r="BP348" s="11">
        <f t="shared" si="1633"/>
        <v>0</v>
      </c>
      <c r="BQ348" s="11">
        <f t="shared" si="1633"/>
        <v>0</v>
      </c>
      <c r="BR348" s="11">
        <f t="shared" si="1633"/>
        <v>0</v>
      </c>
      <c r="BS348" s="11">
        <f t="shared" si="1633"/>
        <v>311</v>
      </c>
      <c r="BT348" s="11">
        <f t="shared" si="1633"/>
        <v>1244</v>
      </c>
      <c r="CK348" t="str">
        <f>+CK320</f>
        <v>merchandaising regalos</v>
      </c>
      <c r="CL348" s="11">
        <f t="shared" si="1634"/>
        <v>0</v>
      </c>
      <c r="CM348" s="11">
        <f t="shared" si="1634"/>
        <v>0</v>
      </c>
      <c r="CN348" s="11">
        <f t="shared" si="1634"/>
        <v>0</v>
      </c>
      <c r="CO348" s="11">
        <f t="shared" si="1634"/>
        <v>311</v>
      </c>
      <c r="CP348" s="11">
        <f t="shared" si="1634"/>
        <v>1244</v>
      </c>
      <c r="DG348" t="str">
        <f>+DG320</f>
        <v>merchandaising regalos</v>
      </c>
      <c r="DH348" s="11">
        <f t="shared" si="1635"/>
        <v>0</v>
      </c>
      <c r="DI348" s="11">
        <f t="shared" si="1635"/>
        <v>0</v>
      </c>
      <c r="DJ348" s="11">
        <f t="shared" si="1635"/>
        <v>0</v>
      </c>
      <c r="DK348" s="11">
        <f t="shared" si="1635"/>
        <v>311</v>
      </c>
      <c r="DL348" s="11">
        <f t="shared" si="1635"/>
        <v>1244</v>
      </c>
      <c r="EC348" t="str">
        <f>+EC320</f>
        <v>merchandaising regalos</v>
      </c>
      <c r="ED348" s="11">
        <f t="shared" si="1636"/>
        <v>0</v>
      </c>
      <c r="EE348" s="11">
        <f t="shared" si="1636"/>
        <v>0</v>
      </c>
      <c r="EF348" s="11">
        <f t="shared" si="1636"/>
        <v>0</v>
      </c>
      <c r="EG348" s="11">
        <f t="shared" si="1636"/>
        <v>311</v>
      </c>
      <c r="EH348" s="11">
        <f t="shared" si="1636"/>
        <v>1244</v>
      </c>
      <c r="EY348" t="str">
        <f>+EY320</f>
        <v>merchandaising regalos</v>
      </c>
      <c r="EZ348" s="11">
        <f t="shared" si="1637"/>
        <v>0</v>
      </c>
      <c r="FA348" s="11">
        <f t="shared" si="1637"/>
        <v>0</v>
      </c>
      <c r="FB348" s="11">
        <f t="shared" si="1637"/>
        <v>0</v>
      </c>
      <c r="FC348" s="11">
        <f t="shared" si="1637"/>
        <v>311</v>
      </c>
      <c r="FD348" s="11">
        <f t="shared" si="1637"/>
        <v>1244</v>
      </c>
      <c r="FU348" t="str">
        <f>+FU320</f>
        <v>merchandaising regalos</v>
      </c>
      <c r="FV348" s="11">
        <f t="shared" si="1638"/>
        <v>0</v>
      </c>
      <c r="FW348" s="11">
        <f t="shared" si="1638"/>
        <v>0</v>
      </c>
      <c r="FX348" s="11">
        <f t="shared" si="1638"/>
        <v>0</v>
      </c>
      <c r="FY348" s="11">
        <f t="shared" si="1638"/>
        <v>311</v>
      </c>
      <c r="FZ348" s="11">
        <f t="shared" si="1638"/>
        <v>1244</v>
      </c>
      <c r="GQ348" t="str">
        <f>+GQ320</f>
        <v>merchandaising regalos</v>
      </c>
      <c r="GR348" s="11">
        <f t="shared" si="1639"/>
        <v>0</v>
      </c>
      <c r="GS348" s="11">
        <f t="shared" si="1639"/>
        <v>0</v>
      </c>
      <c r="GT348" s="11">
        <f t="shared" si="1639"/>
        <v>0</v>
      </c>
      <c r="GU348" s="11">
        <f t="shared" si="1639"/>
        <v>311</v>
      </c>
      <c r="GV348" s="11">
        <f t="shared" si="1639"/>
        <v>1244</v>
      </c>
      <c r="HM348" t="str">
        <f>+HM320</f>
        <v>merchandaising regalos</v>
      </c>
      <c r="HN348" s="11">
        <f t="shared" si="1640"/>
        <v>0</v>
      </c>
      <c r="HO348" s="11">
        <f t="shared" si="1640"/>
        <v>0</v>
      </c>
      <c r="HP348" s="11">
        <f t="shared" si="1640"/>
        <v>0</v>
      </c>
      <c r="HQ348" s="11">
        <f t="shared" si="1640"/>
        <v>311</v>
      </c>
      <c r="HR348" s="11">
        <f t="shared" si="1640"/>
        <v>1244</v>
      </c>
    </row>
    <row r="349" spans="1:236" ht="13.5" thickBot="1">
      <c r="A349" s="38" t="s">
        <v>19</v>
      </c>
      <c r="B349" s="39">
        <f>SUM(B344:B348)</f>
        <v>0</v>
      </c>
      <c r="C349" s="40">
        <f>SUM(C344:C348)</f>
        <v>0</v>
      </c>
      <c r="D349" s="40">
        <f>SUM(D344:D348)</f>
        <v>0</v>
      </c>
      <c r="E349" s="40">
        <f>SUM(E344:E348)</f>
        <v>80238</v>
      </c>
      <c r="F349" s="41">
        <f>SUM(F344:F348)</f>
        <v>371334</v>
      </c>
      <c r="W349" s="38" t="s">
        <v>19</v>
      </c>
      <c r="X349" s="39">
        <f>SUM(X344:X348)</f>
        <v>0</v>
      </c>
      <c r="Y349" s="40">
        <f>SUM(Y344:Y348)</f>
        <v>0</v>
      </c>
      <c r="Z349" s="40">
        <f>SUM(Z344:Z348)</f>
        <v>0</v>
      </c>
      <c r="AA349" s="40">
        <f>SUM(AA344:AA348)</f>
        <v>80238</v>
      </c>
      <c r="AB349" s="41">
        <f>SUM(AB344:AB348)</f>
        <v>620134</v>
      </c>
      <c r="AS349" s="38" t="s">
        <v>19</v>
      </c>
      <c r="AT349" s="39">
        <f>SUM(AT344:AT348)</f>
        <v>0</v>
      </c>
      <c r="AU349" s="40">
        <f>SUM(AU344:AU348)</f>
        <v>0</v>
      </c>
      <c r="AV349" s="40">
        <f>SUM(AV344:AV348)</f>
        <v>0</v>
      </c>
      <c r="AW349" s="40">
        <f>SUM(AW344:AW348)</f>
        <v>80238</v>
      </c>
      <c r="AX349" s="41">
        <f>SUM(AX344:AX348)</f>
        <v>334014</v>
      </c>
      <c r="BO349" s="38" t="s">
        <v>19</v>
      </c>
      <c r="BP349" s="39">
        <f>SUM(BP344:BP348)</f>
        <v>0</v>
      </c>
      <c r="BQ349" s="40">
        <f>SUM(BQ344:BQ348)</f>
        <v>0</v>
      </c>
      <c r="BR349" s="40">
        <f>SUM(BR344:BR348)</f>
        <v>0</v>
      </c>
      <c r="BS349" s="40">
        <f>SUM(BS344:BS348)</f>
        <v>80238</v>
      </c>
      <c r="BT349" s="41">
        <f>SUM(BT344:BT348)</f>
        <v>620134</v>
      </c>
      <c r="CK349" s="38" t="s">
        <v>19</v>
      </c>
      <c r="CL349" s="39">
        <f>SUM(CL344:CL348)</f>
        <v>0</v>
      </c>
      <c r="CM349" s="40">
        <f>SUM(CM344:CM348)</f>
        <v>0</v>
      </c>
      <c r="CN349" s="40">
        <f>SUM(CN344:CN348)</f>
        <v>0</v>
      </c>
      <c r="CO349" s="40">
        <f>SUM(CO344:CO348)</f>
        <v>80238</v>
      </c>
      <c r="CP349" s="41">
        <f>SUM(CP344:CP348)</f>
        <v>257819</v>
      </c>
      <c r="DG349" s="38" t="s">
        <v>19</v>
      </c>
      <c r="DH349" s="39">
        <f>SUM(DH344:DH348)</f>
        <v>0</v>
      </c>
      <c r="DI349" s="40">
        <f>SUM(DI344:DI348)</f>
        <v>0</v>
      </c>
      <c r="DJ349" s="40">
        <f>SUM(DJ344:DJ348)</f>
        <v>0</v>
      </c>
      <c r="DK349" s="40">
        <f>SUM(DK344:DK348)</f>
        <v>64688</v>
      </c>
      <c r="DL349" s="41">
        <f>SUM(DL344:DL348)</f>
        <v>257819</v>
      </c>
      <c r="EC349" s="38" t="s">
        <v>19</v>
      </c>
      <c r="ED349" s="39">
        <f>SUM(ED344:ED348)</f>
        <v>0</v>
      </c>
      <c r="EE349" s="40">
        <f>SUM(EE344:EE348)</f>
        <v>0</v>
      </c>
      <c r="EF349" s="40">
        <f>SUM(EF344:EF348)</f>
        <v>0</v>
      </c>
      <c r="EG349" s="40">
        <f>SUM(EG344:EG348)</f>
        <v>80238</v>
      </c>
      <c r="EH349" s="41">
        <f>SUM(EH344:EH348)</f>
        <v>620134</v>
      </c>
      <c r="EY349" s="38" t="s">
        <v>19</v>
      </c>
      <c r="EZ349" s="39">
        <f>SUM(EZ344:EZ348)</f>
        <v>0</v>
      </c>
      <c r="FA349" s="40">
        <f>SUM(FA344:FA348)</f>
        <v>0</v>
      </c>
      <c r="FB349" s="40">
        <f>SUM(FB344:FB348)</f>
        <v>0</v>
      </c>
      <c r="FC349" s="40">
        <f>SUM(FC344:FC348)</f>
        <v>80238</v>
      </c>
      <c r="FD349" s="41">
        <f>SUM(FD344:FD348)</f>
        <v>620134</v>
      </c>
      <c r="FU349" s="38" t="s">
        <v>19</v>
      </c>
      <c r="FV349" s="39">
        <f>SUM(FV344:FV348)</f>
        <v>0</v>
      </c>
      <c r="FW349" s="40">
        <f>SUM(FW344:FW348)</f>
        <v>0</v>
      </c>
      <c r="FX349" s="40">
        <f>SUM(FX344:FX348)</f>
        <v>0</v>
      </c>
      <c r="FY349" s="40">
        <f>SUM(FY344:FY348)</f>
        <v>80238</v>
      </c>
      <c r="FZ349" s="41">
        <f>SUM(FZ344:FZ348)</f>
        <v>349564</v>
      </c>
      <c r="GQ349" s="38" t="s">
        <v>19</v>
      </c>
      <c r="GR349" s="39">
        <f>SUM(GR344:GR348)</f>
        <v>0</v>
      </c>
      <c r="GS349" s="40">
        <f>SUM(GS344:GS348)</f>
        <v>0</v>
      </c>
      <c r="GT349" s="40">
        <f>SUM(GT344:GT348)</f>
        <v>0</v>
      </c>
      <c r="GU349" s="40">
        <f>SUM(GU344:GU348)</f>
        <v>80238</v>
      </c>
      <c r="GV349" s="41">
        <f>SUM(GV344:GV348)</f>
        <v>620134</v>
      </c>
      <c r="HM349" s="38" t="s">
        <v>19</v>
      </c>
      <c r="HN349" s="39">
        <f>SUM(HN344:HN348)</f>
        <v>0</v>
      </c>
      <c r="HO349" s="40">
        <f>SUM(HO344:HO348)</f>
        <v>0</v>
      </c>
      <c r="HP349" s="40">
        <f>SUM(HP344:HP348)</f>
        <v>0</v>
      </c>
      <c r="HQ349" s="40">
        <f>SUM(HQ344:HQ348)</f>
        <v>80238</v>
      </c>
      <c r="HR349" s="41">
        <f>SUM(HR344:HR348)</f>
        <v>257819</v>
      </c>
    </row>
    <row r="350" spans="1:236">
      <c r="F350" s="10">
        <f>SUM(B349:F349)</f>
        <v>451572</v>
      </c>
      <c r="AB350" s="10">
        <f>SUM(X349:AB349)</f>
        <v>700372</v>
      </c>
      <c r="AX350" s="10">
        <f>SUM(AT349:AX349)</f>
        <v>414252</v>
      </c>
      <c r="BT350" s="10">
        <f>SUM(BP349:BT349)</f>
        <v>700372</v>
      </c>
      <c r="CP350" s="10">
        <f>SUM(CL349:CP349)</f>
        <v>338057</v>
      </c>
      <c r="DL350" s="10">
        <f>SUM(DH349:DL349)</f>
        <v>322507</v>
      </c>
      <c r="EH350" s="10">
        <f>SUM(ED349:EH349)</f>
        <v>700372</v>
      </c>
      <c r="FD350" s="10">
        <f>SUM(EZ349:FD349)</f>
        <v>700372</v>
      </c>
      <c r="FZ350" s="10">
        <f>SUM(FV349:FZ349)</f>
        <v>429802</v>
      </c>
      <c r="GV350" s="10">
        <f>SUM(GR349:GV349)</f>
        <v>700372</v>
      </c>
      <c r="HR350" s="10">
        <f>SUM(HN349:HR349)</f>
        <v>338057</v>
      </c>
    </row>
    <row r="352" spans="1:236" ht="16.5" thickBot="1">
      <c r="C352" t="str">
        <f>+A344</f>
        <v>Ptos de venta Propios</v>
      </c>
      <c r="I352" s="45" t="s">
        <v>49</v>
      </c>
      <c r="P352" s="45" t="s">
        <v>42</v>
      </c>
      <c r="Y352" t="str">
        <f>+W344</f>
        <v>Ptos de venta Propios</v>
      </c>
      <c r="AE352" s="45" t="s">
        <v>49</v>
      </c>
      <c r="AL352" s="45" t="s">
        <v>42</v>
      </c>
      <c r="AU352" t="str">
        <f>+AS344</f>
        <v>Ptos de venta Propios</v>
      </c>
      <c r="BA352" s="45" t="s">
        <v>49</v>
      </c>
      <c r="BH352" s="45" t="s">
        <v>42</v>
      </c>
      <c r="BQ352" t="str">
        <f>+BO344</f>
        <v>Ptos de venta Propios</v>
      </c>
      <c r="BW352" s="45" t="s">
        <v>49</v>
      </c>
      <c r="CD352" s="45" t="s">
        <v>42</v>
      </c>
      <c r="CM352" t="str">
        <f>+CK344</f>
        <v>Ptos de venta Propios</v>
      </c>
      <c r="CS352" s="45" t="s">
        <v>49</v>
      </c>
      <c r="CZ352" s="45" t="s">
        <v>42</v>
      </c>
      <c r="DI352" t="str">
        <f>+DG344</f>
        <v>Ptos de venta Propios</v>
      </c>
      <c r="DO352" s="45" t="s">
        <v>49</v>
      </c>
      <c r="DV352" s="45" t="s">
        <v>42</v>
      </c>
      <c r="EE352" t="str">
        <f>+EC344</f>
        <v>Ptos de venta Propios</v>
      </c>
      <c r="EK352" s="45" t="s">
        <v>49</v>
      </c>
      <c r="ER352" s="45" t="s">
        <v>42</v>
      </c>
      <c r="FA352" t="str">
        <f>+EY344</f>
        <v>Ptos de venta Propios</v>
      </c>
      <c r="FG352" s="45" t="s">
        <v>49</v>
      </c>
      <c r="FN352" s="45" t="s">
        <v>42</v>
      </c>
      <c r="FW352" t="str">
        <f>+FU344</f>
        <v>Ptos de venta Propios</v>
      </c>
      <c r="GC352" s="45" t="s">
        <v>49</v>
      </c>
      <c r="GJ352" s="45" t="s">
        <v>42</v>
      </c>
      <c r="GS352" t="str">
        <f>+GQ344</f>
        <v>Ptos de venta Propios</v>
      </c>
      <c r="GY352" s="45" t="s">
        <v>49</v>
      </c>
      <c r="HF352" s="45" t="s">
        <v>42</v>
      </c>
      <c r="HO352" t="str">
        <f>+HM344</f>
        <v>Ptos de venta Propios</v>
      </c>
      <c r="HU352" s="45" t="s">
        <v>49</v>
      </c>
      <c r="IB352" s="45" t="s">
        <v>42</v>
      </c>
    </row>
    <row r="353" spans="1:241" ht="16.5" thickBot="1">
      <c r="A353" s="45" t="s">
        <v>50</v>
      </c>
      <c r="C353" s="6" t="s">
        <v>3</v>
      </c>
      <c r="D353" s="7" t="s">
        <v>7</v>
      </c>
      <c r="E353" s="7" t="s">
        <v>8</v>
      </c>
      <c r="F353" s="7" t="s">
        <v>9</v>
      </c>
      <c r="G353" s="8" t="s">
        <v>10</v>
      </c>
      <c r="I353" s="6" t="s">
        <v>3</v>
      </c>
      <c r="J353" s="7" t="s">
        <v>7</v>
      </c>
      <c r="K353" s="7" t="s">
        <v>8</v>
      </c>
      <c r="L353" s="7" t="s">
        <v>9</v>
      </c>
      <c r="M353" s="8" t="s">
        <v>10</v>
      </c>
      <c r="N353" s="47" t="s">
        <v>48</v>
      </c>
      <c r="P353" s="6" t="s">
        <v>3</v>
      </c>
      <c r="Q353" s="7" t="s">
        <v>7</v>
      </c>
      <c r="R353" s="7" t="s">
        <v>8</v>
      </c>
      <c r="S353" s="7" t="s">
        <v>9</v>
      </c>
      <c r="T353" s="8" t="s">
        <v>10</v>
      </c>
      <c r="U353" s="47" t="s">
        <v>145</v>
      </c>
      <c r="W353" s="45" t="s">
        <v>50</v>
      </c>
      <c r="Y353" s="6" t="s">
        <v>3</v>
      </c>
      <c r="Z353" s="7" t="s">
        <v>7</v>
      </c>
      <c r="AA353" s="7" t="s">
        <v>8</v>
      </c>
      <c r="AB353" s="7" t="s">
        <v>9</v>
      </c>
      <c r="AC353" s="8" t="s">
        <v>10</v>
      </c>
      <c r="AE353" s="6" t="s">
        <v>3</v>
      </c>
      <c r="AF353" s="7" t="s">
        <v>7</v>
      </c>
      <c r="AG353" s="7" t="s">
        <v>8</v>
      </c>
      <c r="AH353" s="7" t="s">
        <v>9</v>
      </c>
      <c r="AI353" s="8" t="s">
        <v>10</v>
      </c>
      <c r="AJ353" s="47" t="s">
        <v>48</v>
      </c>
      <c r="AL353" s="6" t="s">
        <v>3</v>
      </c>
      <c r="AM353" s="7" t="s">
        <v>7</v>
      </c>
      <c r="AN353" s="7" t="s">
        <v>8</v>
      </c>
      <c r="AO353" s="7" t="s">
        <v>9</v>
      </c>
      <c r="AP353" s="8" t="s">
        <v>10</v>
      </c>
      <c r="AQ353" s="47" t="s">
        <v>145</v>
      </c>
      <c r="AS353" s="45" t="s">
        <v>50</v>
      </c>
      <c r="AU353" s="6" t="s">
        <v>3</v>
      </c>
      <c r="AV353" s="7" t="s">
        <v>7</v>
      </c>
      <c r="AW353" s="7" t="s">
        <v>8</v>
      </c>
      <c r="AX353" s="7" t="s">
        <v>9</v>
      </c>
      <c r="AY353" s="8" t="s">
        <v>10</v>
      </c>
      <c r="BA353" s="6" t="s">
        <v>3</v>
      </c>
      <c r="BB353" s="7" t="s">
        <v>7</v>
      </c>
      <c r="BC353" s="7" t="s">
        <v>8</v>
      </c>
      <c r="BD353" s="7" t="s">
        <v>9</v>
      </c>
      <c r="BE353" s="8" t="s">
        <v>10</v>
      </c>
      <c r="BF353" s="47" t="s">
        <v>48</v>
      </c>
      <c r="BH353" s="6" t="s">
        <v>3</v>
      </c>
      <c r="BI353" s="7" t="s">
        <v>7</v>
      </c>
      <c r="BJ353" s="7" t="s">
        <v>8</v>
      </c>
      <c r="BK353" s="7" t="s">
        <v>9</v>
      </c>
      <c r="BL353" s="8" t="s">
        <v>10</v>
      </c>
      <c r="BM353" s="47" t="s">
        <v>145</v>
      </c>
      <c r="BO353" s="45" t="s">
        <v>50</v>
      </c>
      <c r="BQ353" s="6" t="s">
        <v>3</v>
      </c>
      <c r="BR353" s="7" t="s">
        <v>7</v>
      </c>
      <c r="BS353" s="7" t="s">
        <v>8</v>
      </c>
      <c r="BT353" s="7" t="s">
        <v>9</v>
      </c>
      <c r="BU353" s="8" t="s">
        <v>10</v>
      </c>
      <c r="BW353" s="6" t="s">
        <v>3</v>
      </c>
      <c r="BX353" s="7" t="s">
        <v>7</v>
      </c>
      <c r="BY353" s="7" t="s">
        <v>8</v>
      </c>
      <c r="BZ353" s="7" t="s">
        <v>9</v>
      </c>
      <c r="CA353" s="8" t="s">
        <v>10</v>
      </c>
      <c r="CB353" s="47" t="s">
        <v>48</v>
      </c>
      <c r="CD353" s="6" t="s">
        <v>3</v>
      </c>
      <c r="CE353" s="7" t="s">
        <v>7</v>
      </c>
      <c r="CF353" s="7" t="s">
        <v>8</v>
      </c>
      <c r="CG353" s="7" t="s">
        <v>9</v>
      </c>
      <c r="CH353" s="8" t="s">
        <v>10</v>
      </c>
      <c r="CI353" s="47" t="s">
        <v>145</v>
      </c>
      <c r="CK353" s="45" t="s">
        <v>50</v>
      </c>
      <c r="CM353" s="6" t="s">
        <v>3</v>
      </c>
      <c r="CN353" s="7" t="s">
        <v>7</v>
      </c>
      <c r="CO353" s="7" t="s">
        <v>8</v>
      </c>
      <c r="CP353" s="7" t="s">
        <v>9</v>
      </c>
      <c r="CQ353" s="8" t="s">
        <v>10</v>
      </c>
      <c r="CS353" s="6" t="s">
        <v>3</v>
      </c>
      <c r="CT353" s="7" t="s">
        <v>7</v>
      </c>
      <c r="CU353" s="7" t="s">
        <v>8</v>
      </c>
      <c r="CV353" s="7" t="s">
        <v>9</v>
      </c>
      <c r="CW353" s="8" t="s">
        <v>10</v>
      </c>
      <c r="CX353" s="47" t="s">
        <v>48</v>
      </c>
      <c r="CZ353" s="6" t="s">
        <v>3</v>
      </c>
      <c r="DA353" s="7" t="s">
        <v>7</v>
      </c>
      <c r="DB353" s="7" t="s">
        <v>8</v>
      </c>
      <c r="DC353" s="7" t="s">
        <v>9</v>
      </c>
      <c r="DD353" s="8" t="s">
        <v>10</v>
      </c>
      <c r="DE353" s="47" t="s">
        <v>145</v>
      </c>
      <c r="DG353" s="45" t="s">
        <v>50</v>
      </c>
      <c r="DI353" s="6" t="s">
        <v>3</v>
      </c>
      <c r="DJ353" s="7" t="s">
        <v>7</v>
      </c>
      <c r="DK353" s="7" t="s">
        <v>8</v>
      </c>
      <c r="DL353" s="7" t="s">
        <v>9</v>
      </c>
      <c r="DM353" s="8" t="s">
        <v>10</v>
      </c>
      <c r="DO353" s="6" t="s">
        <v>3</v>
      </c>
      <c r="DP353" s="7" t="s">
        <v>7</v>
      </c>
      <c r="DQ353" s="7" t="s">
        <v>8</v>
      </c>
      <c r="DR353" s="7" t="s">
        <v>9</v>
      </c>
      <c r="DS353" s="8" t="s">
        <v>10</v>
      </c>
      <c r="DT353" s="47" t="s">
        <v>48</v>
      </c>
      <c r="DV353" s="6" t="s">
        <v>3</v>
      </c>
      <c r="DW353" s="7" t="s">
        <v>7</v>
      </c>
      <c r="DX353" s="7" t="s">
        <v>8</v>
      </c>
      <c r="DY353" s="7" t="s">
        <v>9</v>
      </c>
      <c r="DZ353" s="8" t="s">
        <v>10</v>
      </c>
      <c r="EA353" s="47" t="s">
        <v>145</v>
      </c>
      <c r="EC353" s="45" t="s">
        <v>50</v>
      </c>
      <c r="EE353" s="6" t="s">
        <v>3</v>
      </c>
      <c r="EF353" s="7" t="s">
        <v>7</v>
      </c>
      <c r="EG353" s="7" t="s">
        <v>8</v>
      </c>
      <c r="EH353" s="7" t="s">
        <v>9</v>
      </c>
      <c r="EI353" s="8" t="s">
        <v>10</v>
      </c>
      <c r="EK353" s="6" t="s">
        <v>3</v>
      </c>
      <c r="EL353" s="7" t="s">
        <v>7</v>
      </c>
      <c r="EM353" s="7" t="s">
        <v>8</v>
      </c>
      <c r="EN353" s="7" t="s">
        <v>9</v>
      </c>
      <c r="EO353" s="8" t="s">
        <v>10</v>
      </c>
      <c r="EP353" s="47" t="s">
        <v>48</v>
      </c>
      <c r="ER353" s="6" t="s">
        <v>3</v>
      </c>
      <c r="ES353" s="7" t="s">
        <v>7</v>
      </c>
      <c r="ET353" s="7" t="s">
        <v>8</v>
      </c>
      <c r="EU353" s="7" t="s">
        <v>9</v>
      </c>
      <c r="EV353" s="8" t="s">
        <v>10</v>
      </c>
      <c r="EW353" s="47" t="s">
        <v>145</v>
      </c>
      <c r="EY353" s="45" t="s">
        <v>50</v>
      </c>
      <c r="FA353" s="6" t="s">
        <v>3</v>
      </c>
      <c r="FB353" s="7" t="s">
        <v>7</v>
      </c>
      <c r="FC353" s="7" t="s">
        <v>8</v>
      </c>
      <c r="FD353" s="7" t="s">
        <v>9</v>
      </c>
      <c r="FE353" s="8" t="s">
        <v>10</v>
      </c>
      <c r="FG353" s="6" t="s">
        <v>3</v>
      </c>
      <c r="FH353" s="7" t="s">
        <v>7</v>
      </c>
      <c r="FI353" s="7" t="s">
        <v>8</v>
      </c>
      <c r="FJ353" s="7" t="s">
        <v>9</v>
      </c>
      <c r="FK353" s="8" t="s">
        <v>10</v>
      </c>
      <c r="FL353" s="47" t="s">
        <v>48</v>
      </c>
      <c r="FN353" s="6" t="s">
        <v>3</v>
      </c>
      <c r="FO353" s="7" t="s">
        <v>7</v>
      </c>
      <c r="FP353" s="7" t="s">
        <v>8</v>
      </c>
      <c r="FQ353" s="7" t="s">
        <v>9</v>
      </c>
      <c r="FR353" s="8" t="s">
        <v>10</v>
      </c>
      <c r="FS353" s="47" t="s">
        <v>145</v>
      </c>
      <c r="FU353" s="45" t="s">
        <v>50</v>
      </c>
      <c r="FW353" s="6" t="s">
        <v>3</v>
      </c>
      <c r="FX353" s="7" t="s">
        <v>7</v>
      </c>
      <c r="FY353" s="7" t="s">
        <v>8</v>
      </c>
      <c r="FZ353" s="7" t="s">
        <v>9</v>
      </c>
      <c r="GA353" s="8" t="s">
        <v>10</v>
      </c>
      <c r="GC353" s="6" t="s">
        <v>3</v>
      </c>
      <c r="GD353" s="7" t="s">
        <v>7</v>
      </c>
      <c r="GE353" s="7" t="s">
        <v>8</v>
      </c>
      <c r="GF353" s="7" t="s">
        <v>9</v>
      </c>
      <c r="GG353" s="8" t="s">
        <v>10</v>
      </c>
      <c r="GH353" s="47" t="s">
        <v>48</v>
      </c>
      <c r="GJ353" s="6" t="s">
        <v>3</v>
      </c>
      <c r="GK353" s="7" t="s">
        <v>7</v>
      </c>
      <c r="GL353" s="7" t="s">
        <v>8</v>
      </c>
      <c r="GM353" s="7" t="s">
        <v>9</v>
      </c>
      <c r="GN353" s="8" t="s">
        <v>10</v>
      </c>
      <c r="GO353" s="47" t="s">
        <v>145</v>
      </c>
      <c r="GQ353" s="45" t="s">
        <v>50</v>
      </c>
      <c r="GS353" s="6" t="s">
        <v>3</v>
      </c>
      <c r="GT353" s="7" t="s">
        <v>7</v>
      </c>
      <c r="GU353" s="7" t="s">
        <v>8</v>
      </c>
      <c r="GV353" s="7" t="s">
        <v>9</v>
      </c>
      <c r="GW353" s="8" t="s">
        <v>10</v>
      </c>
      <c r="GY353" s="6" t="s">
        <v>3</v>
      </c>
      <c r="GZ353" s="7" t="s">
        <v>7</v>
      </c>
      <c r="HA353" s="7" t="s">
        <v>8</v>
      </c>
      <c r="HB353" s="7" t="s">
        <v>9</v>
      </c>
      <c r="HC353" s="8" t="s">
        <v>10</v>
      </c>
      <c r="HD353" s="47" t="s">
        <v>48</v>
      </c>
      <c r="HF353" s="6" t="s">
        <v>3</v>
      </c>
      <c r="HG353" s="7" t="s">
        <v>7</v>
      </c>
      <c r="HH353" s="7" t="s">
        <v>8</v>
      </c>
      <c r="HI353" s="7" t="s">
        <v>9</v>
      </c>
      <c r="HJ353" s="8" t="s">
        <v>10</v>
      </c>
      <c r="HK353" s="47" t="s">
        <v>145</v>
      </c>
      <c r="HM353" s="45" t="s">
        <v>50</v>
      </c>
      <c r="HO353" s="6" t="s">
        <v>3</v>
      </c>
      <c r="HP353" s="7" t="s">
        <v>7</v>
      </c>
      <c r="HQ353" s="7" t="s">
        <v>8</v>
      </c>
      <c r="HR353" s="7" t="s">
        <v>9</v>
      </c>
      <c r="HS353" s="8" t="s">
        <v>10</v>
      </c>
      <c r="HU353" s="6" t="s">
        <v>3</v>
      </c>
      <c r="HV353" s="7" t="s">
        <v>7</v>
      </c>
      <c r="HW353" s="7" t="s">
        <v>8</v>
      </c>
      <c r="HX353" s="7" t="s">
        <v>9</v>
      </c>
      <c r="HY353" s="8" t="s">
        <v>10</v>
      </c>
      <c r="HZ353" s="47" t="s">
        <v>48</v>
      </c>
      <c r="IB353" s="6" t="s">
        <v>3</v>
      </c>
      <c r="IC353" s="7" t="s">
        <v>7</v>
      </c>
      <c r="ID353" s="7" t="s">
        <v>8</v>
      </c>
      <c r="IE353" s="7" t="s">
        <v>9</v>
      </c>
      <c r="IF353" s="8" t="s">
        <v>10</v>
      </c>
      <c r="IG353" s="47" t="s">
        <v>145</v>
      </c>
    </row>
    <row r="354" spans="1:241">
      <c r="A354" t="s">
        <v>1</v>
      </c>
      <c r="B354" s="1" t="str">
        <f t="shared" ref="B354:B368" si="1641">+B324</f>
        <v>Black market solo pts vta ajenos</v>
      </c>
      <c r="C354" s="19">
        <f>+B344*C324</f>
        <v>0</v>
      </c>
      <c r="D354" s="19">
        <f>+C344*D324</f>
        <v>0</v>
      </c>
      <c r="E354" s="19">
        <f>+D344*E324</f>
        <v>0</v>
      </c>
      <c r="F354" s="19">
        <f>+E344*F324</f>
        <v>0</v>
      </c>
      <c r="G354" s="19">
        <f>+F344*G324</f>
        <v>0</v>
      </c>
      <c r="I354" s="19">
        <f t="shared" ref="I354:I363" si="1642">+C354*H296</f>
        <v>0</v>
      </c>
      <c r="J354">
        <f t="shared" ref="J354:J363" si="1643">+D354*H296</f>
        <v>0</v>
      </c>
      <c r="K354">
        <f t="shared" ref="K354:K363" si="1644">+E354*H296</f>
        <v>0</v>
      </c>
      <c r="L354">
        <f t="shared" ref="L354:L363" si="1645">+F354*H296</f>
        <v>0</v>
      </c>
      <c r="M354">
        <f t="shared" ref="M354:M363" si="1646">+G354*H296</f>
        <v>0</v>
      </c>
      <c r="P354" s="19">
        <f t="shared" ref="P354:P363" si="1647">+C354*$C296</f>
        <v>0</v>
      </c>
      <c r="Q354" s="19">
        <f t="shared" ref="Q354:Q363" si="1648">+D354*$C296</f>
        <v>0</v>
      </c>
      <c r="R354" s="19">
        <f t="shared" ref="R354:R363" si="1649">+E354*$C296</f>
        <v>0</v>
      </c>
      <c r="S354" s="19">
        <f t="shared" ref="S354:S363" si="1650">+F354*$C296</f>
        <v>0</v>
      </c>
      <c r="T354" s="19">
        <f t="shared" ref="T354:T363" si="1651">+G354*$C296</f>
        <v>0</v>
      </c>
      <c r="W354" t="s">
        <v>1</v>
      </c>
      <c r="X354" s="1" t="str">
        <f t="shared" ref="X354:X368" si="1652">+X324</f>
        <v>Black market solo pts vta ajenos</v>
      </c>
      <c r="Y354" s="19">
        <f>+X344*Y324</f>
        <v>0</v>
      </c>
      <c r="Z354" s="19">
        <f>+Y344*Z324</f>
        <v>0</v>
      </c>
      <c r="AA354" s="19">
        <f>+Z344*AA324</f>
        <v>0</v>
      </c>
      <c r="AB354" s="19">
        <f>+AA344*AB324</f>
        <v>0</v>
      </c>
      <c r="AC354" s="19">
        <f>+AB344*AC324</f>
        <v>0</v>
      </c>
      <c r="AE354" s="19">
        <f t="shared" ref="AE354:AE368" si="1653">+Y354*AD296</f>
        <v>0</v>
      </c>
      <c r="AF354">
        <f t="shared" ref="AF354:AF368" si="1654">+Z354*AD296</f>
        <v>0</v>
      </c>
      <c r="AG354">
        <f t="shared" ref="AG354:AG368" si="1655">+AA354*AD296</f>
        <v>0</v>
      </c>
      <c r="AH354">
        <f t="shared" ref="AH354:AH368" si="1656">+AB354*AD296</f>
        <v>0</v>
      </c>
      <c r="AI354">
        <f t="shared" ref="AI354:AI368" si="1657">+AC354*AD296</f>
        <v>0</v>
      </c>
      <c r="AL354" s="19">
        <f t="shared" ref="AL354:AL368" si="1658">+Y354*$Y296</f>
        <v>0</v>
      </c>
      <c r="AM354" s="19">
        <f t="shared" ref="AM354:AM368" si="1659">+Z354*$Y296</f>
        <v>0</v>
      </c>
      <c r="AN354" s="19">
        <f t="shared" ref="AN354:AN368" si="1660">+AA354*$Y296</f>
        <v>0</v>
      </c>
      <c r="AO354" s="19">
        <f t="shared" ref="AO354:AO368" si="1661">+AB354*$Y296</f>
        <v>0</v>
      </c>
      <c r="AP354" s="19">
        <f t="shared" ref="AP354:AP368" si="1662">+AC354*$Y296</f>
        <v>0</v>
      </c>
      <c r="AS354" t="s">
        <v>1</v>
      </c>
      <c r="AT354" s="1" t="str">
        <f t="shared" ref="AT354:AT368" si="1663">+AT324</f>
        <v>Black market</v>
      </c>
      <c r="AU354" s="19">
        <f>+AT344*AU324</f>
        <v>0</v>
      </c>
      <c r="AV354" s="19">
        <f>+AU344*AV324</f>
        <v>0</v>
      </c>
      <c r="AW354" s="19">
        <f>+AV344*AW324</f>
        <v>0</v>
      </c>
      <c r="AX354" s="19">
        <f>+AW344*AX324</f>
        <v>0</v>
      </c>
      <c r="AY354" s="19">
        <f>+AX344*AY324</f>
        <v>0</v>
      </c>
      <c r="BA354" s="19">
        <f t="shared" ref="BA354:BA368" si="1664">+AU354*AZ296</f>
        <v>0</v>
      </c>
      <c r="BB354">
        <f t="shared" ref="BB354:BB368" si="1665">+AV354*AZ296</f>
        <v>0</v>
      </c>
      <c r="BC354">
        <f t="shared" ref="BC354:BC368" si="1666">+AW354*AZ296</f>
        <v>0</v>
      </c>
      <c r="BD354">
        <f t="shared" ref="BD354:BD368" si="1667">+AX354*AZ296</f>
        <v>0</v>
      </c>
      <c r="BE354">
        <f t="shared" ref="BE354:BE368" si="1668">+AY354*AZ296</f>
        <v>0</v>
      </c>
      <c r="BH354" s="19">
        <f t="shared" ref="BH354:BH368" si="1669">+AU354*$AU296</f>
        <v>0</v>
      </c>
      <c r="BI354" s="19">
        <f t="shared" ref="BI354:BI368" si="1670">+AV354*$AU296</f>
        <v>0</v>
      </c>
      <c r="BJ354" s="19">
        <f t="shared" ref="BJ354:BJ368" si="1671">+AW354*$AU296</f>
        <v>0</v>
      </c>
      <c r="BK354" s="19">
        <f t="shared" ref="BK354:BK368" si="1672">+AX354*$AU296</f>
        <v>0</v>
      </c>
      <c r="BL354" s="19">
        <f t="shared" ref="BL354:BL368" si="1673">+AY354*$AU296</f>
        <v>0</v>
      </c>
      <c r="BO354" t="s">
        <v>1</v>
      </c>
      <c r="BP354" s="1" t="str">
        <f t="shared" ref="BP354:BP368" si="1674">+BP324</f>
        <v>Black market</v>
      </c>
      <c r="BQ354" s="19">
        <f>+BP344*BQ324</f>
        <v>0</v>
      </c>
      <c r="BR354" s="19">
        <f>+BQ344*BR324</f>
        <v>0</v>
      </c>
      <c r="BS354" s="19">
        <f>+BR344*BS324</f>
        <v>0</v>
      </c>
      <c r="BT354" s="19">
        <f>+BS344*BT324</f>
        <v>0</v>
      </c>
      <c r="BU354" s="19">
        <f>+BT344*BU324</f>
        <v>0</v>
      </c>
      <c r="BW354" s="19">
        <f t="shared" ref="BW354:BW368" si="1675">+BQ354*BV296</f>
        <v>0</v>
      </c>
      <c r="BX354">
        <f t="shared" ref="BX354:BX368" si="1676">+BR354*BV296</f>
        <v>0</v>
      </c>
      <c r="BY354">
        <f t="shared" ref="BY354:BY368" si="1677">+BS354*BV296</f>
        <v>0</v>
      </c>
      <c r="BZ354">
        <f t="shared" ref="BZ354:BZ368" si="1678">+BT354*BV296</f>
        <v>0</v>
      </c>
      <c r="CA354">
        <f t="shared" ref="CA354:CA368" si="1679">+BU354*BV296</f>
        <v>0</v>
      </c>
      <c r="CD354" s="19">
        <f t="shared" ref="CD354:CD368" si="1680">+BQ354*$BQ296</f>
        <v>0</v>
      </c>
      <c r="CE354" s="19">
        <f t="shared" ref="CE354:CE368" si="1681">+BR354*$BQ296</f>
        <v>0</v>
      </c>
      <c r="CF354" s="19">
        <f t="shared" ref="CF354:CF368" si="1682">+BS354*$BQ296</f>
        <v>0</v>
      </c>
      <c r="CG354" s="19">
        <f t="shared" ref="CG354:CG368" si="1683">+BT354*$BQ296</f>
        <v>0</v>
      </c>
      <c r="CH354" s="19">
        <f t="shared" ref="CH354:CH368" si="1684">+BU354*$BQ296</f>
        <v>0</v>
      </c>
      <c r="CK354" t="s">
        <v>1</v>
      </c>
      <c r="CL354" s="1" t="str">
        <f t="shared" ref="CL354:CL368" si="1685">+CL324</f>
        <v>Black market</v>
      </c>
      <c r="CM354" s="19">
        <f>+CL344*CM324</f>
        <v>0</v>
      </c>
      <c r="CN354" s="19">
        <f>+CM344*CN324</f>
        <v>0</v>
      </c>
      <c r="CO354" s="19">
        <f>+CN344*CO324</f>
        <v>0</v>
      </c>
      <c r="CP354" s="19">
        <f>+CO344*CP324</f>
        <v>0</v>
      </c>
      <c r="CQ354" s="19">
        <f>+CP344*CQ324</f>
        <v>0</v>
      </c>
      <c r="CS354" s="19">
        <f t="shared" ref="CS354:CS368" si="1686">+CM354*CR296</f>
        <v>0</v>
      </c>
      <c r="CT354">
        <f t="shared" ref="CT354:CT368" si="1687">+CN354*CR296</f>
        <v>0</v>
      </c>
      <c r="CU354">
        <f t="shared" ref="CU354:CU368" si="1688">+CO354*CR296</f>
        <v>0</v>
      </c>
      <c r="CV354">
        <f t="shared" ref="CV354:CV368" si="1689">+CP354*CR296</f>
        <v>0</v>
      </c>
      <c r="CW354">
        <f t="shared" ref="CW354:CW368" si="1690">+CQ354*CR296</f>
        <v>0</v>
      </c>
      <c r="CZ354" s="19">
        <f t="shared" ref="CZ354:CZ368" si="1691">+CM354*$CM296</f>
        <v>0</v>
      </c>
      <c r="DA354" s="19">
        <f t="shared" ref="DA354:DA368" si="1692">+CN354*$CM296</f>
        <v>0</v>
      </c>
      <c r="DB354" s="19">
        <f t="shared" ref="DB354:DB368" si="1693">+CO354*$CM296</f>
        <v>0</v>
      </c>
      <c r="DC354" s="19">
        <f t="shared" ref="DC354:DC368" si="1694">+CP354*$CM296</f>
        <v>0</v>
      </c>
      <c r="DD354" s="19">
        <f t="shared" ref="DD354:DD368" si="1695">+CQ354*$CM296</f>
        <v>0</v>
      </c>
      <c r="DG354" t="s">
        <v>1</v>
      </c>
      <c r="DH354" s="1" t="str">
        <f t="shared" ref="DH354:DH368" si="1696">+DH324</f>
        <v>Black market</v>
      </c>
      <c r="DI354" s="19">
        <f>+DH344*DI324</f>
        <v>0</v>
      </c>
      <c r="DJ354" s="19">
        <f>+DI344*DJ324</f>
        <v>0</v>
      </c>
      <c r="DK354" s="19">
        <f>+DJ344*DK324</f>
        <v>0</v>
      </c>
      <c r="DL354" s="19">
        <f>+DK344*DL324</f>
        <v>0</v>
      </c>
      <c r="DM354" s="19">
        <f>+DL344*DM324</f>
        <v>0</v>
      </c>
      <c r="DO354" s="19">
        <f t="shared" ref="DO354:DO368" si="1697">+DI354*DN296</f>
        <v>0</v>
      </c>
      <c r="DP354">
        <f t="shared" ref="DP354:DP368" si="1698">+DJ354*DN296</f>
        <v>0</v>
      </c>
      <c r="DQ354">
        <f t="shared" ref="DQ354:DQ368" si="1699">+DK354*DN296</f>
        <v>0</v>
      </c>
      <c r="DR354">
        <f t="shared" ref="DR354:DR368" si="1700">+DL354*DN296</f>
        <v>0</v>
      </c>
      <c r="DS354">
        <f t="shared" ref="DS354:DS368" si="1701">+DM354*DN296</f>
        <v>0</v>
      </c>
      <c r="DV354" s="19">
        <f t="shared" ref="DV354:DV368" si="1702">+DI354*$DI296</f>
        <v>0</v>
      </c>
      <c r="DW354" s="19">
        <f t="shared" ref="DW354:DW368" si="1703">+DJ354*$DI296</f>
        <v>0</v>
      </c>
      <c r="DX354" s="19">
        <f t="shared" ref="DX354:DX368" si="1704">+DK354*$DI296</f>
        <v>0</v>
      </c>
      <c r="DY354" s="19">
        <f t="shared" ref="DY354:DY368" si="1705">+DL354*$DI296</f>
        <v>0</v>
      </c>
      <c r="DZ354" s="19">
        <f t="shared" ref="DZ354:DZ368" si="1706">+DM354*$DI296</f>
        <v>0</v>
      </c>
      <c r="EC354" t="s">
        <v>1</v>
      </c>
      <c r="ED354" s="1" t="str">
        <f t="shared" ref="ED354:ED368" si="1707">+ED324</f>
        <v>Black market</v>
      </c>
      <c r="EE354" s="19">
        <f>+ED344*EE324</f>
        <v>0</v>
      </c>
      <c r="EF354" s="19">
        <f>+EE344*EF324</f>
        <v>0</v>
      </c>
      <c r="EG354" s="19">
        <f>+EF344*EG324</f>
        <v>0</v>
      </c>
      <c r="EH354" s="19">
        <f>+EG344*EH324</f>
        <v>0</v>
      </c>
      <c r="EI354" s="19">
        <f>+EH344*EI324</f>
        <v>0</v>
      </c>
      <c r="EK354" s="19">
        <f t="shared" ref="EK354:EK368" si="1708">+EE354*EJ296</f>
        <v>0</v>
      </c>
      <c r="EL354">
        <f t="shared" ref="EL354:EL368" si="1709">+EF354*EJ296</f>
        <v>0</v>
      </c>
      <c r="EM354">
        <f t="shared" ref="EM354:EM368" si="1710">+EG354*EJ296</f>
        <v>0</v>
      </c>
      <c r="EN354">
        <f t="shared" ref="EN354:EN368" si="1711">+EH354*EJ296</f>
        <v>0</v>
      </c>
      <c r="EO354">
        <f t="shared" ref="EO354:EO368" si="1712">+EI354*EJ296</f>
        <v>0</v>
      </c>
      <c r="ER354" s="19">
        <f t="shared" ref="ER354:ER368" si="1713">+EE354*$EE296</f>
        <v>0</v>
      </c>
      <c r="ES354" s="19">
        <f t="shared" ref="ES354:ES368" si="1714">+EF354*$EE296</f>
        <v>0</v>
      </c>
      <c r="ET354" s="19">
        <f t="shared" ref="ET354:ET368" si="1715">+EG354*$EE296</f>
        <v>0</v>
      </c>
      <c r="EU354" s="19">
        <f t="shared" ref="EU354:EU368" si="1716">+EH354*$EE296</f>
        <v>0</v>
      </c>
      <c r="EV354" s="19">
        <f t="shared" ref="EV354:EV368" si="1717">+EI354*$EE296</f>
        <v>0</v>
      </c>
      <c r="EY354" t="s">
        <v>1</v>
      </c>
      <c r="EZ354" s="1" t="str">
        <f t="shared" ref="EZ354:EZ368" si="1718">+EZ324</f>
        <v>Black market</v>
      </c>
      <c r="FA354" s="19">
        <f>+EZ344*FA324</f>
        <v>0</v>
      </c>
      <c r="FB354" s="19">
        <f>+FA344*FB324</f>
        <v>0</v>
      </c>
      <c r="FC354" s="19">
        <f>+FB344*FC324</f>
        <v>0</v>
      </c>
      <c r="FD354" s="19">
        <f>+FC344*FD324</f>
        <v>0</v>
      </c>
      <c r="FE354" s="19">
        <f>+FD344*FE324</f>
        <v>0</v>
      </c>
      <c r="FG354" s="19">
        <f t="shared" ref="FG354:FG368" si="1719">+FA354*FF296</f>
        <v>0</v>
      </c>
      <c r="FH354">
        <f t="shared" ref="FH354:FH368" si="1720">+FB354*FF296</f>
        <v>0</v>
      </c>
      <c r="FI354">
        <f t="shared" ref="FI354:FI368" si="1721">+FC354*FF296</f>
        <v>0</v>
      </c>
      <c r="FJ354">
        <f t="shared" ref="FJ354:FJ368" si="1722">+FD354*FF296</f>
        <v>0</v>
      </c>
      <c r="FK354">
        <f t="shared" ref="FK354:FK368" si="1723">+FE354*FF296</f>
        <v>0</v>
      </c>
      <c r="FN354" s="19">
        <f t="shared" ref="FN354:FN368" si="1724">+FA354*$FA296</f>
        <v>0</v>
      </c>
      <c r="FO354" s="19">
        <f t="shared" ref="FO354:FO368" si="1725">+FB354*$FA296</f>
        <v>0</v>
      </c>
      <c r="FP354" s="19">
        <f t="shared" ref="FP354:FP368" si="1726">+FC354*$FA296</f>
        <v>0</v>
      </c>
      <c r="FQ354" s="19">
        <f t="shared" ref="FQ354:FQ368" si="1727">+FD354*$FA296</f>
        <v>0</v>
      </c>
      <c r="FR354" s="19">
        <f t="shared" ref="FR354:FR368" si="1728">+FE354*$FA296</f>
        <v>0</v>
      </c>
      <c r="FU354" t="s">
        <v>1</v>
      </c>
      <c r="FV354" s="1" t="str">
        <f t="shared" ref="FV354:FV368" si="1729">+FV324</f>
        <v>Black market</v>
      </c>
      <c r="FW354" s="19">
        <f>+FV344*FW324</f>
        <v>0</v>
      </c>
      <c r="FX354" s="19">
        <f>+FW344*FX324</f>
        <v>0</v>
      </c>
      <c r="FY354" s="19">
        <f>+FX344*FY324</f>
        <v>0</v>
      </c>
      <c r="FZ354" s="19">
        <f>+FY344*FZ324</f>
        <v>0</v>
      </c>
      <c r="GA354" s="19">
        <f>+FZ344*GA324</f>
        <v>0</v>
      </c>
      <c r="GC354" s="19">
        <f t="shared" ref="GC354:GC368" si="1730">+FW354*GB296</f>
        <v>0</v>
      </c>
      <c r="GD354">
        <f t="shared" ref="GD354:GD368" si="1731">+FX354*GB296</f>
        <v>0</v>
      </c>
      <c r="GE354">
        <f t="shared" ref="GE354:GE368" si="1732">+FY354*GB296</f>
        <v>0</v>
      </c>
      <c r="GF354">
        <f t="shared" ref="GF354:GF368" si="1733">+FZ354*GB296</f>
        <v>0</v>
      </c>
      <c r="GG354">
        <f t="shared" ref="GG354:GG368" si="1734">+GA354*GB296</f>
        <v>0</v>
      </c>
      <c r="GJ354" s="19">
        <f t="shared" ref="GJ354:GJ368" si="1735">+FW354*$FA296</f>
        <v>0</v>
      </c>
      <c r="GK354" s="19">
        <f t="shared" ref="GK354:GK368" si="1736">+FX354*$FA296</f>
        <v>0</v>
      </c>
      <c r="GL354" s="19">
        <f t="shared" ref="GL354:GL368" si="1737">+FY354*$FA296</f>
        <v>0</v>
      </c>
      <c r="GM354" s="19">
        <f t="shared" ref="GM354:GM368" si="1738">+FZ354*$FA296</f>
        <v>0</v>
      </c>
      <c r="GN354" s="19">
        <f t="shared" ref="GN354:GN368" si="1739">+GA354*$FA296</f>
        <v>0</v>
      </c>
      <c r="GQ354" t="s">
        <v>1</v>
      </c>
      <c r="GR354" s="1" t="str">
        <f t="shared" ref="GR354:GR368" si="1740">+GR324</f>
        <v>Black market</v>
      </c>
      <c r="GS354" s="19">
        <f>+GR344*GS324</f>
        <v>0</v>
      </c>
      <c r="GT354" s="19">
        <f>+GS344*GT324</f>
        <v>0</v>
      </c>
      <c r="GU354" s="19">
        <f>+GT344*GU324</f>
        <v>0</v>
      </c>
      <c r="GV354" s="19">
        <f>+GU344*GV324</f>
        <v>0</v>
      </c>
      <c r="GW354" s="19">
        <f>+GV344*GW324</f>
        <v>0</v>
      </c>
      <c r="GY354" s="19">
        <f t="shared" ref="GY354:GY368" si="1741">+GS354*GX296</f>
        <v>0</v>
      </c>
      <c r="GZ354">
        <f t="shared" ref="GZ354:GZ368" si="1742">+GT354*GX296</f>
        <v>0</v>
      </c>
      <c r="HA354">
        <f t="shared" ref="HA354:HA368" si="1743">+GU354*GX296</f>
        <v>0</v>
      </c>
      <c r="HB354">
        <f t="shared" ref="HB354:HB368" si="1744">+GV354*GX296</f>
        <v>0</v>
      </c>
      <c r="HC354">
        <f t="shared" ref="HC354:HC368" si="1745">+GW354*GX296</f>
        <v>0</v>
      </c>
      <c r="HF354" s="19">
        <f t="shared" ref="HF354:HF368" si="1746">+GS354*$FA296</f>
        <v>0</v>
      </c>
      <c r="HG354" s="19">
        <f t="shared" ref="HG354:HG368" si="1747">+GT354*$FA296</f>
        <v>0</v>
      </c>
      <c r="HH354" s="19">
        <f t="shared" ref="HH354:HH368" si="1748">+GU354*$FA296</f>
        <v>0</v>
      </c>
      <c r="HI354" s="19">
        <f t="shared" ref="HI354:HI368" si="1749">+GV354*$FA296</f>
        <v>0</v>
      </c>
      <c r="HJ354" s="19">
        <f t="shared" ref="HJ354:HJ368" si="1750">+GW354*$FA296</f>
        <v>0</v>
      </c>
      <c r="HM354" t="s">
        <v>1</v>
      </c>
      <c r="HN354" s="1" t="str">
        <f t="shared" ref="HN354:HN368" si="1751">+HN324</f>
        <v>Black market</v>
      </c>
      <c r="HO354" s="19">
        <f>+HN344*HO324</f>
        <v>0</v>
      </c>
      <c r="HP354" s="19">
        <f>+HO344*HP324</f>
        <v>0</v>
      </c>
      <c r="HQ354" s="19">
        <f>+HP344*HQ324</f>
        <v>0</v>
      </c>
      <c r="HR354" s="19">
        <f>+HQ344*HR324</f>
        <v>0</v>
      </c>
      <c r="HS354" s="19">
        <f>+HR344*HS324</f>
        <v>0</v>
      </c>
      <c r="HU354" s="19">
        <f t="shared" ref="HU354:HU368" si="1752">+HO354*HT296</f>
        <v>0</v>
      </c>
      <c r="HV354">
        <f t="shared" ref="HV354:HV368" si="1753">+HP354*HT296</f>
        <v>0</v>
      </c>
      <c r="HW354">
        <f t="shared" ref="HW354:HW368" si="1754">+HQ354*HT296</f>
        <v>0</v>
      </c>
      <c r="HX354">
        <f t="shared" ref="HX354:HX368" si="1755">+HR354*HT296</f>
        <v>0</v>
      </c>
      <c r="HY354">
        <f t="shared" ref="HY354:HY368" si="1756">+HS354*HT296</f>
        <v>0</v>
      </c>
      <c r="IB354" s="19">
        <f t="shared" ref="IB354:IB368" si="1757">+HO354*$FA296</f>
        <v>0</v>
      </c>
      <c r="IC354" s="19">
        <f t="shared" ref="IC354:IC368" si="1758">+HP354*$FA296</f>
        <v>0</v>
      </c>
      <c r="ID354" s="19">
        <f t="shared" ref="ID354:ID368" si="1759">+HQ354*$FA296</f>
        <v>0</v>
      </c>
      <c r="IE354" s="19">
        <f t="shared" ref="IE354:IE368" si="1760">+HR354*$FA296</f>
        <v>0</v>
      </c>
      <c r="IF354" s="19">
        <f t="shared" ref="IF354:IF368" si="1761">+HS354*$FA296</f>
        <v>0</v>
      </c>
    </row>
    <row r="355" spans="1:241">
      <c r="B355" s="1" t="str">
        <f t="shared" si="1641"/>
        <v>Street</v>
      </c>
      <c r="C355" s="19">
        <f>+B344*C325</f>
        <v>0</v>
      </c>
      <c r="D355" s="19">
        <f>+C344*D325</f>
        <v>0</v>
      </c>
      <c r="E355" s="19">
        <f>+D344*E325</f>
        <v>0</v>
      </c>
      <c r="F355" s="19">
        <f>+E344*F325</f>
        <v>746.4</v>
      </c>
      <c r="G355" s="19">
        <f>+F344*G325</f>
        <v>11662.5</v>
      </c>
      <c r="I355" s="19">
        <f t="shared" si="1642"/>
        <v>0</v>
      </c>
      <c r="J355">
        <f t="shared" si="1643"/>
        <v>0</v>
      </c>
      <c r="K355">
        <f t="shared" si="1644"/>
        <v>0</v>
      </c>
      <c r="L355">
        <f t="shared" si="1645"/>
        <v>9012.7799999999988</v>
      </c>
      <c r="M355">
        <f t="shared" si="1646"/>
        <v>140824.6875</v>
      </c>
      <c r="P355" s="19">
        <f t="shared" si="1647"/>
        <v>0</v>
      </c>
      <c r="Q355" s="19">
        <f t="shared" si="1648"/>
        <v>0</v>
      </c>
      <c r="R355" s="19">
        <f t="shared" si="1649"/>
        <v>0</v>
      </c>
      <c r="S355" s="19">
        <f t="shared" si="1650"/>
        <v>2575.08</v>
      </c>
      <c r="T355" s="19">
        <f t="shared" si="1651"/>
        <v>40235.625</v>
      </c>
      <c r="X355" s="1" t="str">
        <f t="shared" si="1652"/>
        <v>Street</v>
      </c>
      <c r="Y355" s="19">
        <f>+X344*Y325</f>
        <v>0</v>
      </c>
      <c r="Z355" s="19">
        <f>+Y344*Z325</f>
        <v>0</v>
      </c>
      <c r="AA355" s="19">
        <f>+Z344*AA325</f>
        <v>0</v>
      </c>
      <c r="AB355" s="19">
        <f>+AA344*AB325</f>
        <v>746.4</v>
      </c>
      <c r="AC355" s="19">
        <f>+AB344*AC325</f>
        <v>11662.5</v>
      </c>
      <c r="AE355" s="19">
        <f t="shared" si="1653"/>
        <v>0</v>
      </c>
      <c r="AF355">
        <f t="shared" si="1654"/>
        <v>0</v>
      </c>
      <c r="AG355">
        <f t="shared" si="1655"/>
        <v>0</v>
      </c>
      <c r="AH355">
        <f t="shared" si="1656"/>
        <v>9012.7799999999988</v>
      </c>
      <c r="AI355">
        <f t="shared" si="1657"/>
        <v>140824.6875</v>
      </c>
      <c r="AL355" s="19">
        <f t="shared" si="1658"/>
        <v>0</v>
      </c>
      <c r="AM355" s="19">
        <f t="shared" si="1659"/>
        <v>0</v>
      </c>
      <c r="AN355" s="19">
        <f t="shared" si="1660"/>
        <v>0</v>
      </c>
      <c r="AO355" s="19">
        <f t="shared" si="1661"/>
        <v>2575.08</v>
      </c>
      <c r="AP355" s="19">
        <f t="shared" si="1662"/>
        <v>40235.625</v>
      </c>
      <c r="AT355" s="1" t="str">
        <f t="shared" si="1663"/>
        <v>Street</v>
      </c>
      <c r="AU355" s="19">
        <f>+AT344*AU325</f>
        <v>0</v>
      </c>
      <c r="AV355" s="19">
        <f>+AU344*AV325</f>
        <v>0</v>
      </c>
      <c r="AW355" s="19">
        <f>+AV344*AW325</f>
        <v>0</v>
      </c>
      <c r="AX355" s="19">
        <f>+AW344*AX325</f>
        <v>746.4</v>
      </c>
      <c r="AY355" s="19">
        <f>+AX344*AY325</f>
        <v>11662.5</v>
      </c>
      <c r="BA355" s="19">
        <f t="shared" si="1664"/>
        <v>0</v>
      </c>
      <c r="BB355">
        <f t="shared" si="1665"/>
        <v>0</v>
      </c>
      <c r="BC355">
        <f t="shared" si="1666"/>
        <v>0</v>
      </c>
      <c r="BD355">
        <f t="shared" si="1667"/>
        <v>9012.7799999999988</v>
      </c>
      <c r="BE355">
        <f t="shared" si="1668"/>
        <v>140824.6875</v>
      </c>
      <c r="BH355" s="19">
        <f t="shared" si="1669"/>
        <v>0</v>
      </c>
      <c r="BI355" s="19">
        <f t="shared" si="1670"/>
        <v>0</v>
      </c>
      <c r="BJ355" s="19">
        <f t="shared" si="1671"/>
        <v>0</v>
      </c>
      <c r="BK355" s="19">
        <f t="shared" si="1672"/>
        <v>2575.08</v>
      </c>
      <c r="BL355" s="19">
        <f t="shared" si="1673"/>
        <v>40235.625</v>
      </c>
      <c r="BP355" s="1" t="str">
        <f t="shared" si="1674"/>
        <v>Street</v>
      </c>
      <c r="BQ355" s="19">
        <f>+BP344*BQ325</f>
        <v>0</v>
      </c>
      <c r="BR355" s="19">
        <f>+BQ344*BR325</f>
        <v>0</v>
      </c>
      <c r="BS355" s="19">
        <f>+BR344*BS325</f>
        <v>0</v>
      </c>
      <c r="BT355" s="19">
        <f>+BS344*BT325</f>
        <v>746.4</v>
      </c>
      <c r="BU355" s="19">
        <f>+BT344*BU325</f>
        <v>11662.5</v>
      </c>
      <c r="BW355" s="19">
        <f t="shared" si="1675"/>
        <v>0</v>
      </c>
      <c r="BX355">
        <f t="shared" si="1676"/>
        <v>0</v>
      </c>
      <c r="BY355">
        <f t="shared" si="1677"/>
        <v>0</v>
      </c>
      <c r="BZ355">
        <f t="shared" si="1678"/>
        <v>9012.7799999999988</v>
      </c>
      <c r="CA355">
        <f t="shared" si="1679"/>
        <v>140824.6875</v>
      </c>
      <c r="CD355" s="19">
        <f t="shared" si="1680"/>
        <v>0</v>
      </c>
      <c r="CE355" s="19">
        <f t="shared" si="1681"/>
        <v>0</v>
      </c>
      <c r="CF355" s="19">
        <f t="shared" si="1682"/>
        <v>0</v>
      </c>
      <c r="CG355" s="19">
        <f t="shared" si="1683"/>
        <v>2575.08</v>
      </c>
      <c r="CH355" s="19">
        <f t="shared" si="1684"/>
        <v>40235.625</v>
      </c>
      <c r="CL355" s="1" t="str">
        <f t="shared" si="1685"/>
        <v>Street</v>
      </c>
      <c r="CM355" s="19">
        <f>+CL344*CM325</f>
        <v>0</v>
      </c>
      <c r="CN355" s="19">
        <f>+CM344*CN325</f>
        <v>0</v>
      </c>
      <c r="CO355" s="19">
        <f>+CN344*CO325</f>
        <v>0</v>
      </c>
      <c r="CP355" s="19">
        <f>+CO344*CP325</f>
        <v>746.4</v>
      </c>
      <c r="CQ355" s="19">
        <f>+CP344*CQ325</f>
        <v>5831.25</v>
      </c>
      <c r="CS355" s="19">
        <f t="shared" si="1686"/>
        <v>0</v>
      </c>
      <c r="CT355">
        <f t="shared" si="1687"/>
        <v>0</v>
      </c>
      <c r="CU355">
        <f t="shared" si="1688"/>
        <v>0</v>
      </c>
      <c r="CV355">
        <f t="shared" si="1689"/>
        <v>9012.7799999999988</v>
      </c>
      <c r="CW355">
        <f t="shared" si="1690"/>
        <v>70412.34375</v>
      </c>
      <c r="CZ355" s="19">
        <f t="shared" si="1691"/>
        <v>0</v>
      </c>
      <c r="DA355" s="19">
        <f t="shared" si="1692"/>
        <v>0</v>
      </c>
      <c r="DB355" s="19">
        <f t="shared" si="1693"/>
        <v>0</v>
      </c>
      <c r="DC355" s="19">
        <f t="shared" si="1694"/>
        <v>2575.08</v>
      </c>
      <c r="DD355" s="19">
        <f t="shared" si="1695"/>
        <v>20117.8125</v>
      </c>
      <c r="DH355" s="1" t="str">
        <f t="shared" si="1696"/>
        <v>Street</v>
      </c>
      <c r="DI355" s="19">
        <f>+DH344*DI325</f>
        <v>0</v>
      </c>
      <c r="DJ355" s="19">
        <f>+DI344*DJ325</f>
        <v>0</v>
      </c>
      <c r="DK355" s="19">
        <f>+DJ344*DK325</f>
        <v>0</v>
      </c>
      <c r="DL355" s="19">
        <f>+DK344*DL325</f>
        <v>746.4</v>
      </c>
      <c r="DM355" s="19">
        <f>+DL344*DM325</f>
        <v>5831.25</v>
      </c>
      <c r="DO355" s="19">
        <f t="shared" si="1697"/>
        <v>0</v>
      </c>
      <c r="DP355">
        <f t="shared" si="1698"/>
        <v>0</v>
      </c>
      <c r="DQ355">
        <f t="shared" si="1699"/>
        <v>0</v>
      </c>
      <c r="DR355">
        <f t="shared" si="1700"/>
        <v>9012.7799999999988</v>
      </c>
      <c r="DS355">
        <f t="shared" si="1701"/>
        <v>70412.34375</v>
      </c>
      <c r="DV355" s="19">
        <f t="shared" si="1702"/>
        <v>0</v>
      </c>
      <c r="DW355" s="19">
        <f t="shared" si="1703"/>
        <v>0</v>
      </c>
      <c r="DX355" s="19">
        <f t="shared" si="1704"/>
        <v>0</v>
      </c>
      <c r="DY355" s="19">
        <f t="shared" si="1705"/>
        <v>2575.08</v>
      </c>
      <c r="DZ355" s="19">
        <f t="shared" si="1706"/>
        <v>20117.8125</v>
      </c>
      <c r="ED355" s="1" t="str">
        <f t="shared" si="1707"/>
        <v>Street</v>
      </c>
      <c r="EE355" s="19">
        <f>+ED344*EE325</f>
        <v>0</v>
      </c>
      <c r="EF355" s="19">
        <f>+EE344*EF325</f>
        <v>0</v>
      </c>
      <c r="EG355" s="19">
        <f>+EF344*EG325</f>
        <v>0</v>
      </c>
      <c r="EH355" s="19">
        <f>+EG344*EH325</f>
        <v>746.4</v>
      </c>
      <c r="EI355" s="19">
        <f>+EH344*EI325</f>
        <v>11662.5</v>
      </c>
      <c r="EK355" s="19">
        <f t="shared" si="1708"/>
        <v>0</v>
      </c>
      <c r="EL355">
        <f t="shared" si="1709"/>
        <v>0</v>
      </c>
      <c r="EM355">
        <f t="shared" si="1710"/>
        <v>0</v>
      </c>
      <c r="EN355">
        <f t="shared" si="1711"/>
        <v>9012.7799999999988</v>
      </c>
      <c r="EO355">
        <f t="shared" si="1712"/>
        <v>140824.6875</v>
      </c>
      <c r="ER355" s="19">
        <f t="shared" si="1713"/>
        <v>0</v>
      </c>
      <c r="ES355" s="19">
        <f t="shared" si="1714"/>
        <v>0</v>
      </c>
      <c r="ET355" s="19">
        <f t="shared" si="1715"/>
        <v>0</v>
      </c>
      <c r="EU355" s="19">
        <f t="shared" si="1716"/>
        <v>2575.08</v>
      </c>
      <c r="EV355" s="19">
        <f t="shared" si="1717"/>
        <v>40235.625</v>
      </c>
      <c r="EZ355" s="1" t="str">
        <f t="shared" si="1718"/>
        <v>Street</v>
      </c>
      <c r="FA355" s="19">
        <f>+EZ344*FA325</f>
        <v>0</v>
      </c>
      <c r="FB355" s="19">
        <f>+FA344*FB325</f>
        <v>0</v>
      </c>
      <c r="FC355" s="19">
        <f>+FB344*FC325</f>
        <v>0</v>
      </c>
      <c r="FD355" s="19">
        <f>+FC344*FD325</f>
        <v>746.4</v>
      </c>
      <c r="FE355" s="19">
        <f>+FD344*FE325</f>
        <v>11662.5</v>
      </c>
      <c r="FG355" s="19">
        <f t="shared" si="1719"/>
        <v>0</v>
      </c>
      <c r="FH355">
        <f t="shared" si="1720"/>
        <v>0</v>
      </c>
      <c r="FI355">
        <f t="shared" si="1721"/>
        <v>0</v>
      </c>
      <c r="FJ355">
        <f t="shared" si="1722"/>
        <v>9012.7799999999988</v>
      </c>
      <c r="FK355">
        <f t="shared" si="1723"/>
        <v>140824.6875</v>
      </c>
      <c r="FN355" s="19">
        <f t="shared" si="1724"/>
        <v>0</v>
      </c>
      <c r="FO355" s="19">
        <f t="shared" si="1725"/>
        <v>0</v>
      </c>
      <c r="FP355" s="19">
        <f t="shared" si="1726"/>
        <v>0</v>
      </c>
      <c r="FQ355" s="19">
        <f t="shared" si="1727"/>
        <v>2575.08</v>
      </c>
      <c r="FR355" s="19">
        <f t="shared" si="1728"/>
        <v>40235.625</v>
      </c>
      <c r="FV355" s="1" t="str">
        <f t="shared" si="1729"/>
        <v>Street</v>
      </c>
      <c r="FW355" s="19">
        <f>+FV344*FW325</f>
        <v>0</v>
      </c>
      <c r="FX355" s="19">
        <f>+FW344*FX325</f>
        <v>0</v>
      </c>
      <c r="FY355" s="19">
        <f>+FX344*FY325</f>
        <v>0</v>
      </c>
      <c r="FZ355" s="19">
        <f>+FY344*FZ325</f>
        <v>746.4</v>
      </c>
      <c r="GA355" s="19">
        <f>+FZ344*GA325</f>
        <v>4665</v>
      </c>
      <c r="GC355" s="19">
        <f t="shared" si="1730"/>
        <v>0</v>
      </c>
      <c r="GD355">
        <f t="shared" si="1731"/>
        <v>0</v>
      </c>
      <c r="GE355">
        <f t="shared" si="1732"/>
        <v>0</v>
      </c>
      <c r="GF355">
        <f t="shared" si="1733"/>
        <v>9012.7799999999988</v>
      </c>
      <c r="GG355">
        <f t="shared" si="1734"/>
        <v>56329.875</v>
      </c>
      <c r="GJ355" s="19">
        <f t="shared" si="1735"/>
        <v>0</v>
      </c>
      <c r="GK355" s="19">
        <f t="shared" si="1736"/>
        <v>0</v>
      </c>
      <c r="GL355" s="19">
        <f t="shared" si="1737"/>
        <v>0</v>
      </c>
      <c r="GM355" s="19">
        <f t="shared" si="1738"/>
        <v>2575.08</v>
      </c>
      <c r="GN355" s="19">
        <f t="shared" si="1739"/>
        <v>16094.25</v>
      </c>
      <c r="GR355" s="1" t="str">
        <f t="shared" si="1740"/>
        <v>Street</v>
      </c>
      <c r="GS355" s="19">
        <f>+GR344*GS325</f>
        <v>0</v>
      </c>
      <c r="GT355" s="19">
        <f>+GS344*GT325</f>
        <v>0</v>
      </c>
      <c r="GU355" s="19">
        <f>+GT344*GU325</f>
        <v>0</v>
      </c>
      <c r="GV355" s="19">
        <f>+GU344*GV325</f>
        <v>746.4</v>
      </c>
      <c r="GW355" s="19">
        <f>+GV344*GW325</f>
        <v>11662.5</v>
      </c>
      <c r="GY355" s="19">
        <f t="shared" si="1741"/>
        <v>0</v>
      </c>
      <c r="GZ355">
        <f t="shared" si="1742"/>
        <v>0</v>
      </c>
      <c r="HA355">
        <f t="shared" si="1743"/>
        <v>0</v>
      </c>
      <c r="HB355">
        <f t="shared" si="1744"/>
        <v>9012.7799999999988</v>
      </c>
      <c r="HC355">
        <f t="shared" si="1745"/>
        <v>140824.6875</v>
      </c>
      <c r="HF355" s="19">
        <f t="shared" si="1746"/>
        <v>0</v>
      </c>
      <c r="HG355" s="19">
        <f t="shared" si="1747"/>
        <v>0</v>
      </c>
      <c r="HH355" s="19">
        <f t="shared" si="1748"/>
        <v>0</v>
      </c>
      <c r="HI355" s="19">
        <f t="shared" si="1749"/>
        <v>2575.08</v>
      </c>
      <c r="HJ355" s="19">
        <f t="shared" si="1750"/>
        <v>40235.625</v>
      </c>
      <c r="HN355" s="1" t="str">
        <f t="shared" si="1751"/>
        <v>Street</v>
      </c>
      <c r="HO355" s="19">
        <f>+HN344*HO325</f>
        <v>0</v>
      </c>
      <c r="HP355" s="19">
        <f>+HO344*HP325</f>
        <v>0</v>
      </c>
      <c r="HQ355" s="19">
        <f>+HP344*HQ325</f>
        <v>0</v>
      </c>
      <c r="HR355" s="19">
        <f>+HQ344*HR325</f>
        <v>746.4</v>
      </c>
      <c r="HS355" s="19">
        <f>+HR344*HS325</f>
        <v>5831.25</v>
      </c>
      <c r="HU355" s="19">
        <f t="shared" si="1752"/>
        <v>0</v>
      </c>
      <c r="HV355">
        <f t="shared" si="1753"/>
        <v>0</v>
      </c>
      <c r="HW355">
        <f t="shared" si="1754"/>
        <v>0</v>
      </c>
      <c r="HX355">
        <f t="shared" si="1755"/>
        <v>9012.7799999999988</v>
      </c>
      <c r="HY355">
        <f t="shared" si="1756"/>
        <v>70412.34375</v>
      </c>
      <c r="IB355" s="19">
        <f t="shared" si="1757"/>
        <v>0</v>
      </c>
      <c r="IC355" s="19">
        <f t="shared" si="1758"/>
        <v>0</v>
      </c>
      <c r="ID355" s="19">
        <f t="shared" si="1759"/>
        <v>0</v>
      </c>
      <c r="IE355" s="19">
        <f t="shared" si="1760"/>
        <v>2575.08</v>
      </c>
      <c r="IF355" s="19">
        <f t="shared" si="1761"/>
        <v>20117.8125</v>
      </c>
    </row>
    <row r="356" spans="1:241">
      <c r="B356" s="1" t="str">
        <f t="shared" si="1641"/>
        <v>Extreme Bike</v>
      </c>
      <c r="C356" s="19">
        <f>+B344*C326</f>
        <v>0</v>
      </c>
      <c r="D356" s="19">
        <f>+C344*D326</f>
        <v>0</v>
      </c>
      <c r="E356" s="19">
        <f>+D344*E326</f>
        <v>0</v>
      </c>
      <c r="F356" s="19">
        <f>+E344*F326</f>
        <v>248.8</v>
      </c>
      <c r="G356" s="19">
        <f>+F344*G326</f>
        <v>3887.5</v>
      </c>
      <c r="I356" s="19">
        <f t="shared" si="1642"/>
        <v>0</v>
      </c>
      <c r="J356">
        <f t="shared" si="1643"/>
        <v>0</v>
      </c>
      <c r="K356">
        <f t="shared" si="1644"/>
        <v>0</v>
      </c>
      <c r="L356">
        <f t="shared" si="1645"/>
        <v>4597.8240000000005</v>
      </c>
      <c r="M356">
        <f t="shared" si="1646"/>
        <v>71841</v>
      </c>
      <c r="P356" s="19">
        <f t="shared" si="1647"/>
        <v>0</v>
      </c>
      <c r="Q356" s="19">
        <f t="shared" si="1648"/>
        <v>0</v>
      </c>
      <c r="R356" s="19">
        <f t="shared" si="1649"/>
        <v>0</v>
      </c>
      <c r="S356" s="19">
        <f t="shared" si="1650"/>
        <v>1044.96</v>
      </c>
      <c r="T356" s="19">
        <f t="shared" si="1651"/>
        <v>16327.5</v>
      </c>
      <c r="X356" s="1" t="str">
        <f t="shared" si="1652"/>
        <v>Extreme Bike</v>
      </c>
      <c r="Y356" s="19">
        <f>+X344*Y326</f>
        <v>0</v>
      </c>
      <c r="Z356" s="19">
        <f>+Y344*Z326</f>
        <v>0</v>
      </c>
      <c r="AA356" s="19">
        <f>+Z344*AA326</f>
        <v>0</v>
      </c>
      <c r="AB356" s="19">
        <f>+AA344*AB326</f>
        <v>248.8</v>
      </c>
      <c r="AC356" s="19">
        <f>+AB344*AC326</f>
        <v>3887.5</v>
      </c>
      <c r="AE356" s="19">
        <f t="shared" si="1653"/>
        <v>0</v>
      </c>
      <c r="AF356">
        <f t="shared" si="1654"/>
        <v>0</v>
      </c>
      <c r="AG356">
        <f t="shared" si="1655"/>
        <v>0</v>
      </c>
      <c r="AH356">
        <f t="shared" si="1656"/>
        <v>4597.8240000000005</v>
      </c>
      <c r="AI356">
        <f t="shared" si="1657"/>
        <v>71841</v>
      </c>
      <c r="AL356" s="19">
        <f t="shared" si="1658"/>
        <v>0</v>
      </c>
      <c r="AM356" s="19">
        <f t="shared" si="1659"/>
        <v>0</v>
      </c>
      <c r="AN356" s="19">
        <f t="shared" si="1660"/>
        <v>0</v>
      </c>
      <c r="AO356" s="19">
        <f t="shared" si="1661"/>
        <v>1044.96</v>
      </c>
      <c r="AP356" s="19">
        <f t="shared" si="1662"/>
        <v>16327.5</v>
      </c>
      <c r="AT356" s="1" t="str">
        <f t="shared" si="1663"/>
        <v>Extreme Bike</v>
      </c>
      <c r="AU356" s="19">
        <f>+AT344*AU326</f>
        <v>0</v>
      </c>
      <c r="AV356" s="19">
        <f>+AU344*AV326</f>
        <v>0</v>
      </c>
      <c r="AW356" s="19">
        <f>+AV344*AW326</f>
        <v>0</v>
      </c>
      <c r="AX356" s="19">
        <f>+AW344*AX326</f>
        <v>248.8</v>
      </c>
      <c r="AY356" s="19">
        <f>+AX344*AY326</f>
        <v>3887.5</v>
      </c>
      <c r="BA356" s="19">
        <f t="shared" si="1664"/>
        <v>0</v>
      </c>
      <c r="BB356">
        <f t="shared" si="1665"/>
        <v>0</v>
      </c>
      <c r="BC356">
        <f t="shared" si="1666"/>
        <v>0</v>
      </c>
      <c r="BD356">
        <f t="shared" si="1667"/>
        <v>4597.8240000000005</v>
      </c>
      <c r="BE356">
        <f t="shared" si="1668"/>
        <v>71841</v>
      </c>
      <c r="BH356" s="19">
        <f t="shared" si="1669"/>
        <v>0</v>
      </c>
      <c r="BI356" s="19">
        <f t="shared" si="1670"/>
        <v>0</v>
      </c>
      <c r="BJ356" s="19">
        <f t="shared" si="1671"/>
        <v>0</v>
      </c>
      <c r="BK356" s="19">
        <f t="shared" si="1672"/>
        <v>1044.96</v>
      </c>
      <c r="BL356" s="19">
        <f t="shared" si="1673"/>
        <v>16327.5</v>
      </c>
      <c r="BP356" s="1" t="str">
        <f t="shared" si="1674"/>
        <v>Extreme Bike</v>
      </c>
      <c r="BQ356" s="19">
        <f>+BP344*BQ326</f>
        <v>0</v>
      </c>
      <c r="BR356" s="19">
        <f>+BQ344*BR326</f>
        <v>0</v>
      </c>
      <c r="BS356" s="19">
        <f>+BR344*BS326</f>
        <v>0</v>
      </c>
      <c r="BT356" s="19">
        <f>+BS344*BT326</f>
        <v>248.8</v>
      </c>
      <c r="BU356" s="19">
        <f>+BT344*BU326</f>
        <v>3887.5</v>
      </c>
      <c r="BW356" s="19">
        <f t="shared" si="1675"/>
        <v>0</v>
      </c>
      <c r="BX356">
        <f t="shared" si="1676"/>
        <v>0</v>
      </c>
      <c r="BY356">
        <f t="shared" si="1677"/>
        <v>0</v>
      </c>
      <c r="BZ356">
        <f t="shared" si="1678"/>
        <v>4597.8240000000005</v>
      </c>
      <c r="CA356">
        <f t="shared" si="1679"/>
        <v>71841</v>
      </c>
      <c r="CD356" s="19">
        <f t="shared" si="1680"/>
        <v>0</v>
      </c>
      <c r="CE356" s="19">
        <f t="shared" si="1681"/>
        <v>0</v>
      </c>
      <c r="CF356" s="19">
        <f t="shared" si="1682"/>
        <v>0</v>
      </c>
      <c r="CG356" s="19">
        <f t="shared" si="1683"/>
        <v>1044.96</v>
      </c>
      <c r="CH356" s="19">
        <f t="shared" si="1684"/>
        <v>16327.5</v>
      </c>
      <c r="CL356" s="1" t="str">
        <f t="shared" si="1685"/>
        <v>Extreme Bike</v>
      </c>
      <c r="CM356" s="19">
        <f>+CL344*CM326</f>
        <v>0</v>
      </c>
      <c r="CN356" s="19">
        <f>+CM344*CN326</f>
        <v>0</v>
      </c>
      <c r="CO356" s="19">
        <f>+CN344*CO326</f>
        <v>0</v>
      </c>
      <c r="CP356" s="19">
        <f>+CO344*CP326</f>
        <v>248.8</v>
      </c>
      <c r="CQ356" s="19">
        <f>+CP344*CQ326</f>
        <v>1943.75</v>
      </c>
      <c r="CS356" s="19">
        <f t="shared" si="1686"/>
        <v>0</v>
      </c>
      <c r="CT356">
        <f t="shared" si="1687"/>
        <v>0</v>
      </c>
      <c r="CU356">
        <f t="shared" si="1688"/>
        <v>0</v>
      </c>
      <c r="CV356">
        <f t="shared" si="1689"/>
        <v>4597.8240000000005</v>
      </c>
      <c r="CW356">
        <f t="shared" si="1690"/>
        <v>35920.5</v>
      </c>
      <c r="CZ356" s="19">
        <f t="shared" si="1691"/>
        <v>0</v>
      </c>
      <c r="DA356" s="19">
        <f t="shared" si="1692"/>
        <v>0</v>
      </c>
      <c r="DB356" s="19">
        <f t="shared" si="1693"/>
        <v>0</v>
      </c>
      <c r="DC356" s="19">
        <f t="shared" si="1694"/>
        <v>1044.96</v>
      </c>
      <c r="DD356" s="19">
        <f t="shared" si="1695"/>
        <v>8163.75</v>
      </c>
      <c r="DH356" s="1" t="str">
        <f t="shared" si="1696"/>
        <v>Extreme Bike</v>
      </c>
      <c r="DI356" s="19">
        <f>+DH344*DI326</f>
        <v>0</v>
      </c>
      <c r="DJ356" s="19">
        <f>+DI344*DJ326</f>
        <v>0</v>
      </c>
      <c r="DK356" s="19">
        <f>+DJ344*DK326</f>
        <v>0</v>
      </c>
      <c r="DL356" s="19">
        <f>+DK344*DL326</f>
        <v>248.8</v>
      </c>
      <c r="DM356" s="19">
        <f>+DL344*DM326</f>
        <v>1943.75</v>
      </c>
      <c r="DO356" s="19">
        <f t="shared" si="1697"/>
        <v>0</v>
      </c>
      <c r="DP356">
        <f t="shared" si="1698"/>
        <v>0</v>
      </c>
      <c r="DQ356">
        <f t="shared" si="1699"/>
        <v>0</v>
      </c>
      <c r="DR356">
        <f t="shared" si="1700"/>
        <v>4597.8240000000005</v>
      </c>
      <c r="DS356">
        <f t="shared" si="1701"/>
        <v>35920.5</v>
      </c>
      <c r="DV356" s="19">
        <f t="shared" si="1702"/>
        <v>0</v>
      </c>
      <c r="DW356" s="19">
        <f t="shared" si="1703"/>
        <v>0</v>
      </c>
      <c r="DX356" s="19">
        <f t="shared" si="1704"/>
        <v>0</v>
      </c>
      <c r="DY356" s="19">
        <f t="shared" si="1705"/>
        <v>1044.96</v>
      </c>
      <c r="DZ356" s="19">
        <f t="shared" si="1706"/>
        <v>8163.75</v>
      </c>
      <c r="ED356" s="1" t="str">
        <f t="shared" si="1707"/>
        <v>Extreme Bike</v>
      </c>
      <c r="EE356" s="19">
        <f>+ED344*EE326</f>
        <v>0</v>
      </c>
      <c r="EF356" s="19">
        <f>+EE344*EF326</f>
        <v>0</v>
      </c>
      <c r="EG356" s="19">
        <f>+EF344*EG326</f>
        <v>0</v>
      </c>
      <c r="EH356" s="19">
        <f>+EG344*EH326</f>
        <v>248.8</v>
      </c>
      <c r="EI356" s="19">
        <f>+EH344*EI326</f>
        <v>3887.5</v>
      </c>
      <c r="EK356" s="19">
        <f t="shared" si="1708"/>
        <v>0</v>
      </c>
      <c r="EL356">
        <f t="shared" si="1709"/>
        <v>0</v>
      </c>
      <c r="EM356">
        <f t="shared" si="1710"/>
        <v>0</v>
      </c>
      <c r="EN356">
        <f t="shared" si="1711"/>
        <v>4597.8240000000005</v>
      </c>
      <c r="EO356">
        <f t="shared" si="1712"/>
        <v>71841</v>
      </c>
      <c r="ER356" s="19">
        <f t="shared" si="1713"/>
        <v>0</v>
      </c>
      <c r="ES356" s="19">
        <f t="shared" si="1714"/>
        <v>0</v>
      </c>
      <c r="ET356" s="19">
        <f t="shared" si="1715"/>
        <v>0</v>
      </c>
      <c r="EU356" s="19">
        <f t="shared" si="1716"/>
        <v>1044.96</v>
      </c>
      <c r="EV356" s="19">
        <f t="shared" si="1717"/>
        <v>16327.5</v>
      </c>
      <c r="EZ356" s="1" t="str">
        <f t="shared" si="1718"/>
        <v>Extreme Bike</v>
      </c>
      <c r="FA356" s="19">
        <f>+EZ344*FA326</f>
        <v>0</v>
      </c>
      <c r="FB356" s="19">
        <f>+FA344*FB326</f>
        <v>0</v>
      </c>
      <c r="FC356" s="19">
        <f>+FB344*FC326</f>
        <v>0</v>
      </c>
      <c r="FD356" s="19">
        <f>+FC344*FD326</f>
        <v>248.8</v>
      </c>
      <c r="FE356" s="19">
        <f>+FD344*FE326</f>
        <v>3887.5</v>
      </c>
      <c r="FG356" s="19">
        <f t="shared" si="1719"/>
        <v>0</v>
      </c>
      <c r="FH356">
        <f t="shared" si="1720"/>
        <v>0</v>
      </c>
      <c r="FI356">
        <f t="shared" si="1721"/>
        <v>0</v>
      </c>
      <c r="FJ356">
        <f t="shared" si="1722"/>
        <v>4597.8240000000005</v>
      </c>
      <c r="FK356">
        <f t="shared" si="1723"/>
        <v>71841</v>
      </c>
      <c r="FN356" s="19">
        <f t="shared" si="1724"/>
        <v>0</v>
      </c>
      <c r="FO356" s="19">
        <f t="shared" si="1725"/>
        <v>0</v>
      </c>
      <c r="FP356" s="19">
        <f t="shared" si="1726"/>
        <v>0</v>
      </c>
      <c r="FQ356" s="19">
        <f t="shared" si="1727"/>
        <v>1044.96</v>
      </c>
      <c r="FR356" s="19">
        <f t="shared" si="1728"/>
        <v>16327.5</v>
      </c>
      <c r="FV356" s="1" t="str">
        <f t="shared" si="1729"/>
        <v>Extreme Bike</v>
      </c>
      <c r="FW356" s="19">
        <f>+FV344*FW326</f>
        <v>0</v>
      </c>
      <c r="FX356" s="19">
        <f>+FW344*FX326</f>
        <v>0</v>
      </c>
      <c r="FY356" s="19">
        <f>+FX344*FY326</f>
        <v>0</v>
      </c>
      <c r="FZ356" s="19">
        <f>+FY344*FZ326</f>
        <v>248.8</v>
      </c>
      <c r="GA356" s="19">
        <f>+FZ344*GA326</f>
        <v>1555</v>
      </c>
      <c r="GC356" s="19">
        <f t="shared" si="1730"/>
        <v>0</v>
      </c>
      <c r="GD356">
        <f t="shared" si="1731"/>
        <v>0</v>
      </c>
      <c r="GE356">
        <f t="shared" si="1732"/>
        <v>0</v>
      </c>
      <c r="GF356">
        <f t="shared" si="1733"/>
        <v>4597.8240000000005</v>
      </c>
      <c r="GG356">
        <f t="shared" si="1734"/>
        <v>28736.400000000001</v>
      </c>
      <c r="GJ356" s="19">
        <f t="shared" si="1735"/>
        <v>0</v>
      </c>
      <c r="GK356" s="19">
        <f t="shared" si="1736"/>
        <v>0</v>
      </c>
      <c r="GL356" s="19">
        <f t="shared" si="1737"/>
        <v>0</v>
      </c>
      <c r="GM356" s="19">
        <f t="shared" si="1738"/>
        <v>1044.96</v>
      </c>
      <c r="GN356" s="19">
        <f t="shared" si="1739"/>
        <v>6531</v>
      </c>
      <c r="GR356" s="1" t="str">
        <f t="shared" si="1740"/>
        <v>Extreme Bike</v>
      </c>
      <c r="GS356" s="19">
        <f>+GR344*GS326</f>
        <v>0</v>
      </c>
      <c r="GT356" s="19">
        <f>+GS344*GT326</f>
        <v>0</v>
      </c>
      <c r="GU356" s="19">
        <f>+GT344*GU326</f>
        <v>0</v>
      </c>
      <c r="GV356" s="19">
        <f>+GU344*GV326</f>
        <v>248.8</v>
      </c>
      <c r="GW356" s="19">
        <f>+GV344*GW326</f>
        <v>3887.5</v>
      </c>
      <c r="GY356" s="19">
        <f t="shared" si="1741"/>
        <v>0</v>
      </c>
      <c r="GZ356">
        <f t="shared" si="1742"/>
        <v>0</v>
      </c>
      <c r="HA356">
        <f t="shared" si="1743"/>
        <v>0</v>
      </c>
      <c r="HB356">
        <f t="shared" si="1744"/>
        <v>4597.8240000000005</v>
      </c>
      <c r="HC356">
        <f t="shared" si="1745"/>
        <v>71841</v>
      </c>
      <c r="HF356" s="19">
        <f t="shared" si="1746"/>
        <v>0</v>
      </c>
      <c r="HG356" s="19">
        <f t="shared" si="1747"/>
        <v>0</v>
      </c>
      <c r="HH356" s="19">
        <f t="shared" si="1748"/>
        <v>0</v>
      </c>
      <c r="HI356" s="19">
        <f t="shared" si="1749"/>
        <v>1044.96</v>
      </c>
      <c r="HJ356" s="19">
        <f t="shared" si="1750"/>
        <v>16327.5</v>
      </c>
      <c r="HN356" s="1" t="str">
        <f t="shared" si="1751"/>
        <v>Extreme Bike</v>
      </c>
      <c r="HO356" s="19">
        <f>+HN344*HO326</f>
        <v>0</v>
      </c>
      <c r="HP356" s="19">
        <f>+HO344*HP326</f>
        <v>0</v>
      </c>
      <c r="HQ356" s="19">
        <f>+HP344*HQ326</f>
        <v>0</v>
      </c>
      <c r="HR356" s="19">
        <f>+HQ344*HR326</f>
        <v>248.8</v>
      </c>
      <c r="HS356" s="19">
        <f>+HR344*HS326</f>
        <v>1943.75</v>
      </c>
      <c r="HU356" s="19">
        <f t="shared" si="1752"/>
        <v>0</v>
      </c>
      <c r="HV356">
        <f t="shared" si="1753"/>
        <v>0</v>
      </c>
      <c r="HW356">
        <f t="shared" si="1754"/>
        <v>0</v>
      </c>
      <c r="HX356">
        <f t="shared" si="1755"/>
        <v>4597.8240000000005</v>
      </c>
      <c r="HY356">
        <f t="shared" si="1756"/>
        <v>35920.5</v>
      </c>
      <c r="IB356" s="19">
        <f t="shared" si="1757"/>
        <v>0</v>
      </c>
      <c r="IC356" s="19">
        <f t="shared" si="1758"/>
        <v>0</v>
      </c>
      <c r="ID356" s="19">
        <f t="shared" si="1759"/>
        <v>0</v>
      </c>
      <c r="IE356" s="19">
        <f t="shared" si="1760"/>
        <v>1044.96</v>
      </c>
      <c r="IF356" s="19">
        <f t="shared" si="1761"/>
        <v>8163.75</v>
      </c>
    </row>
    <row r="357" spans="1:241">
      <c r="B357" s="1" t="str">
        <f t="shared" si="1641"/>
        <v>Basic</v>
      </c>
      <c r="C357" s="19">
        <f>+B$344*C327</f>
        <v>0</v>
      </c>
      <c r="D357" s="19">
        <f>+C344*D327</f>
        <v>0</v>
      </c>
      <c r="E357" s="19">
        <f>+D344*E327</f>
        <v>0</v>
      </c>
      <c r="F357" s="19">
        <f>+E344*F327</f>
        <v>547.36</v>
      </c>
      <c r="G357" s="19">
        <f>+F344*G327</f>
        <v>8552.5</v>
      </c>
      <c r="I357" s="19">
        <f t="shared" si="1642"/>
        <v>0</v>
      </c>
      <c r="J357">
        <f t="shared" si="1643"/>
        <v>0</v>
      </c>
      <c r="K357">
        <f t="shared" si="1644"/>
        <v>0</v>
      </c>
      <c r="L357">
        <f t="shared" si="1645"/>
        <v>12709.699200000001</v>
      </c>
      <c r="M357">
        <f t="shared" si="1646"/>
        <v>198589.05000000002</v>
      </c>
      <c r="P357" s="19">
        <f t="shared" si="1647"/>
        <v>0</v>
      </c>
      <c r="Q357" s="19">
        <f t="shared" si="1648"/>
        <v>0</v>
      </c>
      <c r="R357" s="19">
        <f t="shared" si="1649"/>
        <v>0</v>
      </c>
      <c r="S357" s="19">
        <f t="shared" si="1650"/>
        <v>2353.6480000000001</v>
      </c>
      <c r="T357" s="19">
        <f t="shared" si="1651"/>
        <v>36775.75</v>
      </c>
      <c r="X357" s="1" t="str">
        <f t="shared" si="1652"/>
        <v>Basic</v>
      </c>
      <c r="Y357" s="19">
        <f t="shared" ref="Y357:AC366" si="1762">+X$344*Y327</f>
        <v>0</v>
      </c>
      <c r="Z357" s="19">
        <f t="shared" si="1762"/>
        <v>0</v>
      </c>
      <c r="AA357" s="19">
        <f t="shared" si="1762"/>
        <v>0</v>
      </c>
      <c r="AB357" s="19">
        <f t="shared" si="1762"/>
        <v>547.36</v>
      </c>
      <c r="AC357" s="19">
        <f t="shared" si="1762"/>
        <v>8552.5</v>
      </c>
      <c r="AE357" s="19">
        <f t="shared" si="1653"/>
        <v>0</v>
      </c>
      <c r="AF357">
        <f t="shared" si="1654"/>
        <v>0</v>
      </c>
      <c r="AG357">
        <f t="shared" si="1655"/>
        <v>0</v>
      </c>
      <c r="AH357">
        <f t="shared" si="1656"/>
        <v>12709.699200000001</v>
      </c>
      <c r="AI357">
        <f t="shared" si="1657"/>
        <v>198589.05000000002</v>
      </c>
      <c r="AL357" s="19">
        <f t="shared" si="1658"/>
        <v>0</v>
      </c>
      <c r="AM357" s="19">
        <f t="shared" si="1659"/>
        <v>0</v>
      </c>
      <c r="AN357" s="19">
        <f t="shared" si="1660"/>
        <v>0</v>
      </c>
      <c r="AO357" s="19">
        <f t="shared" si="1661"/>
        <v>2353.6480000000001</v>
      </c>
      <c r="AP357" s="19">
        <f t="shared" si="1662"/>
        <v>36775.75</v>
      </c>
      <c r="AT357" s="1" t="str">
        <f t="shared" si="1663"/>
        <v>Basic, Sport</v>
      </c>
      <c r="AU357" s="19">
        <f t="shared" ref="AU357:AY366" si="1763">+AT$344*AU327</f>
        <v>0</v>
      </c>
      <c r="AV357" s="19">
        <f t="shared" si="1763"/>
        <v>0</v>
      </c>
      <c r="AW357" s="19">
        <f t="shared" si="1763"/>
        <v>0</v>
      </c>
      <c r="AX357" s="19">
        <f t="shared" si="1763"/>
        <v>547.36</v>
      </c>
      <c r="AY357" s="19">
        <f t="shared" si="1763"/>
        <v>8552.5</v>
      </c>
      <c r="BA357" s="19">
        <f t="shared" si="1664"/>
        <v>0</v>
      </c>
      <c r="BB357">
        <f t="shared" si="1665"/>
        <v>0</v>
      </c>
      <c r="BC357">
        <f t="shared" si="1666"/>
        <v>0</v>
      </c>
      <c r="BD357">
        <f t="shared" si="1667"/>
        <v>12709.699200000001</v>
      </c>
      <c r="BE357">
        <f t="shared" si="1668"/>
        <v>198589.05000000002</v>
      </c>
      <c r="BH357" s="19">
        <f t="shared" si="1669"/>
        <v>0</v>
      </c>
      <c r="BI357" s="19">
        <f t="shared" si="1670"/>
        <v>0</v>
      </c>
      <c r="BJ357" s="19">
        <f t="shared" si="1671"/>
        <v>0</v>
      </c>
      <c r="BK357" s="19">
        <f t="shared" si="1672"/>
        <v>2353.6480000000001</v>
      </c>
      <c r="BL357" s="19">
        <f t="shared" si="1673"/>
        <v>36775.75</v>
      </c>
      <c r="BP357" s="1" t="str">
        <f t="shared" si="1674"/>
        <v>Basic, Sport</v>
      </c>
      <c r="BQ357" s="19">
        <f t="shared" ref="BQ357:BU366" si="1764">+BP$344*BQ327</f>
        <v>0</v>
      </c>
      <c r="BR357" s="19">
        <f t="shared" si="1764"/>
        <v>0</v>
      </c>
      <c r="BS357" s="19">
        <f t="shared" si="1764"/>
        <v>0</v>
      </c>
      <c r="BT357" s="19">
        <f t="shared" si="1764"/>
        <v>547.36</v>
      </c>
      <c r="BU357" s="19">
        <f t="shared" si="1764"/>
        <v>8552.5</v>
      </c>
      <c r="BW357" s="19">
        <f t="shared" si="1675"/>
        <v>0</v>
      </c>
      <c r="BX357">
        <f t="shared" si="1676"/>
        <v>0</v>
      </c>
      <c r="BY357">
        <f t="shared" si="1677"/>
        <v>0</v>
      </c>
      <c r="BZ357">
        <f t="shared" si="1678"/>
        <v>12709.699200000001</v>
      </c>
      <c r="CA357">
        <f t="shared" si="1679"/>
        <v>198589.05000000002</v>
      </c>
      <c r="CD357" s="19">
        <f t="shared" si="1680"/>
        <v>0</v>
      </c>
      <c r="CE357" s="19">
        <f t="shared" si="1681"/>
        <v>0</v>
      </c>
      <c r="CF357" s="19">
        <f t="shared" si="1682"/>
        <v>0</v>
      </c>
      <c r="CG357" s="19">
        <f t="shared" si="1683"/>
        <v>2353.6480000000001</v>
      </c>
      <c r="CH357" s="19">
        <f t="shared" si="1684"/>
        <v>36775.75</v>
      </c>
      <c r="CL357" s="1" t="str">
        <f t="shared" si="1685"/>
        <v>Basic, Sport</v>
      </c>
      <c r="CM357" s="19">
        <f t="shared" ref="CM357:CQ366" si="1765">+CL$344*CM327</f>
        <v>0</v>
      </c>
      <c r="CN357" s="19">
        <f t="shared" si="1765"/>
        <v>0</v>
      </c>
      <c r="CO357" s="19">
        <f t="shared" si="1765"/>
        <v>0</v>
      </c>
      <c r="CP357" s="19">
        <f t="shared" si="1765"/>
        <v>547.36</v>
      </c>
      <c r="CQ357" s="19">
        <f t="shared" si="1765"/>
        <v>4276.25</v>
      </c>
      <c r="CS357" s="19">
        <f t="shared" si="1686"/>
        <v>0</v>
      </c>
      <c r="CT357">
        <f t="shared" si="1687"/>
        <v>0</v>
      </c>
      <c r="CU357">
        <f t="shared" si="1688"/>
        <v>0</v>
      </c>
      <c r="CV357">
        <f t="shared" si="1689"/>
        <v>12709.699200000001</v>
      </c>
      <c r="CW357">
        <f t="shared" si="1690"/>
        <v>99294.525000000009</v>
      </c>
      <c r="CZ357" s="19">
        <f t="shared" si="1691"/>
        <v>0</v>
      </c>
      <c r="DA357" s="19">
        <f t="shared" si="1692"/>
        <v>0</v>
      </c>
      <c r="DB357" s="19">
        <f t="shared" si="1693"/>
        <v>0</v>
      </c>
      <c r="DC357" s="19">
        <f t="shared" si="1694"/>
        <v>2353.6480000000001</v>
      </c>
      <c r="DD357" s="19">
        <f t="shared" si="1695"/>
        <v>18387.875</v>
      </c>
      <c r="DH357" s="1" t="str">
        <f t="shared" si="1696"/>
        <v>Basic, Sport</v>
      </c>
      <c r="DI357" s="19">
        <f t="shared" ref="DI357:DM366" si="1766">+DH$344*DI327</f>
        <v>0</v>
      </c>
      <c r="DJ357" s="19">
        <f t="shared" si="1766"/>
        <v>0</v>
      </c>
      <c r="DK357" s="19">
        <f t="shared" si="1766"/>
        <v>0</v>
      </c>
      <c r="DL357" s="19">
        <f t="shared" si="1766"/>
        <v>547.36</v>
      </c>
      <c r="DM357" s="19">
        <f t="shared" si="1766"/>
        <v>4276.25</v>
      </c>
      <c r="DO357" s="19">
        <f t="shared" si="1697"/>
        <v>0</v>
      </c>
      <c r="DP357">
        <f t="shared" si="1698"/>
        <v>0</v>
      </c>
      <c r="DQ357">
        <f t="shared" si="1699"/>
        <v>0</v>
      </c>
      <c r="DR357">
        <f t="shared" si="1700"/>
        <v>12709.699200000001</v>
      </c>
      <c r="DS357">
        <f t="shared" si="1701"/>
        <v>99294.525000000009</v>
      </c>
      <c r="DV357" s="19">
        <f t="shared" si="1702"/>
        <v>0</v>
      </c>
      <c r="DW357" s="19">
        <f t="shared" si="1703"/>
        <v>0</v>
      </c>
      <c r="DX357" s="19">
        <f t="shared" si="1704"/>
        <v>0</v>
      </c>
      <c r="DY357" s="19">
        <f t="shared" si="1705"/>
        <v>2353.6480000000001</v>
      </c>
      <c r="DZ357" s="19">
        <f t="shared" si="1706"/>
        <v>18387.875</v>
      </c>
      <c r="ED357" s="1" t="str">
        <f t="shared" si="1707"/>
        <v>Basic, Sport</v>
      </c>
      <c r="EE357" s="19">
        <f t="shared" ref="EE357:EI366" si="1767">+ED$344*EE327</f>
        <v>0</v>
      </c>
      <c r="EF357" s="19">
        <f t="shared" si="1767"/>
        <v>0</v>
      </c>
      <c r="EG357" s="19">
        <f t="shared" si="1767"/>
        <v>0</v>
      </c>
      <c r="EH357" s="19">
        <f t="shared" si="1767"/>
        <v>547.36</v>
      </c>
      <c r="EI357" s="19">
        <f t="shared" si="1767"/>
        <v>8552.5</v>
      </c>
      <c r="EK357" s="19">
        <f t="shared" si="1708"/>
        <v>0</v>
      </c>
      <c r="EL357">
        <f t="shared" si="1709"/>
        <v>0</v>
      </c>
      <c r="EM357">
        <f t="shared" si="1710"/>
        <v>0</v>
      </c>
      <c r="EN357">
        <f t="shared" si="1711"/>
        <v>12709.699200000001</v>
      </c>
      <c r="EO357">
        <f t="shared" si="1712"/>
        <v>198589.05000000002</v>
      </c>
      <c r="ER357" s="19">
        <f t="shared" si="1713"/>
        <v>0</v>
      </c>
      <c r="ES357" s="19">
        <f t="shared" si="1714"/>
        <v>0</v>
      </c>
      <c r="ET357" s="19">
        <f t="shared" si="1715"/>
        <v>0</v>
      </c>
      <c r="EU357" s="19">
        <f t="shared" si="1716"/>
        <v>2353.6480000000001</v>
      </c>
      <c r="EV357" s="19">
        <f t="shared" si="1717"/>
        <v>36775.75</v>
      </c>
      <c r="EZ357" s="1" t="str">
        <f t="shared" si="1718"/>
        <v>Basic, Sport</v>
      </c>
      <c r="FA357" s="19">
        <f t="shared" ref="FA357:FE366" si="1768">+EZ$344*FA327</f>
        <v>0</v>
      </c>
      <c r="FB357" s="19">
        <f t="shared" si="1768"/>
        <v>0</v>
      </c>
      <c r="FC357" s="19">
        <f t="shared" si="1768"/>
        <v>0</v>
      </c>
      <c r="FD357" s="19">
        <f t="shared" si="1768"/>
        <v>547.36</v>
      </c>
      <c r="FE357" s="19">
        <f t="shared" si="1768"/>
        <v>8552.5</v>
      </c>
      <c r="FG357" s="19">
        <f t="shared" si="1719"/>
        <v>0</v>
      </c>
      <c r="FH357">
        <f t="shared" si="1720"/>
        <v>0</v>
      </c>
      <c r="FI357">
        <f t="shared" si="1721"/>
        <v>0</v>
      </c>
      <c r="FJ357">
        <f t="shared" si="1722"/>
        <v>12709.699200000001</v>
      </c>
      <c r="FK357">
        <f t="shared" si="1723"/>
        <v>198589.05000000002</v>
      </c>
      <c r="FN357" s="19">
        <f t="shared" si="1724"/>
        <v>0</v>
      </c>
      <c r="FO357" s="19">
        <f t="shared" si="1725"/>
        <v>0</v>
      </c>
      <c r="FP357" s="19">
        <f t="shared" si="1726"/>
        <v>0</v>
      </c>
      <c r="FQ357" s="19">
        <f t="shared" si="1727"/>
        <v>2353.6480000000001</v>
      </c>
      <c r="FR357" s="19">
        <f t="shared" si="1728"/>
        <v>36775.75</v>
      </c>
      <c r="FV357" s="1" t="str">
        <f t="shared" si="1729"/>
        <v>Basic, Sport</v>
      </c>
      <c r="FW357" s="19">
        <f t="shared" ref="FW357:GA366" si="1769">+FV$344*FW327</f>
        <v>0</v>
      </c>
      <c r="FX357" s="19">
        <f t="shared" si="1769"/>
        <v>0</v>
      </c>
      <c r="FY357" s="19">
        <f t="shared" si="1769"/>
        <v>0</v>
      </c>
      <c r="FZ357" s="19">
        <f t="shared" si="1769"/>
        <v>547.36</v>
      </c>
      <c r="GA357" s="19">
        <f t="shared" si="1769"/>
        <v>3421</v>
      </c>
      <c r="GC357" s="19">
        <f t="shared" si="1730"/>
        <v>0</v>
      </c>
      <c r="GD357">
        <f t="shared" si="1731"/>
        <v>0</v>
      </c>
      <c r="GE357">
        <f t="shared" si="1732"/>
        <v>0</v>
      </c>
      <c r="GF357">
        <f t="shared" si="1733"/>
        <v>12709.699200000001</v>
      </c>
      <c r="GG357">
        <f t="shared" si="1734"/>
        <v>79435.62000000001</v>
      </c>
      <c r="GJ357" s="19">
        <f t="shared" si="1735"/>
        <v>0</v>
      </c>
      <c r="GK357" s="19">
        <f t="shared" si="1736"/>
        <v>0</v>
      </c>
      <c r="GL357" s="19">
        <f t="shared" si="1737"/>
        <v>0</v>
      </c>
      <c r="GM357" s="19">
        <f t="shared" si="1738"/>
        <v>2353.6480000000001</v>
      </c>
      <c r="GN357" s="19">
        <f t="shared" si="1739"/>
        <v>14710.3</v>
      </c>
      <c r="GR357" s="1" t="str">
        <f t="shared" si="1740"/>
        <v>Basic, Sport</v>
      </c>
      <c r="GS357" s="19">
        <f t="shared" ref="GS357:GW366" si="1770">+GR$344*GS327</f>
        <v>0</v>
      </c>
      <c r="GT357" s="19">
        <f t="shared" si="1770"/>
        <v>0</v>
      </c>
      <c r="GU357" s="19">
        <f t="shared" si="1770"/>
        <v>0</v>
      </c>
      <c r="GV357" s="19">
        <f t="shared" si="1770"/>
        <v>547.36</v>
      </c>
      <c r="GW357" s="19">
        <f t="shared" si="1770"/>
        <v>8552.5</v>
      </c>
      <c r="GY357" s="19">
        <f t="shared" si="1741"/>
        <v>0</v>
      </c>
      <c r="GZ357">
        <f t="shared" si="1742"/>
        <v>0</v>
      </c>
      <c r="HA357">
        <f t="shared" si="1743"/>
        <v>0</v>
      </c>
      <c r="HB357">
        <f t="shared" si="1744"/>
        <v>12709.699200000001</v>
      </c>
      <c r="HC357">
        <f t="shared" si="1745"/>
        <v>198589.05000000002</v>
      </c>
      <c r="HF357" s="19">
        <f t="shared" si="1746"/>
        <v>0</v>
      </c>
      <c r="HG357" s="19">
        <f t="shared" si="1747"/>
        <v>0</v>
      </c>
      <c r="HH357" s="19">
        <f t="shared" si="1748"/>
        <v>0</v>
      </c>
      <c r="HI357" s="19">
        <f t="shared" si="1749"/>
        <v>2353.6480000000001</v>
      </c>
      <c r="HJ357" s="19">
        <f t="shared" si="1750"/>
        <v>36775.75</v>
      </c>
      <c r="HN357" s="1" t="str">
        <f t="shared" si="1751"/>
        <v>Basic, Sport</v>
      </c>
      <c r="HO357" s="19">
        <f t="shared" ref="HO357:HS366" si="1771">+HN$344*HO327</f>
        <v>0</v>
      </c>
      <c r="HP357" s="19">
        <f t="shared" si="1771"/>
        <v>0</v>
      </c>
      <c r="HQ357" s="19">
        <f t="shared" si="1771"/>
        <v>0</v>
      </c>
      <c r="HR357" s="19">
        <f t="shared" si="1771"/>
        <v>547.36</v>
      </c>
      <c r="HS357" s="19">
        <f t="shared" si="1771"/>
        <v>4276.25</v>
      </c>
      <c r="HU357" s="19">
        <f t="shared" si="1752"/>
        <v>0</v>
      </c>
      <c r="HV357">
        <f t="shared" si="1753"/>
        <v>0</v>
      </c>
      <c r="HW357">
        <f t="shared" si="1754"/>
        <v>0</v>
      </c>
      <c r="HX357">
        <f t="shared" si="1755"/>
        <v>12709.699200000001</v>
      </c>
      <c r="HY357">
        <f t="shared" si="1756"/>
        <v>99294.525000000009</v>
      </c>
      <c r="IB357" s="19">
        <f t="shared" si="1757"/>
        <v>0</v>
      </c>
      <c r="IC357" s="19">
        <f t="shared" si="1758"/>
        <v>0</v>
      </c>
      <c r="ID357" s="19">
        <f t="shared" si="1759"/>
        <v>0</v>
      </c>
      <c r="IE357" s="19">
        <f t="shared" si="1760"/>
        <v>2353.6480000000001</v>
      </c>
      <c r="IF357" s="19">
        <f t="shared" si="1761"/>
        <v>18387.875</v>
      </c>
    </row>
    <row r="358" spans="1:241">
      <c r="B358" s="1" t="str">
        <f t="shared" si="1641"/>
        <v>Sport</v>
      </c>
      <c r="C358" s="19">
        <f t="shared" ref="C358:G368" si="1772">+B$344*C328</f>
        <v>0</v>
      </c>
      <c r="D358" s="19">
        <f>+C$344*D328</f>
        <v>0</v>
      </c>
      <c r="E358" s="19">
        <f>+D$344*E328</f>
        <v>0</v>
      </c>
      <c r="F358" s="19">
        <f>+E$344*F328</f>
        <v>497.6</v>
      </c>
      <c r="G358" s="19">
        <f>+F$344*G328</f>
        <v>7775</v>
      </c>
      <c r="I358" s="19">
        <f t="shared" si="1642"/>
        <v>0</v>
      </c>
      <c r="J358">
        <f t="shared" si="1643"/>
        <v>0</v>
      </c>
      <c r="K358">
        <f t="shared" si="1644"/>
        <v>0</v>
      </c>
      <c r="L358">
        <f t="shared" si="1645"/>
        <v>11554.272000000001</v>
      </c>
      <c r="M358">
        <f t="shared" si="1646"/>
        <v>180535.50000000003</v>
      </c>
      <c r="P358" s="19">
        <f t="shared" si="1647"/>
        <v>0</v>
      </c>
      <c r="Q358" s="19">
        <f t="shared" si="1648"/>
        <v>0</v>
      </c>
      <c r="R358" s="19">
        <f t="shared" si="1649"/>
        <v>0</v>
      </c>
      <c r="S358" s="19">
        <f t="shared" si="1650"/>
        <v>2139.6799999999998</v>
      </c>
      <c r="T358" s="19">
        <f t="shared" si="1651"/>
        <v>33432.5</v>
      </c>
      <c r="X358" s="1" t="str">
        <f t="shared" si="1652"/>
        <v>Sport</v>
      </c>
      <c r="Y358" s="19">
        <f t="shared" si="1762"/>
        <v>0</v>
      </c>
      <c r="Z358" s="19">
        <f t="shared" si="1762"/>
        <v>0</v>
      </c>
      <c r="AA358" s="19">
        <f t="shared" si="1762"/>
        <v>0</v>
      </c>
      <c r="AB358" s="19">
        <f t="shared" si="1762"/>
        <v>497.6</v>
      </c>
      <c r="AC358" s="19">
        <f t="shared" si="1762"/>
        <v>7775</v>
      </c>
      <c r="AE358" s="19">
        <f t="shared" si="1653"/>
        <v>0</v>
      </c>
      <c r="AF358">
        <f t="shared" si="1654"/>
        <v>0</v>
      </c>
      <c r="AG358">
        <f t="shared" si="1655"/>
        <v>0</v>
      </c>
      <c r="AH358">
        <f t="shared" si="1656"/>
        <v>11554.272000000001</v>
      </c>
      <c r="AI358">
        <f t="shared" si="1657"/>
        <v>180535.50000000003</v>
      </c>
      <c r="AL358" s="19">
        <f t="shared" si="1658"/>
        <v>0</v>
      </c>
      <c r="AM358" s="19">
        <f t="shared" si="1659"/>
        <v>0</v>
      </c>
      <c r="AN358" s="19">
        <f t="shared" si="1660"/>
        <v>0</v>
      </c>
      <c r="AO358" s="19">
        <f t="shared" si="1661"/>
        <v>2139.6799999999998</v>
      </c>
      <c r="AP358" s="19">
        <f t="shared" si="1662"/>
        <v>33432.5</v>
      </c>
      <c r="AT358" s="1" t="str">
        <f t="shared" si="1663"/>
        <v>Underground</v>
      </c>
      <c r="AU358" s="19">
        <f t="shared" si="1763"/>
        <v>0</v>
      </c>
      <c r="AV358" s="19">
        <f t="shared" si="1763"/>
        <v>0</v>
      </c>
      <c r="AW358" s="19">
        <f t="shared" si="1763"/>
        <v>0</v>
      </c>
      <c r="AX358" s="19">
        <f t="shared" si="1763"/>
        <v>497.6</v>
      </c>
      <c r="AY358" s="19">
        <f t="shared" si="1763"/>
        <v>7775</v>
      </c>
      <c r="BA358" s="19">
        <f t="shared" si="1664"/>
        <v>0</v>
      </c>
      <c r="BB358">
        <f t="shared" si="1665"/>
        <v>0</v>
      </c>
      <c r="BC358">
        <f t="shared" si="1666"/>
        <v>0</v>
      </c>
      <c r="BD358">
        <f t="shared" si="1667"/>
        <v>11554.272000000001</v>
      </c>
      <c r="BE358">
        <f t="shared" si="1668"/>
        <v>180535.50000000003</v>
      </c>
      <c r="BH358" s="19">
        <f t="shared" si="1669"/>
        <v>0</v>
      </c>
      <c r="BI358" s="19">
        <f t="shared" si="1670"/>
        <v>0</v>
      </c>
      <c r="BJ358" s="19">
        <f t="shared" si="1671"/>
        <v>0</v>
      </c>
      <c r="BK358" s="19">
        <f t="shared" si="1672"/>
        <v>2139.6799999999998</v>
      </c>
      <c r="BL358" s="19">
        <f t="shared" si="1673"/>
        <v>33432.5</v>
      </c>
      <c r="BP358" s="1" t="str">
        <f t="shared" si="1674"/>
        <v>Underground</v>
      </c>
      <c r="BQ358" s="19">
        <f t="shared" si="1764"/>
        <v>0</v>
      </c>
      <c r="BR358" s="19">
        <f t="shared" si="1764"/>
        <v>0</v>
      </c>
      <c r="BS358" s="19">
        <f t="shared" si="1764"/>
        <v>0</v>
      </c>
      <c r="BT358" s="19">
        <f t="shared" si="1764"/>
        <v>497.6</v>
      </c>
      <c r="BU358" s="19">
        <f t="shared" si="1764"/>
        <v>7775</v>
      </c>
      <c r="BW358" s="19">
        <f t="shared" si="1675"/>
        <v>0</v>
      </c>
      <c r="BX358">
        <f t="shared" si="1676"/>
        <v>0</v>
      </c>
      <c r="BY358">
        <f t="shared" si="1677"/>
        <v>0</v>
      </c>
      <c r="BZ358">
        <f t="shared" si="1678"/>
        <v>11554.272000000001</v>
      </c>
      <c r="CA358">
        <f t="shared" si="1679"/>
        <v>180535.50000000003</v>
      </c>
      <c r="CD358" s="19">
        <f t="shared" si="1680"/>
        <v>0</v>
      </c>
      <c r="CE358" s="19">
        <f t="shared" si="1681"/>
        <v>0</v>
      </c>
      <c r="CF358" s="19">
        <f t="shared" si="1682"/>
        <v>0</v>
      </c>
      <c r="CG358" s="19">
        <f t="shared" si="1683"/>
        <v>2139.6799999999998</v>
      </c>
      <c r="CH358" s="19">
        <f t="shared" si="1684"/>
        <v>33432.5</v>
      </c>
      <c r="CL358" s="1" t="str">
        <f t="shared" si="1685"/>
        <v>Underground</v>
      </c>
      <c r="CM358" s="19">
        <f t="shared" si="1765"/>
        <v>0</v>
      </c>
      <c r="CN358" s="19">
        <f t="shared" si="1765"/>
        <v>0</v>
      </c>
      <c r="CO358" s="19">
        <f t="shared" si="1765"/>
        <v>0</v>
      </c>
      <c r="CP358" s="19">
        <f t="shared" si="1765"/>
        <v>497.6</v>
      </c>
      <c r="CQ358" s="19">
        <f t="shared" si="1765"/>
        <v>3887.5</v>
      </c>
      <c r="CS358" s="19">
        <f t="shared" si="1686"/>
        <v>0</v>
      </c>
      <c r="CT358">
        <f t="shared" si="1687"/>
        <v>0</v>
      </c>
      <c r="CU358">
        <f t="shared" si="1688"/>
        <v>0</v>
      </c>
      <c r="CV358">
        <f t="shared" si="1689"/>
        <v>11554.272000000001</v>
      </c>
      <c r="CW358">
        <f t="shared" si="1690"/>
        <v>90267.750000000015</v>
      </c>
      <c r="CZ358" s="19">
        <f t="shared" si="1691"/>
        <v>0</v>
      </c>
      <c r="DA358" s="19">
        <f t="shared" si="1692"/>
        <v>0</v>
      </c>
      <c r="DB358" s="19">
        <f t="shared" si="1693"/>
        <v>0</v>
      </c>
      <c r="DC358" s="19">
        <f t="shared" si="1694"/>
        <v>2139.6799999999998</v>
      </c>
      <c r="DD358" s="19">
        <f t="shared" si="1695"/>
        <v>16716.25</v>
      </c>
      <c r="DH358" s="1" t="str">
        <f t="shared" si="1696"/>
        <v>Underground</v>
      </c>
      <c r="DI358" s="19">
        <f t="shared" si="1766"/>
        <v>0</v>
      </c>
      <c r="DJ358" s="19">
        <f t="shared" si="1766"/>
        <v>0</v>
      </c>
      <c r="DK358" s="19">
        <f t="shared" si="1766"/>
        <v>0</v>
      </c>
      <c r="DL358" s="19">
        <f t="shared" si="1766"/>
        <v>497.6</v>
      </c>
      <c r="DM358" s="19">
        <f t="shared" si="1766"/>
        <v>3887.5</v>
      </c>
      <c r="DO358" s="19">
        <f t="shared" si="1697"/>
        <v>0</v>
      </c>
      <c r="DP358">
        <f t="shared" si="1698"/>
        <v>0</v>
      </c>
      <c r="DQ358">
        <f t="shared" si="1699"/>
        <v>0</v>
      </c>
      <c r="DR358">
        <f t="shared" si="1700"/>
        <v>11554.272000000001</v>
      </c>
      <c r="DS358">
        <f t="shared" si="1701"/>
        <v>90267.750000000015</v>
      </c>
      <c r="DV358" s="19">
        <f t="shared" si="1702"/>
        <v>0</v>
      </c>
      <c r="DW358" s="19">
        <f t="shared" si="1703"/>
        <v>0</v>
      </c>
      <c r="DX358" s="19">
        <f t="shared" si="1704"/>
        <v>0</v>
      </c>
      <c r="DY358" s="19">
        <f t="shared" si="1705"/>
        <v>2139.6799999999998</v>
      </c>
      <c r="DZ358" s="19">
        <f t="shared" si="1706"/>
        <v>16716.25</v>
      </c>
      <c r="ED358" s="1" t="str">
        <f t="shared" si="1707"/>
        <v>Underground</v>
      </c>
      <c r="EE358" s="19">
        <f t="shared" si="1767"/>
        <v>0</v>
      </c>
      <c r="EF358" s="19">
        <f t="shared" si="1767"/>
        <v>0</v>
      </c>
      <c r="EG358" s="19">
        <f t="shared" si="1767"/>
        <v>0</v>
      </c>
      <c r="EH358" s="19">
        <f t="shared" si="1767"/>
        <v>497.6</v>
      </c>
      <c r="EI358" s="19">
        <f t="shared" si="1767"/>
        <v>7775</v>
      </c>
      <c r="EK358" s="19">
        <f t="shared" si="1708"/>
        <v>0</v>
      </c>
      <c r="EL358">
        <f t="shared" si="1709"/>
        <v>0</v>
      </c>
      <c r="EM358">
        <f t="shared" si="1710"/>
        <v>0</v>
      </c>
      <c r="EN358">
        <f t="shared" si="1711"/>
        <v>11554.272000000001</v>
      </c>
      <c r="EO358">
        <f t="shared" si="1712"/>
        <v>180535.50000000003</v>
      </c>
      <c r="ER358" s="19">
        <f t="shared" si="1713"/>
        <v>0</v>
      </c>
      <c r="ES358" s="19">
        <f t="shared" si="1714"/>
        <v>0</v>
      </c>
      <c r="ET358" s="19">
        <f t="shared" si="1715"/>
        <v>0</v>
      </c>
      <c r="EU358" s="19">
        <f t="shared" si="1716"/>
        <v>2139.6799999999998</v>
      </c>
      <c r="EV358" s="19">
        <f t="shared" si="1717"/>
        <v>33432.5</v>
      </c>
      <c r="EZ358" s="1" t="str">
        <f t="shared" si="1718"/>
        <v>Underground</v>
      </c>
      <c r="FA358" s="19">
        <f t="shared" si="1768"/>
        <v>0</v>
      </c>
      <c r="FB358" s="19">
        <f t="shared" si="1768"/>
        <v>0</v>
      </c>
      <c r="FC358" s="19">
        <f t="shared" si="1768"/>
        <v>0</v>
      </c>
      <c r="FD358" s="19">
        <f t="shared" si="1768"/>
        <v>497.6</v>
      </c>
      <c r="FE358" s="19">
        <f t="shared" si="1768"/>
        <v>7775</v>
      </c>
      <c r="FG358" s="19">
        <f t="shared" si="1719"/>
        <v>0</v>
      </c>
      <c r="FH358">
        <f t="shared" si="1720"/>
        <v>0</v>
      </c>
      <c r="FI358">
        <f t="shared" si="1721"/>
        <v>0</v>
      </c>
      <c r="FJ358">
        <f t="shared" si="1722"/>
        <v>11554.272000000001</v>
      </c>
      <c r="FK358">
        <f t="shared" si="1723"/>
        <v>180535.50000000003</v>
      </c>
      <c r="FN358" s="19">
        <f t="shared" si="1724"/>
        <v>0</v>
      </c>
      <c r="FO358" s="19">
        <f t="shared" si="1725"/>
        <v>0</v>
      </c>
      <c r="FP358" s="19">
        <f t="shared" si="1726"/>
        <v>0</v>
      </c>
      <c r="FQ358" s="19">
        <f t="shared" si="1727"/>
        <v>2139.6799999999998</v>
      </c>
      <c r="FR358" s="19">
        <f t="shared" si="1728"/>
        <v>33432.5</v>
      </c>
      <c r="FV358" s="1" t="str">
        <f t="shared" si="1729"/>
        <v>Underground</v>
      </c>
      <c r="FW358" s="19">
        <f t="shared" si="1769"/>
        <v>0</v>
      </c>
      <c r="FX358" s="19">
        <f t="shared" si="1769"/>
        <v>0</v>
      </c>
      <c r="FY358" s="19">
        <f t="shared" si="1769"/>
        <v>0</v>
      </c>
      <c r="FZ358" s="19">
        <f t="shared" si="1769"/>
        <v>497.6</v>
      </c>
      <c r="GA358" s="19">
        <f t="shared" si="1769"/>
        <v>3110</v>
      </c>
      <c r="GC358" s="19">
        <f t="shared" si="1730"/>
        <v>0</v>
      </c>
      <c r="GD358">
        <f t="shared" si="1731"/>
        <v>0</v>
      </c>
      <c r="GE358">
        <f t="shared" si="1732"/>
        <v>0</v>
      </c>
      <c r="GF358">
        <f t="shared" si="1733"/>
        <v>11554.272000000001</v>
      </c>
      <c r="GG358">
        <f t="shared" si="1734"/>
        <v>72214.200000000012</v>
      </c>
      <c r="GJ358" s="19">
        <f t="shared" si="1735"/>
        <v>0</v>
      </c>
      <c r="GK358" s="19">
        <f t="shared" si="1736"/>
        <v>0</v>
      </c>
      <c r="GL358" s="19">
        <f t="shared" si="1737"/>
        <v>0</v>
      </c>
      <c r="GM358" s="19">
        <f t="shared" si="1738"/>
        <v>2139.6799999999998</v>
      </c>
      <c r="GN358" s="19">
        <f t="shared" si="1739"/>
        <v>13373</v>
      </c>
      <c r="GR358" s="1" t="str">
        <f t="shared" si="1740"/>
        <v>Underground</v>
      </c>
      <c r="GS358" s="19">
        <f t="shared" si="1770"/>
        <v>0</v>
      </c>
      <c r="GT358" s="19">
        <f t="shared" si="1770"/>
        <v>0</v>
      </c>
      <c r="GU358" s="19">
        <f t="shared" si="1770"/>
        <v>0</v>
      </c>
      <c r="GV358" s="19">
        <f t="shared" si="1770"/>
        <v>497.6</v>
      </c>
      <c r="GW358" s="19">
        <f t="shared" si="1770"/>
        <v>7775</v>
      </c>
      <c r="GY358" s="19">
        <f t="shared" si="1741"/>
        <v>0</v>
      </c>
      <c r="GZ358">
        <f t="shared" si="1742"/>
        <v>0</v>
      </c>
      <c r="HA358">
        <f t="shared" si="1743"/>
        <v>0</v>
      </c>
      <c r="HB358">
        <f t="shared" si="1744"/>
        <v>11554.272000000001</v>
      </c>
      <c r="HC358">
        <f t="shared" si="1745"/>
        <v>180535.50000000003</v>
      </c>
      <c r="HF358" s="19">
        <f t="shared" si="1746"/>
        <v>0</v>
      </c>
      <c r="HG358" s="19">
        <f t="shared" si="1747"/>
        <v>0</v>
      </c>
      <c r="HH358" s="19">
        <f t="shared" si="1748"/>
        <v>0</v>
      </c>
      <c r="HI358" s="19">
        <f t="shared" si="1749"/>
        <v>2139.6799999999998</v>
      </c>
      <c r="HJ358" s="19">
        <f t="shared" si="1750"/>
        <v>33432.5</v>
      </c>
      <c r="HN358" s="1" t="str">
        <f t="shared" si="1751"/>
        <v>Underground</v>
      </c>
      <c r="HO358" s="19">
        <f t="shared" si="1771"/>
        <v>0</v>
      </c>
      <c r="HP358" s="19">
        <f t="shared" si="1771"/>
        <v>0</v>
      </c>
      <c r="HQ358" s="19">
        <f t="shared" si="1771"/>
        <v>0</v>
      </c>
      <c r="HR358" s="19">
        <f t="shared" si="1771"/>
        <v>497.6</v>
      </c>
      <c r="HS358" s="19">
        <f t="shared" si="1771"/>
        <v>3887.5</v>
      </c>
      <c r="HU358" s="19">
        <f t="shared" si="1752"/>
        <v>0</v>
      </c>
      <c r="HV358">
        <f t="shared" si="1753"/>
        <v>0</v>
      </c>
      <c r="HW358">
        <f t="shared" si="1754"/>
        <v>0</v>
      </c>
      <c r="HX358">
        <f t="shared" si="1755"/>
        <v>11554.272000000001</v>
      </c>
      <c r="HY358">
        <f t="shared" si="1756"/>
        <v>90267.750000000015</v>
      </c>
      <c r="IB358" s="19">
        <f t="shared" si="1757"/>
        <v>0</v>
      </c>
      <c r="IC358" s="19">
        <f t="shared" si="1758"/>
        <v>0</v>
      </c>
      <c r="ID358" s="19">
        <f t="shared" si="1759"/>
        <v>0</v>
      </c>
      <c r="IE358" s="19">
        <f t="shared" si="1760"/>
        <v>2139.6799999999998</v>
      </c>
      <c r="IF358" s="19">
        <f t="shared" si="1761"/>
        <v>16716.25</v>
      </c>
    </row>
    <row r="359" spans="1:241">
      <c r="B359" s="1" t="str">
        <f t="shared" si="1641"/>
        <v>Underground</v>
      </c>
      <c r="C359" s="19">
        <f t="shared" si="1772"/>
        <v>0</v>
      </c>
      <c r="D359" s="19">
        <f t="shared" si="1772"/>
        <v>0</v>
      </c>
      <c r="E359" s="19">
        <f t="shared" si="1772"/>
        <v>0</v>
      </c>
      <c r="F359" s="19">
        <f t="shared" ref="F359:F368" si="1773">+E$344*F329</f>
        <v>597.12</v>
      </c>
      <c r="G359" s="19">
        <f t="shared" si="1772"/>
        <v>9330</v>
      </c>
      <c r="I359" s="19">
        <f t="shared" si="1642"/>
        <v>0</v>
      </c>
      <c r="J359">
        <f t="shared" si="1643"/>
        <v>0</v>
      </c>
      <c r="K359">
        <f t="shared" si="1644"/>
        <v>0</v>
      </c>
      <c r="L359">
        <f t="shared" si="1645"/>
        <v>16773.1008</v>
      </c>
      <c r="M359">
        <f t="shared" si="1646"/>
        <v>262079.7</v>
      </c>
      <c r="P359" s="19">
        <f t="shared" si="1647"/>
        <v>0</v>
      </c>
      <c r="Q359" s="19">
        <f t="shared" si="1648"/>
        <v>0</v>
      </c>
      <c r="R359" s="19">
        <f t="shared" si="1649"/>
        <v>0</v>
      </c>
      <c r="S359" s="19">
        <f t="shared" si="1650"/>
        <v>3164.7359999999999</v>
      </c>
      <c r="T359" s="19">
        <f t="shared" si="1651"/>
        <v>49449</v>
      </c>
      <c r="X359" s="1" t="str">
        <f t="shared" si="1652"/>
        <v>Underground</v>
      </c>
      <c r="Y359" s="19">
        <f t="shared" si="1762"/>
        <v>0</v>
      </c>
      <c r="Z359" s="19">
        <f t="shared" si="1762"/>
        <v>0</v>
      </c>
      <c r="AA359" s="19">
        <f t="shared" si="1762"/>
        <v>0</v>
      </c>
      <c r="AB359" s="19">
        <f t="shared" si="1762"/>
        <v>597.12</v>
      </c>
      <c r="AC359" s="19">
        <f t="shared" si="1762"/>
        <v>9330</v>
      </c>
      <c r="AE359" s="19">
        <f t="shared" si="1653"/>
        <v>0</v>
      </c>
      <c r="AF359">
        <f t="shared" si="1654"/>
        <v>0</v>
      </c>
      <c r="AG359">
        <f t="shared" si="1655"/>
        <v>0</v>
      </c>
      <c r="AH359">
        <f t="shared" si="1656"/>
        <v>16773.1008</v>
      </c>
      <c r="AI359">
        <f t="shared" si="1657"/>
        <v>262079.7</v>
      </c>
      <c r="AL359" s="19">
        <f t="shared" si="1658"/>
        <v>0</v>
      </c>
      <c r="AM359" s="19">
        <f t="shared" si="1659"/>
        <v>0</v>
      </c>
      <c r="AN359" s="19">
        <f t="shared" si="1660"/>
        <v>0</v>
      </c>
      <c r="AO359" s="19">
        <f t="shared" si="1661"/>
        <v>3164.7359999999999</v>
      </c>
      <c r="AP359" s="19">
        <f t="shared" si="1662"/>
        <v>49449</v>
      </c>
      <c r="AT359" s="1" t="str">
        <f t="shared" si="1663"/>
        <v>Fantasy</v>
      </c>
      <c r="AU359" s="19">
        <f t="shared" si="1763"/>
        <v>0</v>
      </c>
      <c r="AV359" s="19">
        <f t="shared" si="1763"/>
        <v>0</v>
      </c>
      <c r="AW359" s="19">
        <f t="shared" si="1763"/>
        <v>0</v>
      </c>
      <c r="AX359" s="19">
        <f t="shared" si="1763"/>
        <v>597.12</v>
      </c>
      <c r="AY359" s="19">
        <f t="shared" si="1763"/>
        <v>9330</v>
      </c>
      <c r="BA359" s="19">
        <f t="shared" si="1664"/>
        <v>0</v>
      </c>
      <c r="BB359">
        <f t="shared" si="1665"/>
        <v>0</v>
      </c>
      <c r="BC359">
        <f t="shared" si="1666"/>
        <v>0</v>
      </c>
      <c r="BD359">
        <f t="shared" si="1667"/>
        <v>16773.1008</v>
      </c>
      <c r="BE359">
        <f t="shared" si="1668"/>
        <v>262079.7</v>
      </c>
      <c r="BH359" s="19">
        <f t="shared" si="1669"/>
        <v>0</v>
      </c>
      <c r="BI359" s="19">
        <f t="shared" si="1670"/>
        <v>0</v>
      </c>
      <c r="BJ359" s="19">
        <f t="shared" si="1671"/>
        <v>0</v>
      </c>
      <c r="BK359" s="19">
        <f t="shared" si="1672"/>
        <v>3164.7359999999999</v>
      </c>
      <c r="BL359" s="19">
        <f t="shared" si="1673"/>
        <v>49449</v>
      </c>
      <c r="BP359" s="1" t="str">
        <f t="shared" si="1674"/>
        <v>Fantasy</v>
      </c>
      <c r="BQ359" s="19">
        <f t="shared" si="1764"/>
        <v>0</v>
      </c>
      <c r="BR359" s="19">
        <f t="shared" si="1764"/>
        <v>0</v>
      </c>
      <c r="BS359" s="19">
        <f t="shared" si="1764"/>
        <v>0</v>
      </c>
      <c r="BT359" s="19">
        <f t="shared" si="1764"/>
        <v>597.12</v>
      </c>
      <c r="BU359" s="19">
        <f t="shared" si="1764"/>
        <v>9330</v>
      </c>
      <c r="BW359" s="19">
        <f t="shared" si="1675"/>
        <v>0</v>
      </c>
      <c r="BX359">
        <f t="shared" si="1676"/>
        <v>0</v>
      </c>
      <c r="BY359">
        <f t="shared" si="1677"/>
        <v>0</v>
      </c>
      <c r="BZ359">
        <f t="shared" si="1678"/>
        <v>16773.1008</v>
      </c>
      <c r="CA359">
        <f t="shared" si="1679"/>
        <v>262079.7</v>
      </c>
      <c r="CD359" s="19">
        <f t="shared" si="1680"/>
        <v>0</v>
      </c>
      <c r="CE359" s="19">
        <f t="shared" si="1681"/>
        <v>0</v>
      </c>
      <c r="CF359" s="19">
        <f t="shared" si="1682"/>
        <v>0</v>
      </c>
      <c r="CG359" s="19">
        <f t="shared" si="1683"/>
        <v>3164.7359999999999</v>
      </c>
      <c r="CH359" s="19">
        <f t="shared" si="1684"/>
        <v>49449</v>
      </c>
      <c r="CL359" s="1" t="str">
        <f t="shared" si="1685"/>
        <v>Fantasy</v>
      </c>
      <c r="CM359" s="19">
        <f t="shared" si="1765"/>
        <v>0</v>
      </c>
      <c r="CN359" s="19">
        <f t="shared" si="1765"/>
        <v>0</v>
      </c>
      <c r="CO359" s="19">
        <f t="shared" si="1765"/>
        <v>0</v>
      </c>
      <c r="CP359" s="19">
        <f t="shared" si="1765"/>
        <v>597.12</v>
      </c>
      <c r="CQ359" s="19">
        <f t="shared" si="1765"/>
        <v>4665</v>
      </c>
      <c r="CS359" s="19">
        <f t="shared" si="1686"/>
        <v>0</v>
      </c>
      <c r="CT359">
        <f t="shared" si="1687"/>
        <v>0</v>
      </c>
      <c r="CU359">
        <f t="shared" si="1688"/>
        <v>0</v>
      </c>
      <c r="CV359">
        <f t="shared" si="1689"/>
        <v>16773.1008</v>
      </c>
      <c r="CW359">
        <f t="shared" si="1690"/>
        <v>131039.85</v>
      </c>
      <c r="CZ359" s="19">
        <f t="shared" si="1691"/>
        <v>0</v>
      </c>
      <c r="DA359" s="19">
        <f t="shared" si="1692"/>
        <v>0</v>
      </c>
      <c r="DB359" s="19">
        <f t="shared" si="1693"/>
        <v>0</v>
      </c>
      <c r="DC359" s="19">
        <f t="shared" si="1694"/>
        <v>3164.7359999999999</v>
      </c>
      <c r="DD359" s="19">
        <f t="shared" si="1695"/>
        <v>24724.5</v>
      </c>
      <c r="DH359" s="1" t="str">
        <f t="shared" si="1696"/>
        <v>Fantasy</v>
      </c>
      <c r="DI359" s="19">
        <f t="shared" si="1766"/>
        <v>0</v>
      </c>
      <c r="DJ359" s="19">
        <f t="shared" si="1766"/>
        <v>0</v>
      </c>
      <c r="DK359" s="19">
        <f t="shared" si="1766"/>
        <v>0</v>
      </c>
      <c r="DL359" s="19">
        <f t="shared" si="1766"/>
        <v>597.12</v>
      </c>
      <c r="DM359" s="19">
        <f t="shared" si="1766"/>
        <v>4665</v>
      </c>
      <c r="DO359" s="19">
        <f t="shared" si="1697"/>
        <v>0</v>
      </c>
      <c r="DP359">
        <f t="shared" si="1698"/>
        <v>0</v>
      </c>
      <c r="DQ359">
        <f t="shared" si="1699"/>
        <v>0</v>
      </c>
      <c r="DR359">
        <f t="shared" si="1700"/>
        <v>16773.1008</v>
      </c>
      <c r="DS359">
        <f t="shared" si="1701"/>
        <v>131039.85</v>
      </c>
      <c r="DV359" s="19">
        <f t="shared" si="1702"/>
        <v>0</v>
      </c>
      <c r="DW359" s="19">
        <f t="shared" si="1703"/>
        <v>0</v>
      </c>
      <c r="DX359" s="19">
        <f t="shared" si="1704"/>
        <v>0</v>
      </c>
      <c r="DY359" s="19">
        <f t="shared" si="1705"/>
        <v>3164.7359999999999</v>
      </c>
      <c r="DZ359" s="19">
        <f t="shared" si="1706"/>
        <v>24724.5</v>
      </c>
      <c r="ED359" s="1" t="str">
        <f t="shared" si="1707"/>
        <v>Fantasy</v>
      </c>
      <c r="EE359" s="19">
        <f t="shared" si="1767"/>
        <v>0</v>
      </c>
      <c r="EF359" s="19">
        <f t="shared" si="1767"/>
        <v>0</v>
      </c>
      <c r="EG359" s="19">
        <f t="shared" si="1767"/>
        <v>0</v>
      </c>
      <c r="EH359" s="19">
        <f t="shared" si="1767"/>
        <v>597.12</v>
      </c>
      <c r="EI359" s="19">
        <f t="shared" si="1767"/>
        <v>9330</v>
      </c>
      <c r="EK359" s="19">
        <f t="shared" si="1708"/>
        <v>0</v>
      </c>
      <c r="EL359">
        <f t="shared" si="1709"/>
        <v>0</v>
      </c>
      <c r="EM359">
        <f t="shared" si="1710"/>
        <v>0</v>
      </c>
      <c r="EN359">
        <f t="shared" si="1711"/>
        <v>16773.1008</v>
      </c>
      <c r="EO359">
        <f t="shared" si="1712"/>
        <v>262079.7</v>
      </c>
      <c r="ER359" s="19">
        <f t="shared" si="1713"/>
        <v>0</v>
      </c>
      <c r="ES359" s="19">
        <f t="shared" si="1714"/>
        <v>0</v>
      </c>
      <c r="ET359" s="19">
        <f t="shared" si="1715"/>
        <v>0</v>
      </c>
      <c r="EU359" s="19">
        <f t="shared" si="1716"/>
        <v>3164.7359999999999</v>
      </c>
      <c r="EV359" s="19">
        <f t="shared" si="1717"/>
        <v>49449</v>
      </c>
      <c r="EZ359" s="1" t="str">
        <f t="shared" si="1718"/>
        <v>Fantasy</v>
      </c>
      <c r="FA359" s="19">
        <f t="shared" si="1768"/>
        <v>0</v>
      </c>
      <c r="FB359" s="19">
        <f t="shared" si="1768"/>
        <v>0</v>
      </c>
      <c r="FC359" s="19">
        <f t="shared" si="1768"/>
        <v>0</v>
      </c>
      <c r="FD359" s="19">
        <f t="shared" si="1768"/>
        <v>597.12</v>
      </c>
      <c r="FE359" s="19">
        <f t="shared" si="1768"/>
        <v>9330</v>
      </c>
      <c r="FG359" s="19">
        <f t="shared" si="1719"/>
        <v>0</v>
      </c>
      <c r="FH359">
        <f t="shared" si="1720"/>
        <v>0</v>
      </c>
      <c r="FI359">
        <f t="shared" si="1721"/>
        <v>0</v>
      </c>
      <c r="FJ359">
        <f t="shared" si="1722"/>
        <v>16773.1008</v>
      </c>
      <c r="FK359">
        <f t="shared" si="1723"/>
        <v>262079.7</v>
      </c>
      <c r="FN359" s="19">
        <f t="shared" si="1724"/>
        <v>0</v>
      </c>
      <c r="FO359" s="19">
        <f t="shared" si="1725"/>
        <v>0</v>
      </c>
      <c r="FP359" s="19">
        <f t="shared" si="1726"/>
        <v>0</v>
      </c>
      <c r="FQ359" s="19">
        <f t="shared" si="1727"/>
        <v>3164.7359999999999</v>
      </c>
      <c r="FR359" s="19">
        <f t="shared" si="1728"/>
        <v>49449</v>
      </c>
      <c r="FV359" s="1" t="str">
        <f t="shared" si="1729"/>
        <v>Fantasy</v>
      </c>
      <c r="FW359" s="19">
        <f t="shared" si="1769"/>
        <v>0</v>
      </c>
      <c r="FX359" s="19">
        <f t="shared" si="1769"/>
        <v>0</v>
      </c>
      <c r="FY359" s="19">
        <f t="shared" si="1769"/>
        <v>0</v>
      </c>
      <c r="FZ359" s="19">
        <f t="shared" si="1769"/>
        <v>597.12</v>
      </c>
      <c r="GA359" s="19">
        <f t="shared" si="1769"/>
        <v>3732</v>
      </c>
      <c r="GC359" s="19">
        <f t="shared" si="1730"/>
        <v>0</v>
      </c>
      <c r="GD359">
        <f t="shared" si="1731"/>
        <v>0</v>
      </c>
      <c r="GE359">
        <f t="shared" si="1732"/>
        <v>0</v>
      </c>
      <c r="GF359">
        <f t="shared" si="1733"/>
        <v>16773.1008</v>
      </c>
      <c r="GG359">
        <f t="shared" si="1734"/>
        <v>104831.88</v>
      </c>
      <c r="GJ359" s="19">
        <f t="shared" si="1735"/>
        <v>0</v>
      </c>
      <c r="GK359" s="19">
        <f t="shared" si="1736"/>
        <v>0</v>
      </c>
      <c r="GL359" s="19">
        <f t="shared" si="1737"/>
        <v>0</v>
      </c>
      <c r="GM359" s="19">
        <f t="shared" si="1738"/>
        <v>3164.7359999999999</v>
      </c>
      <c r="GN359" s="19">
        <f t="shared" si="1739"/>
        <v>19779.599999999999</v>
      </c>
      <c r="GR359" s="1" t="str">
        <f t="shared" si="1740"/>
        <v>Fantasy</v>
      </c>
      <c r="GS359" s="19">
        <f t="shared" si="1770"/>
        <v>0</v>
      </c>
      <c r="GT359" s="19">
        <f t="shared" si="1770"/>
        <v>0</v>
      </c>
      <c r="GU359" s="19">
        <f t="shared" si="1770"/>
        <v>0</v>
      </c>
      <c r="GV359" s="19">
        <f t="shared" si="1770"/>
        <v>597.12</v>
      </c>
      <c r="GW359" s="19">
        <f t="shared" si="1770"/>
        <v>9330</v>
      </c>
      <c r="GY359" s="19">
        <f t="shared" si="1741"/>
        <v>0</v>
      </c>
      <c r="GZ359">
        <f t="shared" si="1742"/>
        <v>0</v>
      </c>
      <c r="HA359">
        <f t="shared" si="1743"/>
        <v>0</v>
      </c>
      <c r="HB359">
        <f t="shared" si="1744"/>
        <v>16773.1008</v>
      </c>
      <c r="HC359">
        <f t="shared" si="1745"/>
        <v>262079.7</v>
      </c>
      <c r="HF359" s="19">
        <f t="shared" si="1746"/>
        <v>0</v>
      </c>
      <c r="HG359" s="19">
        <f t="shared" si="1747"/>
        <v>0</v>
      </c>
      <c r="HH359" s="19">
        <f t="shared" si="1748"/>
        <v>0</v>
      </c>
      <c r="HI359" s="19">
        <f t="shared" si="1749"/>
        <v>3164.7359999999999</v>
      </c>
      <c r="HJ359" s="19">
        <f t="shared" si="1750"/>
        <v>49449</v>
      </c>
      <c r="HN359" s="1" t="str">
        <f t="shared" si="1751"/>
        <v>Fantasy</v>
      </c>
      <c r="HO359" s="19">
        <f t="shared" si="1771"/>
        <v>0</v>
      </c>
      <c r="HP359" s="19">
        <f t="shared" si="1771"/>
        <v>0</v>
      </c>
      <c r="HQ359" s="19">
        <f t="shared" si="1771"/>
        <v>0</v>
      </c>
      <c r="HR359" s="19">
        <f t="shared" si="1771"/>
        <v>597.12</v>
      </c>
      <c r="HS359" s="19">
        <f t="shared" si="1771"/>
        <v>4665</v>
      </c>
      <c r="HU359" s="19">
        <f t="shared" si="1752"/>
        <v>0</v>
      </c>
      <c r="HV359">
        <f t="shared" si="1753"/>
        <v>0</v>
      </c>
      <c r="HW359">
        <f t="shared" si="1754"/>
        <v>0</v>
      </c>
      <c r="HX359">
        <f t="shared" si="1755"/>
        <v>16773.1008</v>
      </c>
      <c r="HY359">
        <f t="shared" si="1756"/>
        <v>131039.85</v>
      </c>
      <c r="IB359" s="19">
        <f t="shared" si="1757"/>
        <v>0</v>
      </c>
      <c r="IC359" s="19">
        <f t="shared" si="1758"/>
        <v>0</v>
      </c>
      <c r="ID359" s="19">
        <f t="shared" si="1759"/>
        <v>0</v>
      </c>
      <c r="IE359" s="19">
        <f t="shared" si="1760"/>
        <v>3164.7359999999999</v>
      </c>
      <c r="IF359" s="19">
        <f t="shared" si="1761"/>
        <v>24724.5</v>
      </c>
    </row>
    <row r="360" spans="1:241">
      <c r="B360" s="1" t="str">
        <f t="shared" si="1641"/>
        <v>Fantasy</v>
      </c>
      <c r="C360" s="19">
        <f t="shared" si="1772"/>
        <v>0</v>
      </c>
      <c r="D360" s="19">
        <f t="shared" si="1772"/>
        <v>0</v>
      </c>
      <c r="E360" s="19">
        <f t="shared" si="1772"/>
        <v>0</v>
      </c>
      <c r="F360" s="19">
        <f t="shared" si="1773"/>
        <v>398.08</v>
      </c>
      <c r="G360" s="19">
        <f t="shared" si="1772"/>
        <v>6220</v>
      </c>
      <c r="I360" s="19">
        <f t="shared" si="1642"/>
        <v>0</v>
      </c>
      <c r="J360">
        <f t="shared" si="1643"/>
        <v>0</v>
      </c>
      <c r="K360">
        <f t="shared" si="1644"/>
        <v>0</v>
      </c>
      <c r="L360">
        <f t="shared" si="1645"/>
        <v>13080.908799999999</v>
      </c>
      <c r="M360">
        <f t="shared" si="1646"/>
        <v>204389.19999999998</v>
      </c>
      <c r="P360" s="19">
        <f t="shared" si="1647"/>
        <v>0</v>
      </c>
      <c r="Q360" s="19">
        <f t="shared" si="1648"/>
        <v>0</v>
      </c>
      <c r="R360" s="19">
        <f t="shared" si="1649"/>
        <v>0</v>
      </c>
      <c r="S360" s="19">
        <f t="shared" si="1650"/>
        <v>2109.8240000000001</v>
      </c>
      <c r="T360" s="19">
        <f t="shared" si="1651"/>
        <v>32966</v>
      </c>
      <c r="X360" s="1" t="str">
        <f t="shared" si="1652"/>
        <v>Fantasy</v>
      </c>
      <c r="Y360" s="19">
        <f t="shared" si="1762"/>
        <v>0</v>
      </c>
      <c r="Z360" s="19">
        <f t="shared" si="1762"/>
        <v>0</v>
      </c>
      <c r="AA360" s="19">
        <f t="shared" si="1762"/>
        <v>0</v>
      </c>
      <c r="AB360" s="19">
        <f t="shared" si="1762"/>
        <v>398.08</v>
      </c>
      <c r="AC360" s="19">
        <f t="shared" si="1762"/>
        <v>6220</v>
      </c>
      <c r="AE360" s="19">
        <f t="shared" si="1653"/>
        <v>0</v>
      </c>
      <c r="AF360">
        <f t="shared" si="1654"/>
        <v>0</v>
      </c>
      <c r="AG360">
        <f t="shared" si="1655"/>
        <v>0</v>
      </c>
      <c r="AH360">
        <f t="shared" si="1656"/>
        <v>13080.908799999999</v>
      </c>
      <c r="AI360">
        <f t="shared" si="1657"/>
        <v>204389.19999999998</v>
      </c>
      <c r="AL360" s="19">
        <f t="shared" si="1658"/>
        <v>0</v>
      </c>
      <c r="AM360" s="19">
        <f t="shared" si="1659"/>
        <v>0</v>
      </c>
      <c r="AN360" s="19">
        <f t="shared" si="1660"/>
        <v>0</v>
      </c>
      <c r="AO360" s="19">
        <f t="shared" si="1661"/>
        <v>2109.8240000000001</v>
      </c>
      <c r="AP360" s="19">
        <f t="shared" si="1662"/>
        <v>32966</v>
      </c>
      <c r="AT360" s="1" t="str">
        <f t="shared" si="1663"/>
        <v>Style, Designers</v>
      </c>
      <c r="AU360" s="19">
        <f t="shared" si="1763"/>
        <v>0</v>
      </c>
      <c r="AV360" s="19">
        <f t="shared" si="1763"/>
        <v>0</v>
      </c>
      <c r="AW360" s="19">
        <f t="shared" si="1763"/>
        <v>0</v>
      </c>
      <c r="AX360" s="19">
        <f t="shared" si="1763"/>
        <v>398.08</v>
      </c>
      <c r="AY360" s="19">
        <f t="shared" si="1763"/>
        <v>6220</v>
      </c>
      <c r="BA360" s="19">
        <f t="shared" si="1664"/>
        <v>0</v>
      </c>
      <c r="BB360">
        <f t="shared" si="1665"/>
        <v>0</v>
      </c>
      <c r="BC360">
        <f t="shared" si="1666"/>
        <v>0</v>
      </c>
      <c r="BD360">
        <f t="shared" si="1667"/>
        <v>13080.908799999999</v>
      </c>
      <c r="BE360">
        <f t="shared" si="1668"/>
        <v>204389.19999999998</v>
      </c>
      <c r="BH360" s="19">
        <f t="shared" si="1669"/>
        <v>0</v>
      </c>
      <c r="BI360" s="19">
        <f t="shared" si="1670"/>
        <v>0</v>
      </c>
      <c r="BJ360" s="19">
        <f t="shared" si="1671"/>
        <v>0</v>
      </c>
      <c r="BK360" s="19">
        <f t="shared" si="1672"/>
        <v>2109.8240000000001</v>
      </c>
      <c r="BL360" s="19">
        <f t="shared" si="1673"/>
        <v>32966</v>
      </c>
      <c r="BP360" s="1" t="str">
        <f t="shared" si="1674"/>
        <v>Style, Designers</v>
      </c>
      <c r="BQ360" s="19">
        <f t="shared" si="1764"/>
        <v>0</v>
      </c>
      <c r="BR360" s="19">
        <f t="shared" si="1764"/>
        <v>0</v>
      </c>
      <c r="BS360" s="19">
        <f t="shared" si="1764"/>
        <v>0</v>
      </c>
      <c r="BT360" s="19">
        <f t="shared" si="1764"/>
        <v>398.08</v>
      </c>
      <c r="BU360" s="19">
        <f t="shared" si="1764"/>
        <v>6220</v>
      </c>
      <c r="BW360" s="19">
        <f t="shared" si="1675"/>
        <v>0</v>
      </c>
      <c r="BX360">
        <f t="shared" si="1676"/>
        <v>0</v>
      </c>
      <c r="BY360">
        <f t="shared" si="1677"/>
        <v>0</v>
      </c>
      <c r="BZ360">
        <f t="shared" si="1678"/>
        <v>13080.908799999999</v>
      </c>
      <c r="CA360">
        <f t="shared" si="1679"/>
        <v>204389.19999999998</v>
      </c>
      <c r="CD360" s="19">
        <f t="shared" si="1680"/>
        <v>0</v>
      </c>
      <c r="CE360" s="19">
        <f t="shared" si="1681"/>
        <v>0</v>
      </c>
      <c r="CF360" s="19">
        <f t="shared" si="1682"/>
        <v>0</v>
      </c>
      <c r="CG360" s="19">
        <f t="shared" si="1683"/>
        <v>2109.8240000000001</v>
      </c>
      <c r="CH360" s="19">
        <f t="shared" si="1684"/>
        <v>32966</v>
      </c>
      <c r="CL360" s="1" t="str">
        <f t="shared" si="1685"/>
        <v>Style, Designers</v>
      </c>
      <c r="CM360" s="19">
        <f t="shared" si="1765"/>
        <v>0</v>
      </c>
      <c r="CN360" s="19">
        <f t="shared" si="1765"/>
        <v>0</v>
      </c>
      <c r="CO360" s="19">
        <f t="shared" si="1765"/>
        <v>0</v>
      </c>
      <c r="CP360" s="19">
        <f t="shared" si="1765"/>
        <v>398.08</v>
      </c>
      <c r="CQ360" s="19">
        <f t="shared" si="1765"/>
        <v>3110</v>
      </c>
      <c r="CS360" s="19">
        <f t="shared" si="1686"/>
        <v>0</v>
      </c>
      <c r="CT360">
        <f t="shared" si="1687"/>
        <v>0</v>
      </c>
      <c r="CU360">
        <f t="shared" si="1688"/>
        <v>0</v>
      </c>
      <c r="CV360">
        <f t="shared" si="1689"/>
        <v>13080.908799999999</v>
      </c>
      <c r="CW360">
        <f t="shared" si="1690"/>
        <v>102194.59999999999</v>
      </c>
      <c r="CZ360" s="19">
        <f t="shared" si="1691"/>
        <v>0</v>
      </c>
      <c r="DA360" s="19">
        <f t="shared" si="1692"/>
        <v>0</v>
      </c>
      <c r="DB360" s="19">
        <f t="shared" si="1693"/>
        <v>0</v>
      </c>
      <c r="DC360" s="19">
        <f t="shared" si="1694"/>
        <v>2109.8240000000001</v>
      </c>
      <c r="DD360" s="19">
        <f t="shared" si="1695"/>
        <v>16483</v>
      </c>
      <c r="DH360" s="1" t="str">
        <f t="shared" si="1696"/>
        <v>Style, Designers</v>
      </c>
      <c r="DI360" s="19">
        <f t="shared" si="1766"/>
        <v>0</v>
      </c>
      <c r="DJ360" s="19">
        <f t="shared" si="1766"/>
        <v>0</v>
      </c>
      <c r="DK360" s="19">
        <f t="shared" si="1766"/>
        <v>0</v>
      </c>
      <c r="DL360" s="19">
        <f t="shared" si="1766"/>
        <v>398.08</v>
      </c>
      <c r="DM360" s="19">
        <f t="shared" si="1766"/>
        <v>3110</v>
      </c>
      <c r="DO360" s="19">
        <f t="shared" si="1697"/>
        <v>0</v>
      </c>
      <c r="DP360">
        <f t="shared" si="1698"/>
        <v>0</v>
      </c>
      <c r="DQ360">
        <f t="shared" si="1699"/>
        <v>0</v>
      </c>
      <c r="DR360">
        <f t="shared" si="1700"/>
        <v>13080.908799999999</v>
      </c>
      <c r="DS360">
        <f t="shared" si="1701"/>
        <v>102194.59999999999</v>
      </c>
      <c r="DV360" s="19">
        <f t="shared" si="1702"/>
        <v>0</v>
      </c>
      <c r="DW360" s="19">
        <f t="shared" si="1703"/>
        <v>0</v>
      </c>
      <c r="DX360" s="19">
        <f t="shared" si="1704"/>
        <v>0</v>
      </c>
      <c r="DY360" s="19">
        <f t="shared" si="1705"/>
        <v>2109.8240000000001</v>
      </c>
      <c r="DZ360" s="19">
        <f t="shared" si="1706"/>
        <v>16483</v>
      </c>
      <c r="ED360" s="1" t="str">
        <f t="shared" si="1707"/>
        <v>Style, Designers</v>
      </c>
      <c r="EE360" s="19">
        <f t="shared" si="1767"/>
        <v>0</v>
      </c>
      <c r="EF360" s="19">
        <f t="shared" si="1767"/>
        <v>0</v>
      </c>
      <c r="EG360" s="19">
        <f t="shared" si="1767"/>
        <v>0</v>
      </c>
      <c r="EH360" s="19">
        <f t="shared" si="1767"/>
        <v>398.08</v>
      </c>
      <c r="EI360" s="19">
        <f t="shared" si="1767"/>
        <v>6220</v>
      </c>
      <c r="EK360" s="19">
        <f t="shared" si="1708"/>
        <v>0</v>
      </c>
      <c r="EL360">
        <f t="shared" si="1709"/>
        <v>0</v>
      </c>
      <c r="EM360">
        <f t="shared" si="1710"/>
        <v>0</v>
      </c>
      <c r="EN360">
        <f t="shared" si="1711"/>
        <v>13080.908799999999</v>
      </c>
      <c r="EO360">
        <f t="shared" si="1712"/>
        <v>204389.19999999998</v>
      </c>
      <c r="ER360" s="19">
        <f t="shared" si="1713"/>
        <v>0</v>
      </c>
      <c r="ES360" s="19">
        <f t="shared" si="1714"/>
        <v>0</v>
      </c>
      <c r="ET360" s="19">
        <f t="shared" si="1715"/>
        <v>0</v>
      </c>
      <c r="EU360" s="19">
        <f t="shared" si="1716"/>
        <v>2109.8240000000001</v>
      </c>
      <c r="EV360" s="19">
        <f t="shared" si="1717"/>
        <v>32966</v>
      </c>
      <c r="EZ360" s="1" t="str">
        <f t="shared" si="1718"/>
        <v>Style, Designers</v>
      </c>
      <c r="FA360" s="19">
        <f t="shared" si="1768"/>
        <v>0</v>
      </c>
      <c r="FB360" s="19">
        <f t="shared" si="1768"/>
        <v>0</v>
      </c>
      <c r="FC360" s="19">
        <f t="shared" si="1768"/>
        <v>0</v>
      </c>
      <c r="FD360" s="19">
        <f t="shared" si="1768"/>
        <v>398.08</v>
      </c>
      <c r="FE360" s="19">
        <f t="shared" si="1768"/>
        <v>6220</v>
      </c>
      <c r="FG360" s="19">
        <f t="shared" si="1719"/>
        <v>0</v>
      </c>
      <c r="FH360">
        <f t="shared" si="1720"/>
        <v>0</v>
      </c>
      <c r="FI360">
        <f t="shared" si="1721"/>
        <v>0</v>
      </c>
      <c r="FJ360">
        <f t="shared" si="1722"/>
        <v>13080.908799999999</v>
      </c>
      <c r="FK360">
        <f t="shared" si="1723"/>
        <v>204389.19999999998</v>
      </c>
      <c r="FN360" s="19">
        <f t="shared" si="1724"/>
        <v>0</v>
      </c>
      <c r="FO360" s="19">
        <f t="shared" si="1725"/>
        <v>0</v>
      </c>
      <c r="FP360" s="19">
        <f t="shared" si="1726"/>
        <v>0</v>
      </c>
      <c r="FQ360" s="19">
        <f t="shared" si="1727"/>
        <v>2109.8240000000001</v>
      </c>
      <c r="FR360" s="19">
        <f t="shared" si="1728"/>
        <v>32966</v>
      </c>
      <c r="FV360" s="1" t="str">
        <f t="shared" si="1729"/>
        <v>Style, Designers</v>
      </c>
      <c r="FW360" s="19">
        <f t="shared" si="1769"/>
        <v>0</v>
      </c>
      <c r="FX360" s="19">
        <f t="shared" si="1769"/>
        <v>0</v>
      </c>
      <c r="FY360" s="19">
        <f t="shared" si="1769"/>
        <v>0</v>
      </c>
      <c r="FZ360" s="19">
        <f t="shared" si="1769"/>
        <v>398.08</v>
      </c>
      <c r="GA360" s="19">
        <f t="shared" si="1769"/>
        <v>2488</v>
      </c>
      <c r="GC360" s="19">
        <f t="shared" si="1730"/>
        <v>0</v>
      </c>
      <c r="GD360">
        <f t="shared" si="1731"/>
        <v>0</v>
      </c>
      <c r="GE360">
        <f t="shared" si="1732"/>
        <v>0</v>
      </c>
      <c r="GF360">
        <f t="shared" si="1733"/>
        <v>13080.908799999999</v>
      </c>
      <c r="GG360">
        <f t="shared" si="1734"/>
        <v>81755.679999999993</v>
      </c>
      <c r="GJ360" s="19">
        <f t="shared" si="1735"/>
        <v>0</v>
      </c>
      <c r="GK360" s="19">
        <f t="shared" si="1736"/>
        <v>0</v>
      </c>
      <c r="GL360" s="19">
        <f t="shared" si="1737"/>
        <v>0</v>
      </c>
      <c r="GM360" s="19">
        <f t="shared" si="1738"/>
        <v>2109.8240000000001</v>
      </c>
      <c r="GN360" s="19">
        <f t="shared" si="1739"/>
        <v>13186.4</v>
      </c>
      <c r="GR360" s="1" t="str">
        <f t="shared" si="1740"/>
        <v>Style, Designers</v>
      </c>
      <c r="GS360" s="19">
        <f t="shared" si="1770"/>
        <v>0</v>
      </c>
      <c r="GT360" s="19">
        <f t="shared" si="1770"/>
        <v>0</v>
      </c>
      <c r="GU360" s="19">
        <f t="shared" si="1770"/>
        <v>0</v>
      </c>
      <c r="GV360" s="19">
        <f t="shared" si="1770"/>
        <v>398.08</v>
      </c>
      <c r="GW360" s="19">
        <f t="shared" si="1770"/>
        <v>6220</v>
      </c>
      <c r="GY360" s="19">
        <f t="shared" si="1741"/>
        <v>0</v>
      </c>
      <c r="GZ360">
        <f t="shared" si="1742"/>
        <v>0</v>
      </c>
      <c r="HA360">
        <f t="shared" si="1743"/>
        <v>0</v>
      </c>
      <c r="HB360">
        <f t="shared" si="1744"/>
        <v>13080.908799999999</v>
      </c>
      <c r="HC360">
        <f t="shared" si="1745"/>
        <v>204389.19999999998</v>
      </c>
      <c r="HF360" s="19">
        <f t="shared" si="1746"/>
        <v>0</v>
      </c>
      <c r="HG360" s="19">
        <f t="shared" si="1747"/>
        <v>0</v>
      </c>
      <c r="HH360" s="19">
        <f t="shared" si="1748"/>
        <v>0</v>
      </c>
      <c r="HI360" s="19">
        <f t="shared" si="1749"/>
        <v>2109.8240000000001</v>
      </c>
      <c r="HJ360" s="19">
        <f t="shared" si="1750"/>
        <v>32966</v>
      </c>
      <c r="HN360" s="1" t="str">
        <f t="shared" si="1751"/>
        <v>Style, Designers</v>
      </c>
      <c r="HO360" s="19">
        <f t="shared" si="1771"/>
        <v>0</v>
      </c>
      <c r="HP360" s="19">
        <f t="shared" si="1771"/>
        <v>0</v>
      </c>
      <c r="HQ360" s="19">
        <f t="shared" si="1771"/>
        <v>0</v>
      </c>
      <c r="HR360" s="19">
        <f t="shared" si="1771"/>
        <v>398.08</v>
      </c>
      <c r="HS360" s="19">
        <f t="shared" si="1771"/>
        <v>3110</v>
      </c>
      <c r="HU360" s="19">
        <f t="shared" si="1752"/>
        <v>0</v>
      </c>
      <c r="HV360">
        <f t="shared" si="1753"/>
        <v>0</v>
      </c>
      <c r="HW360">
        <f t="shared" si="1754"/>
        <v>0</v>
      </c>
      <c r="HX360">
        <f t="shared" si="1755"/>
        <v>13080.908799999999</v>
      </c>
      <c r="HY360">
        <f t="shared" si="1756"/>
        <v>102194.59999999999</v>
      </c>
      <c r="IB360" s="19">
        <f t="shared" si="1757"/>
        <v>0</v>
      </c>
      <c r="IC360" s="19">
        <f t="shared" si="1758"/>
        <v>0</v>
      </c>
      <c r="ID360" s="19">
        <f t="shared" si="1759"/>
        <v>0</v>
      </c>
      <c r="IE360" s="19">
        <f t="shared" si="1760"/>
        <v>2109.8240000000001</v>
      </c>
      <c r="IF360" s="19">
        <f t="shared" si="1761"/>
        <v>16483</v>
      </c>
    </row>
    <row r="361" spans="1:241">
      <c r="B361" s="1" t="str">
        <f t="shared" si="1641"/>
        <v>Style</v>
      </c>
      <c r="C361" s="19">
        <f t="shared" si="1772"/>
        <v>0</v>
      </c>
      <c r="D361" s="19">
        <f t="shared" si="1772"/>
        <v>0</v>
      </c>
      <c r="E361" s="19">
        <f t="shared" si="1772"/>
        <v>0</v>
      </c>
      <c r="F361" s="19">
        <f t="shared" si="1773"/>
        <v>597.12</v>
      </c>
      <c r="G361" s="19">
        <f t="shared" si="1772"/>
        <v>9330</v>
      </c>
      <c r="I361" s="19">
        <f t="shared" si="1642"/>
        <v>0</v>
      </c>
      <c r="J361">
        <f t="shared" si="1643"/>
        <v>0</v>
      </c>
      <c r="K361">
        <f t="shared" si="1644"/>
        <v>0</v>
      </c>
      <c r="L361">
        <f t="shared" si="1645"/>
        <v>22317.360000000001</v>
      </c>
      <c r="M361">
        <f t="shared" si="1646"/>
        <v>348708.75</v>
      </c>
      <c r="P361" s="19">
        <f t="shared" si="1647"/>
        <v>0</v>
      </c>
      <c r="Q361" s="19">
        <f t="shared" si="1648"/>
        <v>0</v>
      </c>
      <c r="R361" s="19">
        <f t="shared" si="1649"/>
        <v>0</v>
      </c>
      <c r="S361" s="19">
        <f t="shared" si="1650"/>
        <v>3433.44</v>
      </c>
      <c r="T361" s="19">
        <f t="shared" si="1651"/>
        <v>53647.5</v>
      </c>
      <c r="X361" s="1" t="str">
        <f t="shared" si="1652"/>
        <v>Style</v>
      </c>
      <c r="Y361" s="19">
        <f t="shared" si="1762"/>
        <v>0</v>
      </c>
      <c r="Z361" s="19">
        <f t="shared" si="1762"/>
        <v>0</v>
      </c>
      <c r="AA361" s="19">
        <f t="shared" si="1762"/>
        <v>0</v>
      </c>
      <c r="AB361" s="19">
        <f t="shared" si="1762"/>
        <v>597.12</v>
      </c>
      <c r="AC361" s="19">
        <f t="shared" si="1762"/>
        <v>9330</v>
      </c>
      <c r="AE361" s="19">
        <f t="shared" si="1653"/>
        <v>0</v>
      </c>
      <c r="AF361">
        <f t="shared" si="1654"/>
        <v>0</v>
      </c>
      <c r="AG361">
        <f t="shared" si="1655"/>
        <v>0</v>
      </c>
      <c r="AH361">
        <f t="shared" si="1656"/>
        <v>22317.360000000001</v>
      </c>
      <c r="AI361">
        <f t="shared" si="1657"/>
        <v>348708.75</v>
      </c>
      <c r="AL361" s="19">
        <f t="shared" si="1658"/>
        <v>0</v>
      </c>
      <c r="AM361" s="19">
        <f t="shared" si="1659"/>
        <v>0</v>
      </c>
      <c r="AN361" s="19">
        <f t="shared" si="1660"/>
        <v>0</v>
      </c>
      <c r="AO361" s="19">
        <f t="shared" si="1661"/>
        <v>3433.44</v>
      </c>
      <c r="AP361" s="19">
        <f t="shared" si="1662"/>
        <v>53647.5</v>
      </c>
      <c r="AT361" s="1" t="str">
        <f t="shared" si="1663"/>
        <v>Style</v>
      </c>
      <c r="AU361" s="19">
        <f t="shared" si="1763"/>
        <v>0</v>
      </c>
      <c r="AV361" s="19">
        <f t="shared" si="1763"/>
        <v>0</v>
      </c>
      <c r="AW361" s="19">
        <f t="shared" si="1763"/>
        <v>0</v>
      </c>
      <c r="AX361" s="19">
        <f t="shared" si="1763"/>
        <v>597.12</v>
      </c>
      <c r="AY361" s="19">
        <f t="shared" si="1763"/>
        <v>9330</v>
      </c>
      <c r="BA361" s="19">
        <f t="shared" si="1664"/>
        <v>0</v>
      </c>
      <c r="BB361">
        <f t="shared" si="1665"/>
        <v>0</v>
      </c>
      <c r="BC361">
        <f t="shared" si="1666"/>
        <v>0</v>
      </c>
      <c r="BD361">
        <f t="shared" si="1667"/>
        <v>22317.360000000001</v>
      </c>
      <c r="BE361">
        <f t="shared" si="1668"/>
        <v>348708.75</v>
      </c>
      <c r="BH361" s="19">
        <f t="shared" si="1669"/>
        <v>0</v>
      </c>
      <c r="BI361" s="19">
        <f t="shared" si="1670"/>
        <v>0</v>
      </c>
      <c r="BJ361" s="19">
        <f t="shared" si="1671"/>
        <v>0</v>
      </c>
      <c r="BK361" s="19">
        <f t="shared" si="1672"/>
        <v>3433.44</v>
      </c>
      <c r="BL361" s="19">
        <f t="shared" si="1673"/>
        <v>53647.5</v>
      </c>
      <c r="BP361" s="1" t="str">
        <f t="shared" si="1674"/>
        <v>Style</v>
      </c>
      <c r="BQ361" s="19">
        <f t="shared" si="1764"/>
        <v>0</v>
      </c>
      <c r="BR361" s="19">
        <f t="shared" si="1764"/>
        <v>0</v>
      </c>
      <c r="BS361" s="19">
        <f t="shared" si="1764"/>
        <v>0</v>
      </c>
      <c r="BT361" s="19">
        <f t="shared" si="1764"/>
        <v>597.12</v>
      </c>
      <c r="BU361" s="19">
        <f t="shared" si="1764"/>
        <v>9330</v>
      </c>
      <c r="BW361" s="19">
        <f t="shared" si="1675"/>
        <v>0</v>
      </c>
      <c r="BX361">
        <f t="shared" si="1676"/>
        <v>0</v>
      </c>
      <c r="BY361">
        <f t="shared" si="1677"/>
        <v>0</v>
      </c>
      <c r="BZ361">
        <f t="shared" si="1678"/>
        <v>22317.360000000001</v>
      </c>
      <c r="CA361">
        <f t="shared" si="1679"/>
        <v>348708.75</v>
      </c>
      <c r="CD361" s="19">
        <f t="shared" si="1680"/>
        <v>0</v>
      </c>
      <c r="CE361" s="19">
        <f t="shared" si="1681"/>
        <v>0</v>
      </c>
      <c r="CF361" s="19">
        <f t="shared" si="1682"/>
        <v>0</v>
      </c>
      <c r="CG361" s="19">
        <f t="shared" si="1683"/>
        <v>3433.44</v>
      </c>
      <c r="CH361" s="19">
        <f t="shared" si="1684"/>
        <v>53647.5</v>
      </c>
      <c r="CL361" s="1" t="str">
        <f t="shared" si="1685"/>
        <v>Style</v>
      </c>
      <c r="CM361" s="19">
        <f t="shared" si="1765"/>
        <v>0</v>
      </c>
      <c r="CN361" s="19">
        <f t="shared" si="1765"/>
        <v>0</v>
      </c>
      <c r="CO361" s="19">
        <f t="shared" si="1765"/>
        <v>0</v>
      </c>
      <c r="CP361" s="19">
        <f t="shared" si="1765"/>
        <v>597.12</v>
      </c>
      <c r="CQ361" s="19">
        <f t="shared" si="1765"/>
        <v>4665</v>
      </c>
      <c r="CS361" s="19">
        <f t="shared" si="1686"/>
        <v>0</v>
      </c>
      <c r="CT361">
        <f t="shared" si="1687"/>
        <v>0</v>
      </c>
      <c r="CU361">
        <f t="shared" si="1688"/>
        <v>0</v>
      </c>
      <c r="CV361">
        <f t="shared" si="1689"/>
        <v>22317.360000000001</v>
      </c>
      <c r="CW361">
        <f t="shared" si="1690"/>
        <v>174354.375</v>
      </c>
      <c r="CZ361" s="19">
        <f t="shared" si="1691"/>
        <v>0</v>
      </c>
      <c r="DA361" s="19">
        <f t="shared" si="1692"/>
        <v>0</v>
      </c>
      <c r="DB361" s="19">
        <f t="shared" si="1693"/>
        <v>0</v>
      </c>
      <c r="DC361" s="19">
        <f t="shared" si="1694"/>
        <v>3433.44</v>
      </c>
      <c r="DD361" s="19">
        <f t="shared" si="1695"/>
        <v>26823.75</v>
      </c>
      <c r="DH361" s="1" t="str">
        <f t="shared" si="1696"/>
        <v>Style</v>
      </c>
      <c r="DI361" s="19">
        <f t="shared" si="1766"/>
        <v>0</v>
      </c>
      <c r="DJ361" s="19">
        <f t="shared" si="1766"/>
        <v>0</v>
      </c>
      <c r="DK361" s="19">
        <f t="shared" si="1766"/>
        <v>0</v>
      </c>
      <c r="DL361" s="19">
        <f t="shared" si="1766"/>
        <v>597.12</v>
      </c>
      <c r="DM361" s="19">
        <f t="shared" si="1766"/>
        <v>4665</v>
      </c>
      <c r="DO361" s="19">
        <f t="shared" si="1697"/>
        <v>0</v>
      </c>
      <c r="DP361">
        <f t="shared" si="1698"/>
        <v>0</v>
      </c>
      <c r="DQ361">
        <f t="shared" si="1699"/>
        <v>0</v>
      </c>
      <c r="DR361">
        <f t="shared" si="1700"/>
        <v>22317.360000000001</v>
      </c>
      <c r="DS361">
        <f t="shared" si="1701"/>
        <v>174354.375</v>
      </c>
      <c r="DV361" s="19">
        <f t="shared" si="1702"/>
        <v>0</v>
      </c>
      <c r="DW361" s="19">
        <f t="shared" si="1703"/>
        <v>0</v>
      </c>
      <c r="DX361" s="19">
        <f t="shared" si="1704"/>
        <v>0</v>
      </c>
      <c r="DY361" s="19">
        <f t="shared" si="1705"/>
        <v>3433.44</v>
      </c>
      <c r="DZ361" s="19">
        <f t="shared" si="1706"/>
        <v>26823.75</v>
      </c>
      <c r="ED361" s="1" t="str">
        <f t="shared" si="1707"/>
        <v>Style</v>
      </c>
      <c r="EE361" s="19">
        <f t="shared" si="1767"/>
        <v>0</v>
      </c>
      <c r="EF361" s="19">
        <f t="shared" si="1767"/>
        <v>0</v>
      </c>
      <c r="EG361" s="19">
        <f t="shared" si="1767"/>
        <v>0</v>
      </c>
      <c r="EH361" s="19">
        <f t="shared" si="1767"/>
        <v>597.12</v>
      </c>
      <c r="EI361" s="19">
        <f t="shared" si="1767"/>
        <v>9330</v>
      </c>
      <c r="EK361" s="19">
        <f t="shared" si="1708"/>
        <v>0</v>
      </c>
      <c r="EL361">
        <f t="shared" si="1709"/>
        <v>0</v>
      </c>
      <c r="EM361">
        <f t="shared" si="1710"/>
        <v>0</v>
      </c>
      <c r="EN361">
        <f t="shared" si="1711"/>
        <v>22317.360000000001</v>
      </c>
      <c r="EO361">
        <f t="shared" si="1712"/>
        <v>348708.75</v>
      </c>
      <c r="ER361" s="19">
        <f t="shared" si="1713"/>
        <v>0</v>
      </c>
      <c r="ES361" s="19">
        <f t="shared" si="1714"/>
        <v>0</v>
      </c>
      <c r="ET361" s="19">
        <f t="shared" si="1715"/>
        <v>0</v>
      </c>
      <c r="EU361" s="19">
        <f t="shared" si="1716"/>
        <v>3433.44</v>
      </c>
      <c r="EV361" s="19">
        <f t="shared" si="1717"/>
        <v>53647.5</v>
      </c>
      <c r="EZ361" s="1" t="str">
        <f t="shared" si="1718"/>
        <v>Style</v>
      </c>
      <c r="FA361" s="19">
        <f t="shared" si="1768"/>
        <v>0</v>
      </c>
      <c r="FB361" s="19">
        <f t="shared" si="1768"/>
        <v>0</v>
      </c>
      <c r="FC361" s="19">
        <f t="shared" si="1768"/>
        <v>0</v>
      </c>
      <c r="FD361" s="19">
        <f t="shared" si="1768"/>
        <v>597.12</v>
      </c>
      <c r="FE361" s="19">
        <f t="shared" si="1768"/>
        <v>9330</v>
      </c>
      <c r="FG361" s="19">
        <f t="shared" si="1719"/>
        <v>0</v>
      </c>
      <c r="FH361">
        <f t="shared" si="1720"/>
        <v>0</v>
      </c>
      <c r="FI361">
        <f t="shared" si="1721"/>
        <v>0</v>
      </c>
      <c r="FJ361">
        <f t="shared" si="1722"/>
        <v>22317.360000000001</v>
      </c>
      <c r="FK361">
        <f t="shared" si="1723"/>
        <v>348708.75</v>
      </c>
      <c r="FN361" s="19">
        <f t="shared" si="1724"/>
        <v>0</v>
      </c>
      <c r="FO361" s="19">
        <f t="shared" si="1725"/>
        <v>0</v>
      </c>
      <c r="FP361" s="19">
        <f t="shared" si="1726"/>
        <v>0</v>
      </c>
      <c r="FQ361" s="19">
        <f t="shared" si="1727"/>
        <v>3433.44</v>
      </c>
      <c r="FR361" s="19">
        <f t="shared" si="1728"/>
        <v>53647.5</v>
      </c>
      <c r="FV361" s="1" t="str">
        <f t="shared" si="1729"/>
        <v>Style</v>
      </c>
      <c r="FW361" s="19">
        <f t="shared" si="1769"/>
        <v>0</v>
      </c>
      <c r="FX361" s="19">
        <f t="shared" si="1769"/>
        <v>0</v>
      </c>
      <c r="FY361" s="19">
        <f t="shared" si="1769"/>
        <v>0</v>
      </c>
      <c r="FZ361" s="19">
        <f t="shared" si="1769"/>
        <v>597.12</v>
      </c>
      <c r="GA361" s="19">
        <f t="shared" si="1769"/>
        <v>3732</v>
      </c>
      <c r="GC361" s="19">
        <f t="shared" si="1730"/>
        <v>0</v>
      </c>
      <c r="GD361">
        <f t="shared" si="1731"/>
        <v>0</v>
      </c>
      <c r="GE361">
        <f t="shared" si="1732"/>
        <v>0</v>
      </c>
      <c r="GF361">
        <f t="shared" si="1733"/>
        <v>22317.360000000001</v>
      </c>
      <c r="GG361">
        <f t="shared" si="1734"/>
        <v>139483.5</v>
      </c>
      <c r="GJ361" s="19">
        <f t="shared" si="1735"/>
        <v>0</v>
      </c>
      <c r="GK361" s="19">
        <f t="shared" si="1736"/>
        <v>0</v>
      </c>
      <c r="GL361" s="19">
        <f t="shared" si="1737"/>
        <v>0</v>
      </c>
      <c r="GM361" s="19">
        <f t="shared" si="1738"/>
        <v>3433.44</v>
      </c>
      <c r="GN361" s="19">
        <f t="shared" si="1739"/>
        <v>21459</v>
      </c>
      <c r="GR361" s="1" t="str">
        <f t="shared" si="1740"/>
        <v>Style</v>
      </c>
      <c r="GS361" s="19">
        <f t="shared" si="1770"/>
        <v>0</v>
      </c>
      <c r="GT361" s="19">
        <f t="shared" si="1770"/>
        <v>0</v>
      </c>
      <c r="GU361" s="19">
        <f t="shared" si="1770"/>
        <v>0</v>
      </c>
      <c r="GV361" s="19">
        <f t="shared" si="1770"/>
        <v>597.12</v>
      </c>
      <c r="GW361" s="19">
        <f t="shared" si="1770"/>
        <v>9330</v>
      </c>
      <c r="GY361" s="19">
        <f t="shared" si="1741"/>
        <v>0</v>
      </c>
      <c r="GZ361">
        <f t="shared" si="1742"/>
        <v>0</v>
      </c>
      <c r="HA361">
        <f t="shared" si="1743"/>
        <v>0</v>
      </c>
      <c r="HB361">
        <f t="shared" si="1744"/>
        <v>22317.360000000001</v>
      </c>
      <c r="HC361">
        <f t="shared" si="1745"/>
        <v>348708.75</v>
      </c>
      <c r="HF361" s="19">
        <f t="shared" si="1746"/>
        <v>0</v>
      </c>
      <c r="HG361" s="19">
        <f t="shared" si="1747"/>
        <v>0</v>
      </c>
      <c r="HH361" s="19">
        <f t="shared" si="1748"/>
        <v>0</v>
      </c>
      <c r="HI361" s="19">
        <f t="shared" si="1749"/>
        <v>3433.44</v>
      </c>
      <c r="HJ361" s="19">
        <f t="shared" si="1750"/>
        <v>53647.5</v>
      </c>
      <c r="HN361" s="1" t="str">
        <f t="shared" si="1751"/>
        <v>Style</v>
      </c>
      <c r="HO361" s="19">
        <f t="shared" si="1771"/>
        <v>0</v>
      </c>
      <c r="HP361" s="19">
        <f t="shared" si="1771"/>
        <v>0</v>
      </c>
      <c r="HQ361" s="19">
        <f t="shared" si="1771"/>
        <v>0</v>
      </c>
      <c r="HR361" s="19">
        <f t="shared" si="1771"/>
        <v>597.12</v>
      </c>
      <c r="HS361" s="19">
        <f t="shared" si="1771"/>
        <v>4665</v>
      </c>
      <c r="HU361" s="19">
        <f t="shared" si="1752"/>
        <v>0</v>
      </c>
      <c r="HV361">
        <f t="shared" si="1753"/>
        <v>0</v>
      </c>
      <c r="HW361">
        <f t="shared" si="1754"/>
        <v>0</v>
      </c>
      <c r="HX361">
        <f t="shared" si="1755"/>
        <v>22317.360000000001</v>
      </c>
      <c r="HY361">
        <f t="shared" si="1756"/>
        <v>174354.375</v>
      </c>
      <c r="IB361" s="19">
        <f t="shared" si="1757"/>
        <v>0</v>
      </c>
      <c r="IC361" s="19">
        <f t="shared" si="1758"/>
        <v>0</v>
      </c>
      <c r="ID361" s="19">
        <f t="shared" si="1759"/>
        <v>0</v>
      </c>
      <c r="IE361" s="19">
        <f t="shared" si="1760"/>
        <v>3433.44</v>
      </c>
      <c r="IF361" s="19">
        <f t="shared" si="1761"/>
        <v>26823.75</v>
      </c>
    </row>
    <row r="362" spans="1:241">
      <c r="B362" s="1" t="str">
        <f t="shared" si="1641"/>
        <v>Designers</v>
      </c>
      <c r="C362" s="19">
        <f t="shared" si="1772"/>
        <v>0</v>
      </c>
      <c r="D362" s="19">
        <f t="shared" si="1772"/>
        <v>0</v>
      </c>
      <c r="E362" s="19">
        <f t="shared" si="1772"/>
        <v>0</v>
      </c>
      <c r="F362" s="19">
        <f t="shared" si="1773"/>
        <v>497.6</v>
      </c>
      <c r="G362" s="19">
        <f t="shared" si="1772"/>
        <v>7775</v>
      </c>
      <c r="I362" s="19">
        <f t="shared" si="1642"/>
        <v>0</v>
      </c>
      <c r="J362">
        <f t="shared" si="1643"/>
        <v>0</v>
      </c>
      <c r="K362">
        <f t="shared" si="1644"/>
        <v>0</v>
      </c>
      <c r="L362">
        <f t="shared" si="1645"/>
        <v>18597.8</v>
      </c>
      <c r="M362">
        <f t="shared" si="1646"/>
        <v>290590.625</v>
      </c>
      <c r="P362" s="19">
        <f t="shared" si="1647"/>
        <v>0</v>
      </c>
      <c r="Q362" s="19">
        <f t="shared" si="1648"/>
        <v>0</v>
      </c>
      <c r="R362" s="19">
        <f t="shared" si="1649"/>
        <v>0</v>
      </c>
      <c r="S362" s="19">
        <f t="shared" si="1650"/>
        <v>2861.2000000000003</v>
      </c>
      <c r="T362" s="19">
        <f t="shared" si="1651"/>
        <v>44706.25</v>
      </c>
      <c r="X362" s="1" t="str">
        <f t="shared" si="1652"/>
        <v>Designers</v>
      </c>
      <c r="Y362" s="19">
        <f t="shared" si="1762"/>
        <v>0</v>
      </c>
      <c r="Z362" s="19">
        <f t="shared" si="1762"/>
        <v>0</v>
      </c>
      <c r="AA362" s="19">
        <f t="shared" si="1762"/>
        <v>0</v>
      </c>
      <c r="AB362" s="19">
        <f t="shared" si="1762"/>
        <v>497.6</v>
      </c>
      <c r="AC362" s="19">
        <f t="shared" si="1762"/>
        <v>7775</v>
      </c>
      <c r="AE362" s="19">
        <f t="shared" si="1653"/>
        <v>0</v>
      </c>
      <c r="AF362">
        <f t="shared" si="1654"/>
        <v>0</v>
      </c>
      <c r="AG362">
        <f t="shared" si="1655"/>
        <v>0</v>
      </c>
      <c r="AH362">
        <f t="shared" si="1656"/>
        <v>18597.8</v>
      </c>
      <c r="AI362">
        <f t="shared" si="1657"/>
        <v>290590.625</v>
      </c>
      <c r="AL362" s="19">
        <f t="shared" si="1658"/>
        <v>0</v>
      </c>
      <c r="AM362" s="19">
        <f t="shared" si="1659"/>
        <v>0</v>
      </c>
      <c r="AN362" s="19">
        <f t="shared" si="1660"/>
        <v>0</v>
      </c>
      <c r="AO362" s="19">
        <f t="shared" si="1661"/>
        <v>2861.2000000000003</v>
      </c>
      <c r="AP362" s="19">
        <f t="shared" si="1662"/>
        <v>44706.25</v>
      </c>
      <c r="AT362" s="1" t="str">
        <f t="shared" si="1663"/>
        <v>Designers</v>
      </c>
      <c r="AU362" s="19">
        <f t="shared" si="1763"/>
        <v>0</v>
      </c>
      <c r="AV362" s="19">
        <f t="shared" si="1763"/>
        <v>0</v>
      </c>
      <c r="AW362" s="19">
        <f t="shared" si="1763"/>
        <v>0</v>
      </c>
      <c r="AX362" s="19">
        <f t="shared" si="1763"/>
        <v>497.6</v>
      </c>
      <c r="AY362" s="19">
        <f t="shared" si="1763"/>
        <v>7775</v>
      </c>
      <c r="BA362" s="19">
        <f t="shared" si="1664"/>
        <v>0</v>
      </c>
      <c r="BB362">
        <f t="shared" si="1665"/>
        <v>0</v>
      </c>
      <c r="BC362">
        <f t="shared" si="1666"/>
        <v>0</v>
      </c>
      <c r="BD362">
        <f t="shared" si="1667"/>
        <v>18597.8</v>
      </c>
      <c r="BE362">
        <f t="shared" si="1668"/>
        <v>290590.625</v>
      </c>
      <c r="BH362" s="19">
        <f t="shared" si="1669"/>
        <v>0</v>
      </c>
      <c r="BI362" s="19">
        <f t="shared" si="1670"/>
        <v>0</v>
      </c>
      <c r="BJ362" s="19">
        <f t="shared" si="1671"/>
        <v>0</v>
      </c>
      <c r="BK362" s="19">
        <f t="shared" si="1672"/>
        <v>2861.2000000000003</v>
      </c>
      <c r="BL362" s="19">
        <f t="shared" si="1673"/>
        <v>44706.25</v>
      </c>
      <c r="BP362" s="1" t="str">
        <f t="shared" si="1674"/>
        <v>Designers</v>
      </c>
      <c r="BQ362" s="19">
        <f t="shared" si="1764"/>
        <v>0</v>
      </c>
      <c r="BR362" s="19">
        <f t="shared" si="1764"/>
        <v>0</v>
      </c>
      <c r="BS362" s="19">
        <f t="shared" si="1764"/>
        <v>0</v>
      </c>
      <c r="BT362" s="19">
        <f t="shared" si="1764"/>
        <v>497.6</v>
      </c>
      <c r="BU362" s="19">
        <f t="shared" si="1764"/>
        <v>7775</v>
      </c>
      <c r="BW362" s="19">
        <f t="shared" si="1675"/>
        <v>0</v>
      </c>
      <c r="BX362">
        <f t="shared" si="1676"/>
        <v>0</v>
      </c>
      <c r="BY362">
        <f t="shared" si="1677"/>
        <v>0</v>
      </c>
      <c r="BZ362">
        <f t="shared" si="1678"/>
        <v>18597.8</v>
      </c>
      <c r="CA362">
        <f t="shared" si="1679"/>
        <v>290590.625</v>
      </c>
      <c r="CD362" s="19">
        <f t="shared" si="1680"/>
        <v>0</v>
      </c>
      <c r="CE362" s="19">
        <f t="shared" si="1681"/>
        <v>0</v>
      </c>
      <c r="CF362" s="19">
        <f t="shared" si="1682"/>
        <v>0</v>
      </c>
      <c r="CG362" s="19">
        <f t="shared" si="1683"/>
        <v>2861.2000000000003</v>
      </c>
      <c r="CH362" s="19">
        <f t="shared" si="1684"/>
        <v>44706.25</v>
      </c>
      <c r="CL362" s="1" t="str">
        <f t="shared" si="1685"/>
        <v>Designers</v>
      </c>
      <c r="CM362" s="19">
        <f t="shared" si="1765"/>
        <v>0</v>
      </c>
      <c r="CN362" s="19">
        <f t="shared" si="1765"/>
        <v>0</v>
      </c>
      <c r="CO362" s="19">
        <f t="shared" si="1765"/>
        <v>0</v>
      </c>
      <c r="CP362" s="19">
        <f t="shared" si="1765"/>
        <v>497.6</v>
      </c>
      <c r="CQ362" s="19">
        <f t="shared" si="1765"/>
        <v>3887.5</v>
      </c>
      <c r="CS362" s="19">
        <f t="shared" si="1686"/>
        <v>0</v>
      </c>
      <c r="CT362">
        <f t="shared" si="1687"/>
        <v>0</v>
      </c>
      <c r="CU362">
        <f t="shared" si="1688"/>
        <v>0</v>
      </c>
      <c r="CV362">
        <f t="shared" si="1689"/>
        <v>18597.8</v>
      </c>
      <c r="CW362">
        <f t="shared" si="1690"/>
        <v>145295.3125</v>
      </c>
      <c r="CZ362" s="19">
        <f t="shared" si="1691"/>
        <v>0</v>
      </c>
      <c r="DA362" s="19">
        <f t="shared" si="1692"/>
        <v>0</v>
      </c>
      <c r="DB362" s="19">
        <f t="shared" si="1693"/>
        <v>0</v>
      </c>
      <c r="DC362" s="19">
        <f t="shared" si="1694"/>
        <v>2861.2000000000003</v>
      </c>
      <c r="DD362" s="19">
        <f t="shared" si="1695"/>
        <v>22353.125</v>
      </c>
      <c r="DH362" s="1" t="str">
        <f t="shared" si="1696"/>
        <v>Designers</v>
      </c>
      <c r="DI362" s="19">
        <f t="shared" si="1766"/>
        <v>0</v>
      </c>
      <c r="DJ362" s="19">
        <f t="shared" si="1766"/>
        <v>0</v>
      </c>
      <c r="DK362" s="19">
        <f t="shared" si="1766"/>
        <v>0</v>
      </c>
      <c r="DL362" s="19">
        <f t="shared" si="1766"/>
        <v>497.6</v>
      </c>
      <c r="DM362" s="19">
        <f t="shared" si="1766"/>
        <v>3887.5</v>
      </c>
      <c r="DO362" s="19">
        <f t="shared" si="1697"/>
        <v>0</v>
      </c>
      <c r="DP362">
        <f t="shared" si="1698"/>
        <v>0</v>
      </c>
      <c r="DQ362">
        <f t="shared" si="1699"/>
        <v>0</v>
      </c>
      <c r="DR362">
        <f t="shared" si="1700"/>
        <v>18597.8</v>
      </c>
      <c r="DS362">
        <f t="shared" si="1701"/>
        <v>145295.3125</v>
      </c>
      <c r="DV362" s="19">
        <f t="shared" si="1702"/>
        <v>0</v>
      </c>
      <c r="DW362" s="19">
        <f t="shared" si="1703"/>
        <v>0</v>
      </c>
      <c r="DX362" s="19">
        <f t="shared" si="1704"/>
        <v>0</v>
      </c>
      <c r="DY362" s="19">
        <f t="shared" si="1705"/>
        <v>2861.2000000000003</v>
      </c>
      <c r="DZ362" s="19">
        <f t="shared" si="1706"/>
        <v>22353.125</v>
      </c>
      <c r="ED362" s="1" t="str">
        <f t="shared" si="1707"/>
        <v>Designers</v>
      </c>
      <c r="EE362" s="19">
        <f t="shared" si="1767"/>
        <v>0</v>
      </c>
      <c r="EF362" s="19">
        <f t="shared" si="1767"/>
        <v>0</v>
      </c>
      <c r="EG362" s="19">
        <f t="shared" si="1767"/>
        <v>0</v>
      </c>
      <c r="EH362" s="19">
        <f t="shared" si="1767"/>
        <v>497.6</v>
      </c>
      <c r="EI362" s="19">
        <f t="shared" si="1767"/>
        <v>7775</v>
      </c>
      <c r="EK362" s="19">
        <f t="shared" si="1708"/>
        <v>0</v>
      </c>
      <c r="EL362">
        <f t="shared" si="1709"/>
        <v>0</v>
      </c>
      <c r="EM362">
        <f t="shared" si="1710"/>
        <v>0</v>
      </c>
      <c r="EN362">
        <f t="shared" si="1711"/>
        <v>18597.8</v>
      </c>
      <c r="EO362">
        <f t="shared" si="1712"/>
        <v>290590.625</v>
      </c>
      <c r="ER362" s="19">
        <f t="shared" si="1713"/>
        <v>0</v>
      </c>
      <c r="ES362" s="19">
        <f t="shared" si="1714"/>
        <v>0</v>
      </c>
      <c r="ET362" s="19">
        <f t="shared" si="1715"/>
        <v>0</v>
      </c>
      <c r="EU362" s="19">
        <f t="shared" si="1716"/>
        <v>2861.2000000000003</v>
      </c>
      <c r="EV362" s="19">
        <f t="shared" si="1717"/>
        <v>44706.25</v>
      </c>
      <c r="EZ362" s="1" t="str">
        <f t="shared" si="1718"/>
        <v>Designers</v>
      </c>
      <c r="FA362" s="19">
        <f t="shared" si="1768"/>
        <v>0</v>
      </c>
      <c r="FB362" s="19">
        <f t="shared" si="1768"/>
        <v>0</v>
      </c>
      <c r="FC362" s="19">
        <f t="shared" si="1768"/>
        <v>0</v>
      </c>
      <c r="FD362" s="19">
        <f t="shared" si="1768"/>
        <v>497.6</v>
      </c>
      <c r="FE362" s="19">
        <f t="shared" si="1768"/>
        <v>7775</v>
      </c>
      <c r="FG362" s="19">
        <f t="shared" si="1719"/>
        <v>0</v>
      </c>
      <c r="FH362">
        <f t="shared" si="1720"/>
        <v>0</v>
      </c>
      <c r="FI362">
        <f t="shared" si="1721"/>
        <v>0</v>
      </c>
      <c r="FJ362">
        <f t="shared" si="1722"/>
        <v>18597.8</v>
      </c>
      <c r="FK362">
        <f t="shared" si="1723"/>
        <v>290590.625</v>
      </c>
      <c r="FN362" s="19">
        <f t="shared" si="1724"/>
        <v>0</v>
      </c>
      <c r="FO362" s="19">
        <f t="shared" si="1725"/>
        <v>0</v>
      </c>
      <c r="FP362" s="19">
        <f t="shared" si="1726"/>
        <v>0</v>
      </c>
      <c r="FQ362" s="19">
        <f t="shared" si="1727"/>
        <v>2861.2000000000003</v>
      </c>
      <c r="FR362" s="19">
        <f t="shared" si="1728"/>
        <v>44706.25</v>
      </c>
      <c r="FV362" s="1" t="str">
        <f t="shared" si="1729"/>
        <v>Designers</v>
      </c>
      <c r="FW362" s="19">
        <f t="shared" si="1769"/>
        <v>0</v>
      </c>
      <c r="FX362" s="19">
        <f t="shared" si="1769"/>
        <v>0</v>
      </c>
      <c r="FY362" s="19">
        <f t="shared" si="1769"/>
        <v>0</v>
      </c>
      <c r="FZ362" s="19">
        <f t="shared" si="1769"/>
        <v>497.6</v>
      </c>
      <c r="GA362" s="19">
        <f t="shared" si="1769"/>
        <v>3110</v>
      </c>
      <c r="GC362" s="19">
        <f t="shared" si="1730"/>
        <v>0</v>
      </c>
      <c r="GD362">
        <f t="shared" si="1731"/>
        <v>0</v>
      </c>
      <c r="GE362">
        <f t="shared" si="1732"/>
        <v>0</v>
      </c>
      <c r="GF362">
        <f t="shared" si="1733"/>
        <v>18597.8</v>
      </c>
      <c r="GG362">
        <f t="shared" si="1734"/>
        <v>116236.25</v>
      </c>
      <c r="GJ362" s="19">
        <f t="shared" si="1735"/>
        <v>0</v>
      </c>
      <c r="GK362" s="19">
        <f t="shared" si="1736"/>
        <v>0</v>
      </c>
      <c r="GL362" s="19">
        <f t="shared" si="1737"/>
        <v>0</v>
      </c>
      <c r="GM362" s="19">
        <f t="shared" si="1738"/>
        <v>2861.2000000000003</v>
      </c>
      <c r="GN362" s="19">
        <f t="shared" si="1739"/>
        <v>17882.5</v>
      </c>
      <c r="GR362" s="1" t="str">
        <f t="shared" si="1740"/>
        <v>Designers</v>
      </c>
      <c r="GS362" s="19">
        <f t="shared" si="1770"/>
        <v>0</v>
      </c>
      <c r="GT362" s="19">
        <f t="shared" si="1770"/>
        <v>0</v>
      </c>
      <c r="GU362" s="19">
        <f t="shared" si="1770"/>
        <v>0</v>
      </c>
      <c r="GV362" s="19">
        <f t="shared" si="1770"/>
        <v>497.6</v>
      </c>
      <c r="GW362" s="19">
        <f t="shared" si="1770"/>
        <v>7775</v>
      </c>
      <c r="GY362" s="19">
        <f t="shared" si="1741"/>
        <v>0</v>
      </c>
      <c r="GZ362">
        <f t="shared" si="1742"/>
        <v>0</v>
      </c>
      <c r="HA362">
        <f t="shared" si="1743"/>
        <v>0</v>
      </c>
      <c r="HB362">
        <f t="shared" si="1744"/>
        <v>18597.8</v>
      </c>
      <c r="HC362">
        <f t="shared" si="1745"/>
        <v>290590.625</v>
      </c>
      <c r="HF362" s="19">
        <f t="shared" si="1746"/>
        <v>0</v>
      </c>
      <c r="HG362" s="19">
        <f t="shared" si="1747"/>
        <v>0</v>
      </c>
      <c r="HH362" s="19">
        <f t="shared" si="1748"/>
        <v>0</v>
      </c>
      <c r="HI362" s="19">
        <f t="shared" si="1749"/>
        <v>2861.2000000000003</v>
      </c>
      <c r="HJ362" s="19">
        <f t="shared" si="1750"/>
        <v>44706.25</v>
      </c>
      <c r="HN362" s="1" t="str">
        <f t="shared" si="1751"/>
        <v>Designers</v>
      </c>
      <c r="HO362" s="19">
        <f t="shared" si="1771"/>
        <v>0</v>
      </c>
      <c r="HP362" s="19">
        <f t="shared" si="1771"/>
        <v>0</v>
      </c>
      <c r="HQ362" s="19">
        <f t="shared" si="1771"/>
        <v>0</v>
      </c>
      <c r="HR362" s="19">
        <f t="shared" si="1771"/>
        <v>497.6</v>
      </c>
      <c r="HS362" s="19">
        <f t="shared" si="1771"/>
        <v>3887.5</v>
      </c>
      <c r="HU362" s="19">
        <f t="shared" si="1752"/>
        <v>0</v>
      </c>
      <c r="HV362">
        <f t="shared" si="1753"/>
        <v>0</v>
      </c>
      <c r="HW362">
        <f t="shared" si="1754"/>
        <v>0</v>
      </c>
      <c r="HX362">
        <f t="shared" si="1755"/>
        <v>18597.8</v>
      </c>
      <c r="HY362">
        <f t="shared" si="1756"/>
        <v>145295.3125</v>
      </c>
      <c r="IB362" s="19">
        <f t="shared" si="1757"/>
        <v>0</v>
      </c>
      <c r="IC362" s="19">
        <f t="shared" si="1758"/>
        <v>0</v>
      </c>
      <c r="ID362" s="19">
        <f t="shared" si="1759"/>
        <v>0</v>
      </c>
      <c r="IE362" s="19">
        <f t="shared" si="1760"/>
        <v>2861.2000000000003</v>
      </c>
      <c r="IF362" s="19">
        <f t="shared" si="1761"/>
        <v>22353.125</v>
      </c>
    </row>
    <row r="363" spans="1:241">
      <c r="B363" s="1" t="str">
        <f t="shared" si="1641"/>
        <v>Supra</v>
      </c>
      <c r="C363" s="19">
        <f t="shared" si="1772"/>
        <v>0</v>
      </c>
      <c r="D363" s="19">
        <f t="shared" si="1772"/>
        <v>0</v>
      </c>
      <c r="E363" s="19">
        <f t="shared" si="1772"/>
        <v>0</v>
      </c>
      <c r="F363" s="19">
        <f t="shared" si="1773"/>
        <v>248.8</v>
      </c>
      <c r="G363" s="19">
        <f t="shared" si="1772"/>
        <v>3887.5</v>
      </c>
      <c r="I363" s="19">
        <f t="shared" si="1642"/>
        <v>0</v>
      </c>
      <c r="J363">
        <f t="shared" si="1643"/>
        <v>0</v>
      </c>
      <c r="K363">
        <f t="shared" si="1644"/>
        <v>0</v>
      </c>
      <c r="L363">
        <f t="shared" si="1645"/>
        <v>26360.36</v>
      </c>
      <c r="M363">
        <f t="shared" si="1646"/>
        <v>411880.625</v>
      </c>
      <c r="P363" s="19">
        <f t="shared" si="1647"/>
        <v>0</v>
      </c>
      <c r="Q363" s="19">
        <f t="shared" si="1648"/>
        <v>0</v>
      </c>
      <c r="R363" s="19">
        <f t="shared" si="1649"/>
        <v>0</v>
      </c>
      <c r="S363" s="19">
        <f t="shared" si="1650"/>
        <v>4055.4400000000005</v>
      </c>
      <c r="T363" s="19">
        <f t="shared" si="1651"/>
        <v>63366.25</v>
      </c>
      <c r="X363" s="1" t="str">
        <f t="shared" si="1652"/>
        <v>Supra</v>
      </c>
      <c r="Y363" s="19">
        <f t="shared" si="1762"/>
        <v>0</v>
      </c>
      <c r="Z363" s="19">
        <f t="shared" si="1762"/>
        <v>0</v>
      </c>
      <c r="AA363" s="19">
        <f t="shared" si="1762"/>
        <v>0</v>
      </c>
      <c r="AB363" s="19">
        <f t="shared" si="1762"/>
        <v>248.8</v>
      </c>
      <c r="AC363" s="19">
        <f t="shared" si="1762"/>
        <v>3887.5</v>
      </c>
      <c r="AE363" s="19">
        <f t="shared" si="1653"/>
        <v>0</v>
      </c>
      <c r="AF363">
        <f t="shared" si="1654"/>
        <v>0</v>
      </c>
      <c r="AG363">
        <f t="shared" si="1655"/>
        <v>0</v>
      </c>
      <c r="AH363">
        <f t="shared" si="1656"/>
        <v>26360.36</v>
      </c>
      <c r="AI363">
        <f t="shared" si="1657"/>
        <v>411880.625</v>
      </c>
      <c r="AL363" s="19">
        <f t="shared" si="1658"/>
        <v>0</v>
      </c>
      <c r="AM363" s="19">
        <f t="shared" si="1659"/>
        <v>0</v>
      </c>
      <c r="AN363" s="19">
        <f t="shared" si="1660"/>
        <v>0</v>
      </c>
      <c r="AO363" s="19">
        <f t="shared" si="1661"/>
        <v>4055.4400000000005</v>
      </c>
      <c r="AP363" s="19">
        <f t="shared" si="1662"/>
        <v>63366.25</v>
      </c>
      <c r="AT363" s="1" t="str">
        <f t="shared" si="1663"/>
        <v>Supra</v>
      </c>
      <c r="AU363" s="19">
        <f t="shared" si="1763"/>
        <v>0</v>
      </c>
      <c r="AV363" s="19">
        <f t="shared" si="1763"/>
        <v>0</v>
      </c>
      <c r="AW363" s="19">
        <f t="shared" si="1763"/>
        <v>0</v>
      </c>
      <c r="AX363" s="19">
        <f t="shared" si="1763"/>
        <v>248.8</v>
      </c>
      <c r="AY363" s="19">
        <f t="shared" si="1763"/>
        <v>3887.5</v>
      </c>
      <c r="BA363" s="19">
        <f t="shared" si="1664"/>
        <v>0</v>
      </c>
      <c r="BB363">
        <f t="shared" si="1665"/>
        <v>0</v>
      </c>
      <c r="BC363">
        <f t="shared" si="1666"/>
        <v>0</v>
      </c>
      <c r="BD363">
        <f t="shared" si="1667"/>
        <v>26360.36</v>
      </c>
      <c r="BE363">
        <f t="shared" si="1668"/>
        <v>411880.625</v>
      </c>
      <c r="BH363" s="19">
        <f t="shared" si="1669"/>
        <v>0</v>
      </c>
      <c r="BI363" s="19">
        <f t="shared" si="1670"/>
        <v>0</v>
      </c>
      <c r="BJ363" s="19">
        <f t="shared" si="1671"/>
        <v>0</v>
      </c>
      <c r="BK363" s="19">
        <f t="shared" si="1672"/>
        <v>4055.4400000000005</v>
      </c>
      <c r="BL363" s="19">
        <f t="shared" si="1673"/>
        <v>63366.25</v>
      </c>
      <c r="BP363" s="1" t="str">
        <f t="shared" si="1674"/>
        <v>Supra</v>
      </c>
      <c r="BQ363" s="19">
        <f t="shared" si="1764"/>
        <v>0</v>
      </c>
      <c r="BR363" s="19">
        <f t="shared" si="1764"/>
        <v>0</v>
      </c>
      <c r="BS363" s="19">
        <f t="shared" si="1764"/>
        <v>0</v>
      </c>
      <c r="BT363" s="19">
        <f t="shared" si="1764"/>
        <v>248.8</v>
      </c>
      <c r="BU363" s="19">
        <f t="shared" si="1764"/>
        <v>3887.5</v>
      </c>
      <c r="BW363" s="19">
        <f t="shared" si="1675"/>
        <v>0</v>
      </c>
      <c r="BX363">
        <f t="shared" si="1676"/>
        <v>0</v>
      </c>
      <c r="BY363">
        <f t="shared" si="1677"/>
        <v>0</v>
      </c>
      <c r="BZ363">
        <f t="shared" si="1678"/>
        <v>26360.36</v>
      </c>
      <c r="CA363">
        <f t="shared" si="1679"/>
        <v>411880.625</v>
      </c>
      <c r="CD363" s="19">
        <f t="shared" si="1680"/>
        <v>0</v>
      </c>
      <c r="CE363" s="19">
        <f t="shared" si="1681"/>
        <v>0</v>
      </c>
      <c r="CF363" s="19">
        <f t="shared" si="1682"/>
        <v>0</v>
      </c>
      <c r="CG363" s="19">
        <f t="shared" si="1683"/>
        <v>4055.4400000000005</v>
      </c>
      <c r="CH363" s="19">
        <f t="shared" si="1684"/>
        <v>63366.25</v>
      </c>
      <c r="CL363" s="1" t="str">
        <f t="shared" si="1685"/>
        <v>Supra</v>
      </c>
      <c r="CM363" s="19">
        <f t="shared" si="1765"/>
        <v>0</v>
      </c>
      <c r="CN363" s="19">
        <f t="shared" si="1765"/>
        <v>0</v>
      </c>
      <c r="CO363" s="19">
        <f t="shared" si="1765"/>
        <v>0</v>
      </c>
      <c r="CP363" s="19">
        <f t="shared" si="1765"/>
        <v>248.8</v>
      </c>
      <c r="CQ363" s="19">
        <f t="shared" si="1765"/>
        <v>1943.75</v>
      </c>
      <c r="CS363" s="19">
        <f t="shared" si="1686"/>
        <v>0</v>
      </c>
      <c r="CT363">
        <f t="shared" si="1687"/>
        <v>0</v>
      </c>
      <c r="CU363">
        <f t="shared" si="1688"/>
        <v>0</v>
      </c>
      <c r="CV363">
        <f t="shared" si="1689"/>
        <v>26360.36</v>
      </c>
      <c r="CW363">
        <f t="shared" si="1690"/>
        <v>205940.3125</v>
      </c>
      <c r="CZ363" s="19">
        <f t="shared" si="1691"/>
        <v>0</v>
      </c>
      <c r="DA363" s="19">
        <f t="shared" si="1692"/>
        <v>0</v>
      </c>
      <c r="DB363" s="19">
        <f t="shared" si="1693"/>
        <v>0</v>
      </c>
      <c r="DC363" s="19">
        <f t="shared" si="1694"/>
        <v>4055.4400000000005</v>
      </c>
      <c r="DD363" s="19">
        <f t="shared" si="1695"/>
        <v>31683.125</v>
      </c>
      <c r="DH363" s="1" t="str">
        <f t="shared" si="1696"/>
        <v>Supra</v>
      </c>
      <c r="DI363" s="19">
        <f t="shared" si="1766"/>
        <v>0</v>
      </c>
      <c r="DJ363" s="19">
        <f t="shared" si="1766"/>
        <v>0</v>
      </c>
      <c r="DK363" s="19">
        <f t="shared" si="1766"/>
        <v>0</v>
      </c>
      <c r="DL363" s="19">
        <f t="shared" si="1766"/>
        <v>248.8</v>
      </c>
      <c r="DM363" s="19">
        <f t="shared" si="1766"/>
        <v>1943.75</v>
      </c>
      <c r="DO363" s="19">
        <f t="shared" si="1697"/>
        <v>0</v>
      </c>
      <c r="DP363">
        <f t="shared" si="1698"/>
        <v>0</v>
      </c>
      <c r="DQ363">
        <f t="shared" si="1699"/>
        <v>0</v>
      </c>
      <c r="DR363">
        <f t="shared" si="1700"/>
        <v>26360.36</v>
      </c>
      <c r="DS363">
        <f t="shared" si="1701"/>
        <v>205940.3125</v>
      </c>
      <c r="DV363" s="19">
        <f t="shared" si="1702"/>
        <v>0</v>
      </c>
      <c r="DW363" s="19">
        <f t="shared" si="1703"/>
        <v>0</v>
      </c>
      <c r="DX363" s="19">
        <f t="shared" si="1704"/>
        <v>0</v>
      </c>
      <c r="DY363" s="19">
        <f t="shared" si="1705"/>
        <v>4055.4400000000005</v>
      </c>
      <c r="DZ363" s="19">
        <f t="shared" si="1706"/>
        <v>31683.125</v>
      </c>
      <c r="ED363" s="1" t="str">
        <f t="shared" si="1707"/>
        <v>Supra</v>
      </c>
      <c r="EE363" s="19">
        <f t="shared" si="1767"/>
        <v>0</v>
      </c>
      <c r="EF363" s="19">
        <f t="shared" si="1767"/>
        <v>0</v>
      </c>
      <c r="EG363" s="19">
        <f t="shared" si="1767"/>
        <v>0</v>
      </c>
      <c r="EH363" s="19">
        <f t="shared" si="1767"/>
        <v>248.8</v>
      </c>
      <c r="EI363" s="19">
        <f t="shared" si="1767"/>
        <v>3887.5</v>
      </c>
      <c r="EK363" s="19">
        <f t="shared" si="1708"/>
        <v>0</v>
      </c>
      <c r="EL363">
        <f t="shared" si="1709"/>
        <v>0</v>
      </c>
      <c r="EM363">
        <f t="shared" si="1710"/>
        <v>0</v>
      </c>
      <c r="EN363">
        <f t="shared" si="1711"/>
        <v>26360.36</v>
      </c>
      <c r="EO363">
        <f t="shared" si="1712"/>
        <v>411880.625</v>
      </c>
      <c r="ER363" s="19">
        <f t="shared" si="1713"/>
        <v>0</v>
      </c>
      <c r="ES363" s="19">
        <f t="shared" si="1714"/>
        <v>0</v>
      </c>
      <c r="ET363" s="19">
        <f t="shared" si="1715"/>
        <v>0</v>
      </c>
      <c r="EU363" s="19">
        <f t="shared" si="1716"/>
        <v>4055.4400000000005</v>
      </c>
      <c r="EV363" s="19">
        <f t="shared" si="1717"/>
        <v>63366.25</v>
      </c>
      <c r="EZ363" s="1" t="str">
        <f t="shared" si="1718"/>
        <v>Supra</v>
      </c>
      <c r="FA363" s="19">
        <f t="shared" si="1768"/>
        <v>0</v>
      </c>
      <c r="FB363" s="19">
        <f t="shared" si="1768"/>
        <v>0</v>
      </c>
      <c r="FC363" s="19">
        <f t="shared" si="1768"/>
        <v>0</v>
      </c>
      <c r="FD363" s="19">
        <f t="shared" si="1768"/>
        <v>248.8</v>
      </c>
      <c r="FE363" s="19">
        <f t="shared" si="1768"/>
        <v>3887.5</v>
      </c>
      <c r="FG363" s="19">
        <f t="shared" si="1719"/>
        <v>0</v>
      </c>
      <c r="FH363">
        <f t="shared" si="1720"/>
        <v>0</v>
      </c>
      <c r="FI363">
        <f t="shared" si="1721"/>
        <v>0</v>
      </c>
      <c r="FJ363">
        <f t="shared" si="1722"/>
        <v>26360.36</v>
      </c>
      <c r="FK363">
        <f t="shared" si="1723"/>
        <v>411880.625</v>
      </c>
      <c r="FN363" s="19">
        <f t="shared" si="1724"/>
        <v>0</v>
      </c>
      <c r="FO363" s="19">
        <f t="shared" si="1725"/>
        <v>0</v>
      </c>
      <c r="FP363" s="19">
        <f t="shared" si="1726"/>
        <v>0</v>
      </c>
      <c r="FQ363" s="19">
        <f t="shared" si="1727"/>
        <v>4055.4400000000005</v>
      </c>
      <c r="FR363" s="19">
        <f t="shared" si="1728"/>
        <v>63366.25</v>
      </c>
      <c r="FV363" s="1" t="str">
        <f t="shared" si="1729"/>
        <v>Supra</v>
      </c>
      <c r="FW363" s="19">
        <f t="shared" si="1769"/>
        <v>0</v>
      </c>
      <c r="FX363" s="19">
        <f t="shared" si="1769"/>
        <v>0</v>
      </c>
      <c r="FY363" s="19">
        <f t="shared" si="1769"/>
        <v>0</v>
      </c>
      <c r="FZ363" s="19">
        <f t="shared" si="1769"/>
        <v>248.8</v>
      </c>
      <c r="GA363" s="19">
        <f t="shared" si="1769"/>
        <v>1555</v>
      </c>
      <c r="GC363" s="19">
        <f t="shared" si="1730"/>
        <v>0</v>
      </c>
      <c r="GD363">
        <f t="shared" si="1731"/>
        <v>0</v>
      </c>
      <c r="GE363">
        <f t="shared" si="1732"/>
        <v>0</v>
      </c>
      <c r="GF363">
        <f t="shared" si="1733"/>
        <v>26360.36</v>
      </c>
      <c r="GG363">
        <f t="shared" si="1734"/>
        <v>164752.25</v>
      </c>
      <c r="GJ363" s="19">
        <f t="shared" si="1735"/>
        <v>0</v>
      </c>
      <c r="GK363" s="19">
        <f t="shared" si="1736"/>
        <v>0</v>
      </c>
      <c r="GL363" s="19">
        <f t="shared" si="1737"/>
        <v>0</v>
      </c>
      <c r="GM363" s="19">
        <f t="shared" si="1738"/>
        <v>4055.4400000000005</v>
      </c>
      <c r="GN363" s="19">
        <f t="shared" si="1739"/>
        <v>25346.5</v>
      </c>
      <c r="GR363" s="1" t="str">
        <f t="shared" si="1740"/>
        <v>Supra</v>
      </c>
      <c r="GS363" s="19">
        <f t="shared" si="1770"/>
        <v>0</v>
      </c>
      <c r="GT363" s="19">
        <f t="shared" si="1770"/>
        <v>0</v>
      </c>
      <c r="GU363" s="19">
        <f t="shared" si="1770"/>
        <v>0</v>
      </c>
      <c r="GV363" s="19">
        <f t="shared" si="1770"/>
        <v>248.8</v>
      </c>
      <c r="GW363" s="19">
        <f t="shared" si="1770"/>
        <v>3887.5</v>
      </c>
      <c r="GY363" s="19">
        <f t="shared" si="1741"/>
        <v>0</v>
      </c>
      <c r="GZ363">
        <f t="shared" si="1742"/>
        <v>0</v>
      </c>
      <c r="HA363">
        <f t="shared" si="1743"/>
        <v>0</v>
      </c>
      <c r="HB363">
        <f t="shared" si="1744"/>
        <v>26360.36</v>
      </c>
      <c r="HC363">
        <f t="shared" si="1745"/>
        <v>411880.625</v>
      </c>
      <c r="HF363" s="19">
        <f t="shared" si="1746"/>
        <v>0</v>
      </c>
      <c r="HG363" s="19">
        <f t="shared" si="1747"/>
        <v>0</v>
      </c>
      <c r="HH363" s="19">
        <f t="shared" si="1748"/>
        <v>0</v>
      </c>
      <c r="HI363" s="19">
        <f t="shared" si="1749"/>
        <v>4055.4400000000005</v>
      </c>
      <c r="HJ363" s="19">
        <f t="shared" si="1750"/>
        <v>63366.25</v>
      </c>
      <c r="HN363" s="1" t="str">
        <f t="shared" si="1751"/>
        <v>Supra</v>
      </c>
      <c r="HO363" s="19">
        <f t="shared" si="1771"/>
        <v>0</v>
      </c>
      <c r="HP363" s="19">
        <f t="shared" si="1771"/>
        <v>0</v>
      </c>
      <c r="HQ363" s="19">
        <f t="shared" si="1771"/>
        <v>0</v>
      </c>
      <c r="HR363" s="19">
        <f t="shared" si="1771"/>
        <v>248.8</v>
      </c>
      <c r="HS363" s="19">
        <f t="shared" si="1771"/>
        <v>1943.75</v>
      </c>
      <c r="HU363" s="19">
        <f t="shared" si="1752"/>
        <v>0</v>
      </c>
      <c r="HV363">
        <f t="shared" si="1753"/>
        <v>0</v>
      </c>
      <c r="HW363">
        <f t="shared" si="1754"/>
        <v>0</v>
      </c>
      <c r="HX363">
        <f t="shared" si="1755"/>
        <v>26360.36</v>
      </c>
      <c r="HY363">
        <f t="shared" si="1756"/>
        <v>205940.3125</v>
      </c>
      <c r="IB363" s="19">
        <f t="shared" si="1757"/>
        <v>0</v>
      </c>
      <c r="IC363" s="19">
        <f t="shared" si="1758"/>
        <v>0</v>
      </c>
      <c r="ID363" s="19">
        <f t="shared" si="1759"/>
        <v>0</v>
      </c>
      <c r="IE363" s="19">
        <f t="shared" si="1760"/>
        <v>4055.4400000000005</v>
      </c>
      <c r="IF363" s="19">
        <f t="shared" si="1761"/>
        <v>31683.125</v>
      </c>
    </row>
    <row r="364" spans="1:241">
      <c r="B364" s="1"/>
      <c r="C364" s="19">
        <f t="shared" si="1772"/>
        <v>0</v>
      </c>
      <c r="D364" s="19">
        <f t="shared" si="1772"/>
        <v>0</v>
      </c>
      <c r="E364" s="19">
        <f t="shared" si="1772"/>
        <v>0</v>
      </c>
      <c r="F364" s="19">
        <f t="shared" si="1773"/>
        <v>0</v>
      </c>
      <c r="G364" s="19">
        <f t="shared" si="1772"/>
        <v>0</v>
      </c>
      <c r="I364" s="19"/>
      <c r="P364" s="19"/>
      <c r="Q364" s="19"/>
      <c r="R364" s="19"/>
      <c r="S364" s="19"/>
      <c r="T364" s="19"/>
      <c r="X364" s="1">
        <f t="shared" si="1652"/>
        <v>0</v>
      </c>
      <c r="Y364" s="19">
        <f t="shared" si="1762"/>
        <v>0</v>
      </c>
      <c r="Z364" s="19">
        <f t="shared" si="1762"/>
        <v>0</v>
      </c>
      <c r="AA364" s="19">
        <f t="shared" si="1762"/>
        <v>0</v>
      </c>
      <c r="AB364" s="19">
        <f t="shared" si="1762"/>
        <v>0</v>
      </c>
      <c r="AC364" s="19">
        <f t="shared" si="1762"/>
        <v>0</v>
      </c>
      <c r="AE364" s="19">
        <f t="shared" si="1653"/>
        <v>0</v>
      </c>
      <c r="AF364">
        <f t="shared" si="1654"/>
        <v>0</v>
      </c>
      <c r="AG364">
        <f t="shared" si="1655"/>
        <v>0</v>
      </c>
      <c r="AH364">
        <f t="shared" si="1656"/>
        <v>0</v>
      </c>
      <c r="AI364">
        <f t="shared" si="1657"/>
        <v>0</v>
      </c>
      <c r="AL364" s="19">
        <f t="shared" si="1658"/>
        <v>0</v>
      </c>
      <c r="AM364" s="19">
        <f t="shared" si="1659"/>
        <v>0</v>
      </c>
      <c r="AN364" s="19">
        <f t="shared" si="1660"/>
        <v>0</v>
      </c>
      <c r="AO364" s="19">
        <f t="shared" si="1661"/>
        <v>0</v>
      </c>
      <c r="AP364" s="19">
        <f t="shared" si="1662"/>
        <v>0</v>
      </c>
      <c r="AT364" s="1">
        <f t="shared" si="1663"/>
        <v>0</v>
      </c>
      <c r="AU364" s="19">
        <f t="shared" si="1763"/>
        <v>0</v>
      </c>
      <c r="AV364" s="19">
        <f t="shared" si="1763"/>
        <v>0</v>
      </c>
      <c r="AW364" s="19">
        <f t="shared" si="1763"/>
        <v>0</v>
      </c>
      <c r="AX364" s="19">
        <f t="shared" si="1763"/>
        <v>0</v>
      </c>
      <c r="AY364" s="19">
        <f t="shared" si="1763"/>
        <v>0</v>
      </c>
      <c r="BA364" s="19">
        <f t="shared" si="1664"/>
        <v>0</v>
      </c>
      <c r="BB364">
        <f t="shared" si="1665"/>
        <v>0</v>
      </c>
      <c r="BC364">
        <f t="shared" si="1666"/>
        <v>0</v>
      </c>
      <c r="BD364">
        <f t="shared" si="1667"/>
        <v>0</v>
      </c>
      <c r="BE364">
        <f t="shared" si="1668"/>
        <v>0</v>
      </c>
      <c r="BH364" s="19">
        <f t="shared" si="1669"/>
        <v>0</v>
      </c>
      <c r="BI364" s="19">
        <f t="shared" si="1670"/>
        <v>0</v>
      </c>
      <c r="BJ364" s="19">
        <f t="shared" si="1671"/>
        <v>0</v>
      </c>
      <c r="BK364" s="19">
        <f t="shared" si="1672"/>
        <v>0</v>
      </c>
      <c r="BL364" s="19">
        <f t="shared" si="1673"/>
        <v>0</v>
      </c>
      <c r="BP364" s="1">
        <f t="shared" si="1674"/>
        <v>0</v>
      </c>
      <c r="BQ364" s="19">
        <f t="shared" si="1764"/>
        <v>0</v>
      </c>
      <c r="BR364" s="19">
        <f t="shared" si="1764"/>
        <v>0</v>
      </c>
      <c r="BS364" s="19">
        <f t="shared" si="1764"/>
        <v>0</v>
      </c>
      <c r="BT364" s="19">
        <f t="shared" si="1764"/>
        <v>0</v>
      </c>
      <c r="BU364" s="19">
        <f t="shared" si="1764"/>
        <v>0</v>
      </c>
      <c r="BW364" s="19">
        <f t="shared" si="1675"/>
        <v>0</v>
      </c>
      <c r="BX364">
        <f t="shared" si="1676"/>
        <v>0</v>
      </c>
      <c r="BY364">
        <f t="shared" si="1677"/>
        <v>0</v>
      </c>
      <c r="BZ364">
        <f t="shared" si="1678"/>
        <v>0</v>
      </c>
      <c r="CA364">
        <f t="shared" si="1679"/>
        <v>0</v>
      </c>
      <c r="CD364" s="19">
        <f t="shared" si="1680"/>
        <v>0</v>
      </c>
      <c r="CE364" s="19">
        <f t="shared" si="1681"/>
        <v>0</v>
      </c>
      <c r="CF364" s="19">
        <f t="shared" si="1682"/>
        <v>0</v>
      </c>
      <c r="CG364" s="19">
        <f t="shared" si="1683"/>
        <v>0</v>
      </c>
      <c r="CH364" s="19">
        <f t="shared" si="1684"/>
        <v>0</v>
      </c>
      <c r="CL364" s="1">
        <f t="shared" si="1685"/>
        <v>0</v>
      </c>
      <c r="CM364" s="19">
        <f t="shared" si="1765"/>
        <v>0</v>
      </c>
      <c r="CN364" s="19">
        <f t="shared" si="1765"/>
        <v>0</v>
      </c>
      <c r="CO364" s="19">
        <f t="shared" si="1765"/>
        <v>0</v>
      </c>
      <c r="CP364" s="19">
        <f t="shared" si="1765"/>
        <v>0</v>
      </c>
      <c r="CQ364" s="19">
        <f t="shared" si="1765"/>
        <v>0</v>
      </c>
      <c r="CS364" s="19">
        <f t="shared" si="1686"/>
        <v>0</v>
      </c>
      <c r="CT364">
        <f t="shared" si="1687"/>
        <v>0</v>
      </c>
      <c r="CU364">
        <f t="shared" si="1688"/>
        <v>0</v>
      </c>
      <c r="CV364">
        <f t="shared" si="1689"/>
        <v>0</v>
      </c>
      <c r="CW364">
        <f t="shared" si="1690"/>
        <v>0</v>
      </c>
      <c r="CZ364" s="19">
        <f t="shared" si="1691"/>
        <v>0</v>
      </c>
      <c r="DA364" s="19">
        <f t="shared" si="1692"/>
        <v>0</v>
      </c>
      <c r="DB364" s="19">
        <f t="shared" si="1693"/>
        <v>0</v>
      </c>
      <c r="DC364" s="19">
        <f t="shared" si="1694"/>
        <v>0</v>
      </c>
      <c r="DD364" s="19">
        <f t="shared" si="1695"/>
        <v>0</v>
      </c>
      <c r="DH364" s="1">
        <f t="shared" si="1696"/>
        <v>0</v>
      </c>
      <c r="DI364" s="19">
        <f t="shared" si="1766"/>
        <v>0</v>
      </c>
      <c r="DJ364" s="19">
        <f t="shared" si="1766"/>
        <v>0</v>
      </c>
      <c r="DK364" s="19">
        <f t="shared" si="1766"/>
        <v>0</v>
      </c>
      <c r="DL364" s="19">
        <f t="shared" si="1766"/>
        <v>0</v>
      </c>
      <c r="DM364" s="19">
        <f t="shared" si="1766"/>
        <v>0</v>
      </c>
      <c r="DO364" s="19">
        <f t="shared" si="1697"/>
        <v>0</v>
      </c>
      <c r="DP364">
        <f t="shared" si="1698"/>
        <v>0</v>
      </c>
      <c r="DQ364">
        <f t="shared" si="1699"/>
        <v>0</v>
      </c>
      <c r="DR364">
        <f t="shared" si="1700"/>
        <v>0</v>
      </c>
      <c r="DS364">
        <f t="shared" si="1701"/>
        <v>0</v>
      </c>
      <c r="DV364" s="19">
        <f t="shared" si="1702"/>
        <v>0</v>
      </c>
      <c r="DW364" s="19">
        <f t="shared" si="1703"/>
        <v>0</v>
      </c>
      <c r="DX364" s="19">
        <f t="shared" si="1704"/>
        <v>0</v>
      </c>
      <c r="DY364" s="19">
        <f t="shared" si="1705"/>
        <v>0</v>
      </c>
      <c r="DZ364" s="19">
        <f t="shared" si="1706"/>
        <v>0</v>
      </c>
      <c r="ED364" s="1">
        <f t="shared" si="1707"/>
        <v>0</v>
      </c>
      <c r="EE364" s="19">
        <f t="shared" si="1767"/>
        <v>0</v>
      </c>
      <c r="EF364" s="19">
        <f t="shared" si="1767"/>
        <v>0</v>
      </c>
      <c r="EG364" s="19">
        <f t="shared" si="1767"/>
        <v>0</v>
      </c>
      <c r="EH364" s="19">
        <f t="shared" si="1767"/>
        <v>0</v>
      </c>
      <c r="EI364" s="19">
        <f t="shared" si="1767"/>
        <v>0</v>
      </c>
      <c r="EK364" s="19">
        <f t="shared" si="1708"/>
        <v>0</v>
      </c>
      <c r="EL364">
        <f t="shared" si="1709"/>
        <v>0</v>
      </c>
      <c r="EM364">
        <f t="shared" si="1710"/>
        <v>0</v>
      </c>
      <c r="EN364">
        <f t="shared" si="1711"/>
        <v>0</v>
      </c>
      <c r="EO364">
        <f t="shared" si="1712"/>
        <v>0</v>
      </c>
      <c r="ER364" s="19">
        <f t="shared" si="1713"/>
        <v>0</v>
      </c>
      <c r="ES364" s="19">
        <f t="shared" si="1714"/>
        <v>0</v>
      </c>
      <c r="ET364" s="19">
        <f t="shared" si="1715"/>
        <v>0</v>
      </c>
      <c r="EU364" s="19">
        <f t="shared" si="1716"/>
        <v>0</v>
      </c>
      <c r="EV364" s="19">
        <f t="shared" si="1717"/>
        <v>0</v>
      </c>
      <c r="EZ364" s="1">
        <f t="shared" si="1718"/>
        <v>0</v>
      </c>
      <c r="FA364" s="19">
        <f t="shared" si="1768"/>
        <v>0</v>
      </c>
      <c r="FB364" s="19">
        <f t="shared" si="1768"/>
        <v>0</v>
      </c>
      <c r="FC364" s="19">
        <f t="shared" si="1768"/>
        <v>0</v>
      </c>
      <c r="FD364" s="19">
        <f t="shared" si="1768"/>
        <v>0</v>
      </c>
      <c r="FE364" s="19">
        <f t="shared" si="1768"/>
        <v>0</v>
      </c>
      <c r="FG364" s="19">
        <f t="shared" si="1719"/>
        <v>0</v>
      </c>
      <c r="FH364">
        <f t="shared" si="1720"/>
        <v>0</v>
      </c>
      <c r="FI364">
        <f t="shared" si="1721"/>
        <v>0</v>
      </c>
      <c r="FJ364">
        <f t="shared" si="1722"/>
        <v>0</v>
      </c>
      <c r="FK364">
        <f t="shared" si="1723"/>
        <v>0</v>
      </c>
      <c r="FN364" s="19">
        <f t="shared" si="1724"/>
        <v>0</v>
      </c>
      <c r="FO364" s="19">
        <f t="shared" si="1725"/>
        <v>0</v>
      </c>
      <c r="FP364" s="19">
        <f t="shared" si="1726"/>
        <v>0</v>
      </c>
      <c r="FQ364" s="19">
        <f t="shared" si="1727"/>
        <v>0</v>
      </c>
      <c r="FR364" s="19">
        <f t="shared" si="1728"/>
        <v>0</v>
      </c>
      <c r="FV364" s="1">
        <f t="shared" si="1729"/>
        <v>0</v>
      </c>
      <c r="FW364" s="19">
        <f t="shared" si="1769"/>
        <v>0</v>
      </c>
      <c r="FX364" s="19">
        <f t="shared" si="1769"/>
        <v>0</v>
      </c>
      <c r="FY364" s="19">
        <f t="shared" si="1769"/>
        <v>0</v>
      </c>
      <c r="FZ364" s="19">
        <f t="shared" si="1769"/>
        <v>0</v>
      </c>
      <c r="GA364" s="19">
        <f t="shared" si="1769"/>
        <v>0</v>
      </c>
      <c r="GC364" s="19">
        <f t="shared" si="1730"/>
        <v>0</v>
      </c>
      <c r="GD364">
        <f t="shared" si="1731"/>
        <v>0</v>
      </c>
      <c r="GE364">
        <f t="shared" si="1732"/>
        <v>0</v>
      </c>
      <c r="GF364">
        <f t="shared" si="1733"/>
        <v>0</v>
      </c>
      <c r="GG364">
        <f t="shared" si="1734"/>
        <v>0</v>
      </c>
      <c r="GJ364" s="19">
        <f t="shared" si="1735"/>
        <v>0</v>
      </c>
      <c r="GK364" s="19">
        <f t="shared" si="1736"/>
        <v>0</v>
      </c>
      <c r="GL364" s="19">
        <f t="shared" si="1737"/>
        <v>0</v>
      </c>
      <c r="GM364" s="19">
        <f t="shared" si="1738"/>
        <v>0</v>
      </c>
      <c r="GN364" s="19">
        <f t="shared" si="1739"/>
        <v>0</v>
      </c>
      <c r="GR364" s="1">
        <f t="shared" si="1740"/>
        <v>0</v>
      </c>
      <c r="GS364" s="19">
        <f t="shared" si="1770"/>
        <v>0</v>
      </c>
      <c r="GT364" s="19">
        <f t="shared" si="1770"/>
        <v>0</v>
      </c>
      <c r="GU364" s="19">
        <f t="shared" si="1770"/>
        <v>0</v>
      </c>
      <c r="GV364" s="19">
        <f t="shared" si="1770"/>
        <v>0</v>
      </c>
      <c r="GW364" s="19">
        <f t="shared" si="1770"/>
        <v>0</v>
      </c>
      <c r="GY364" s="19">
        <f t="shared" si="1741"/>
        <v>0</v>
      </c>
      <c r="GZ364">
        <f t="shared" si="1742"/>
        <v>0</v>
      </c>
      <c r="HA364">
        <f t="shared" si="1743"/>
        <v>0</v>
      </c>
      <c r="HB364">
        <f t="shared" si="1744"/>
        <v>0</v>
      </c>
      <c r="HC364">
        <f t="shared" si="1745"/>
        <v>0</v>
      </c>
      <c r="HF364" s="19">
        <f t="shared" si="1746"/>
        <v>0</v>
      </c>
      <c r="HG364" s="19">
        <f t="shared" si="1747"/>
        <v>0</v>
      </c>
      <c r="HH364" s="19">
        <f t="shared" si="1748"/>
        <v>0</v>
      </c>
      <c r="HI364" s="19">
        <f t="shared" si="1749"/>
        <v>0</v>
      </c>
      <c r="HJ364" s="19">
        <f t="shared" si="1750"/>
        <v>0</v>
      </c>
      <c r="HN364" s="1">
        <f t="shared" si="1751"/>
        <v>0</v>
      </c>
      <c r="HO364" s="19">
        <f t="shared" si="1771"/>
        <v>0</v>
      </c>
      <c r="HP364" s="19">
        <f t="shared" si="1771"/>
        <v>0</v>
      </c>
      <c r="HQ364" s="19">
        <f t="shared" si="1771"/>
        <v>0</v>
      </c>
      <c r="HR364" s="19">
        <f t="shared" si="1771"/>
        <v>0</v>
      </c>
      <c r="HS364" s="19">
        <f t="shared" si="1771"/>
        <v>0</v>
      </c>
      <c r="HU364" s="19">
        <f t="shared" si="1752"/>
        <v>0</v>
      </c>
      <c r="HV364">
        <f t="shared" si="1753"/>
        <v>0</v>
      </c>
      <c r="HW364">
        <f t="shared" si="1754"/>
        <v>0</v>
      </c>
      <c r="HX364">
        <f t="shared" si="1755"/>
        <v>0</v>
      </c>
      <c r="HY364">
        <f t="shared" si="1756"/>
        <v>0</v>
      </c>
      <c r="IB364" s="19">
        <f t="shared" si="1757"/>
        <v>0</v>
      </c>
      <c r="IC364" s="19">
        <f t="shared" si="1758"/>
        <v>0</v>
      </c>
      <c r="ID364" s="19">
        <f t="shared" si="1759"/>
        <v>0</v>
      </c>
      <c r="IE364" s="19">
        <f t="shared" si="1760"/>
        <v>0</v>
      </c>
      <c r="IF364" s="19">
        <f t="shared" si="1761"/>
        <v>0</v>
      </c>
    </row>
    <row r="365" spans="1:241">
      <c r="B365" s="1" t="str">
        <f t="shared" si="1641"/>
        <v>Niños</v>
      </c>
      <c r="C365" s="19">
        <f t="shared" si="1772"/>
        <v>0</v>
      </c>
      <c r="D365" s="19">
        <f t="shared" si="1772"/>
        <v>0</v>
      </c>
      <c r="E365" s="19">
        <f t="shared" si="1772"/>
        <v>0</v>
      </c>
      <c r="F365" s="19">
        <f t="shared" si="1773"/>
        <v>298.56</v>
      </c>
      <c r="G365" s="19">
        <f t="shared" si="1772"/>
        <v>4665</v>
      </c>
      <c r="I365" s="19">
        <f>+C365*H307</f>
        <v>0</v>
      </c>
      <c r="J365">
        <f>+D365*H307</f>
        <v>0</v>
      </c>
      <c r="K365">
        <f>+E365*H307</f>
        <v>0</v>
      </c>
      <c r="L365">
        <f>+F365*H307</f>
        <v>4366.4400000000005</v>
      </c>
      <c r="M365">
        <f>+G365*H307</f>
        <v>68225.625000000015</v>
      </c>
      <c r="P365" s="19">
        <f t="shared" ref="P365:T368" si="1774">+C365*$C307</f>
        <v>0</v>
      </c>
      <c r="Q365" s="19">
        <f t="shared" si="1774"/>
        <v>0</v>
      </c>
      <c r="R365" s="19">
        <f t="shared" si="1774"/>
        <v>0</v>
      </c>
      <c r="S365" s="19">
        <f t="shared" si="1774"/>
        <v>970.32000000000016</v>
      </c>
      <c r="T365" s="19">
        <f t="shared" si="1774"/>
        <v>15161.250000000002</v>
      </c>
      <c r="X365" s="1" t="str">
        <f t="shared" si="1652"/>
        <v>Niños</v>
      </c>
      <c r="Y365" s="19">
        <f t="shared" si="1762"/>
        <v>0</v>
      </c>
      <c r="Z365" s="19">
        <f t="shared" si="1762"/>
        <v>0</v>
      </c>
      <c r="AA365" s="19">
        <f t="shared" si="1762"/>
        <v>0</v>
      </c>
      <c r="AB365" s="19">
        <f t="shared" si="1762"/>
        <v>298.56</v>
      </c>
      <c r="AC365" s="19">
        <f t="shared" si="1762"/>
        <v>4665</v>
      </c>
      <c r="AE365" s="19">
        <f t="shared" si="1653"/>
        <v>0</v>
      </c>
      <c r="AF365">
        <f t="shared" si="1654"/>
        <v>0</v>
      </c>
      <c r="AG365">
        <f t="shared" si="1655"/>
        <v>0</v>
      </c>
      <c r="AH365">
        <f t="shared" si="1656"/>
        <v>4366.4400000000005</v>
      </c>
      <c r="AI365">
        <f t="shared" si="1657"/>
        <v>68225.625000000015</v>
      </c>
      <c r="AL365" s="19">
        <f t="shared" si="1658"/>
        <v>0</v>
      </c>
      <c r="AM365" s="19">
        <f t="shared" si="1659"/>
        <v>0</v>
      </c>
      <c r="AN365" s="19">
        <f t="shared" si="1660"/>
        <v>0</v>
      </c>
      <c r="AO365" s="19">
        <f t="shared" si="1661"/>
        <v>970.32000000000016</v>
      </c>
      <c r="AP365" s="19">
        <f t="shared" si="1662"/>
        <v>15161.250000000002</v>
      </c>
      <c r="AT365" s="1" t="str">
        <f t="shared" si="1663"/>
        <v>Niños</v>
      </c>
      <c r="AU365" s="19">
        <f t="shared" si="1763"/>
        <v>0</v>
      </c>
      <c r="AV365" s="19">
        <f t="shared" si="1763"/>
        <v>0</v>
      </c>
      <c r="AW365" s="19">
        <f t="shared" si="1763"/>
        <v>0</v>
      </c>
      <c r="AX365" s="19">
        <f t="shared" si="1763"/>
        <v>298.56</v>
      </c>
      <c r="AY365" s="19">
        <f t="shared" si="1763"/>
        <v>4665</v>
      </c>
      <c r="BA365" s="19">
        <f t="shared" si="1664"/>
        <v>0</v>
      </c>
      <c r="BB365">
        <f t="shared" si="1665"/>
        <v>0</v>
      </c>
      <c r="BC365">
        <f t="shared" si="1666"/>
        <v>0</v>
      </c>
      <c r="BD365">
        <f t="shared" si="1667"/>
        <v>4366.4400000000005</v>
      </c>
      <c r="BE365">
        <f t="shared" si="1668"/>
        <v>68225.625000000015</v>
      </c>
      <c r="BH365" s="19">
        <f t="shared" si="1669"/>
        <v>0</v>
      </c>
      <c r="BI365" s="19">
        <f t="shared" si="1670"/>
        <v>0</v>
      </c>
      <c r="BJ365" s="19">
        <f t="shared" si="1671"/>
        <v>0</v>
      </c>
      <c r="BK365" s="19">
        <f t="shared" si="1672"/>
        <v>970.32000000000016</v>
      </c>
      <c r="BL365" s="19">
        <f t="shared" si="1673"/>
        <v>15161.250000000002</v>
      </c>
      <c r="BP365" s="1" t="str">
        <f t="shared" si="1674"/>
        <v>Niños</v>
      </c>
      <c r="BQ365" s="19">
        <f t="shared" si="1764"/>
        <v>0</v>
      </c>
      <c r="BR365" s="19">
        <f t="shared" si="1764"/>
        <v>0</v>
      </c>
      <c r="BS365" s="19">
        <f t="shared" si="1764"/>
        <v>0</v>
      </c>
      <c r="BT365" s="19">
        <f t="shared" si="1764"/>
        <v>298.56</v>
      </c>
      <c r="BU365" s="19">
        <f t="shared" si="1764"/>
        <v>4665</v>
      </c>
      <c r="BW365" s="19">
        <f t="shared" si="1675"/>
        <v>0</v>
      </c>
      <c r="BX365">
        <f t="shared" si="1676"/>
        <v>0</v>
      </c>
      <c r="BY365">
        <f t="shared" si="1677"/>
        <v>0</v>
      </c>
      <c r="BZ365">
        <f t="shared" si="1678"/>
        <v>4366.4400000000005</v>
      </c>
      <c r="CA365">
        <f t="shared" si="1679"/>
        <v>68225.625000000015</v>
      </c>
      <c r="CD365" s="19">
        <f t="shared" si="1680"/>
        <v>0</v>
      </c>
      <c r="CE365" s="19">
        <f t="shared" si="1681"/>
        <v>0</v>
      </c>
      <c r="CF365" s="19">
        <f t="shared" si="1682"/>
        <v>0</v>
      </c>
      <c r="CG365" s="19">
        <f t="shared" si="1683"/>
        <v>970.32000000000016</v>
      </c>
      <c r="CH365" s="19">
        <f t="shared" si="1684"/>
        <v>15161.250000000002</v>
      </c>
      <c r="CL365" s="1" t="str">
        <f t="shared" si="1685"/>
        <v>Niños</v>
      </c>
      <c r="CM365" s="19">
        <f t="shared" si="1765"/>
        <v>0</v>
      </c>
      <c r="CN365" s="19">
        <f t="shared" si="1765"/>
        <v>0</v>
      </c>
      <c r="CO365" s="19">
        <f t="shared" si="1765"/>
        <v>0</v>
      </c>
      <c r="CP365" s="19">
        <f t="shared" si="1765"/>
        <v>298.56</v>
      </c>
      <c r="CQ365" s="19">
        <f t="shared" si="1765"/>
        <v>2332.5</v>
      </c>
      <c r="CS365" s="19">
        <f t="shared" si="1686"/>
        <v>0</v>
      </c>
      <c r="CT365">
        <f t="shared" si="1687"/>
        <v>0</v>
      </c>
      <c r="CU365">
        <f t="shared" si="1688"/>
        <v>0</v>
      </c>
      <c r="CV365">
        <f t="shared" si="1689"/>
        <v>4366.4400000000005</v>
      </c>
      <c r="CW365">
        <f t="shared" si="1690"/>
        <v>34112.812500000007</v>
      </c>
      <c r="CZ365" s="19">
        <f t="shared" si="1691"/>
        <v>0</v>
      </c>
      <c r="DA365" s="19">
        <f t="shared" si="1692"/>
        <v>0</v>
      </c>
      <c r="DB365" s="19">
        <f t="shared" si="1693"/>
        <v>0</v>
      </c>
      <c r="DC365" s="19">
        <f t="shared" si="1694"/>
        <v>970.32000000000016</v>
      </c>
      <c r="DD365" s="19">
        <f t="shared" si="1695"/>
        <v>7580.6250000000009</v>
      </c>
      <c r="DH365" s="1" t="str">
        <f t="shared" si="1696"/>
        <v>Niños</v>
      </c>
      <c r="DI365" s="19">
        <f t="shared" si="1766"/>
        <v>0</v>
      </c>
      <c r="DJ365" s="19">
        <f t="shared" si="1766"/>
        <v>0</v>
      </c>
      <c r="DK365" s="19">
        <f t="shared" si="1766"/>
        <v>0</v>
      </c>
      <c r="DL365" s="19">
        <f t="shared" si="1766"/>
        <v>298.56</v>
      </c>
      <c r="DM365" s="19">
        <f t="shared" si="1766"/>
        <v>2332.5</v>
      </c>
      <c r="DO365" s="19">
        <f t="shared" si="1697"/>
        <v>0</v>
      </c>
      <c r="DP365">
        <f t="shared" si="1698"/>
        <v>0</v>
      </c>
      <c r="DQ365">
        <f t="shared" si="1699"/>
        <v>0</v>
      </c>
      <c r="DR365">
        <f t="shared" si="1700"/>
        <v>4366.4400000000005</v>
      </c>
      <c r="DS365">
        <f t="shared" si="1701"/>
        <v>34112.812500000007</v>
      </c>
      <c r="DV365" s="19">
        <f t="shared" si="1702"/>
        <v>0</v>
      </c>
      <c r="DW365" s="19">
        <f t="shared" si="1703"/>
        <v>0</v>
      </c>
      <c r="DX365" s="19">
        <f t="shared" si="1704"/>
        <v>0</v>
      </c>
      <c r="DY365" s="19">
        <f t="shared" si="1705"/>
        <v>970.32000000000016</v>
      </c>
      <c r="DZ365" s="19">
        <f t="shared" si="1706"/>
        <v>7580.6250000000009</v>
      </c>
      <c r="ED365" s="1" t="str">
        <f t="shared" si="1707"/>
        <v>Niños</v>
      </c>
      <c r="EE365" s="19">
        <f t="shared" si="1767"/>
        <v>0</v>
      </c>
      <c r="EF365" s="19">
        <f t="shared" si="1767"/>
        <v>0</v>
      </c>
      <c r="EG365" s="19">
        <f t="shared" si="1767"/>
        <v>0</v>
      </c>
      <c r="EH365" s="19">
        <f t="shared" si="1767"/>
        <v>298.56</v>
      </c>
      <c r="EI365" s="19">
        <f t="shared" si="1767"/>
        <v>4665</v>
      </c>
      <c r="EK365" s="19">
        <f t="shared" si="1708"/>
        <v>0</v>
      </c>
      <c r="EL365">
        <f t="shared" si="1709"/>
        <v>0</v>
      </c>
      <c r="EM365">
        <f t="shared" si="1710"/>
        <v>0</v>
      </c>
      <c r="EN365">
        <f t="shared" si="1711"/>
        <v>4366.4400000000005</v>
      </c>
      <c r="EO365">
        <f t="shared" si="1712"/>
        <v>68225.625000000015</v>
      </c>
      <c r="ER365" s="19">
        <f t="shared" si="1713"/>
        <v>0</v>
      </c>
      <c r="ES365" s="19">
        <f t="shared" si="1714"/>
        <v>0</v>
      </c>
      <c r="ET365" s="19">
        <f t="shared" si="1715"/>
        <v>0</v>
      </c>
      <c r="EU365" s="19">
        <f t="shared" si="1716"/>
        <v>970.32000000000016</v>
      </c>
      <c r="EV365" s="19">
        <f t="shared" si="1717"/>
        <v>15161.250000000002</v>
      </c>
      <c r="EZ365" s="1" t="str">
        <f t="shared" si="1718"/>
        <v>Niños</v>
      </c>
      <c r="FA365" s="19">
        <f t="shared" si="1768"/>
        <v>0</v>
      </c>
      <c r="FB365" s="19">
        <f t="shared" si="1768"/>
        <v>0</v>
      </c>
      <c r="FC365" s="19">
        <f t="shared" si="1768"/>
        <v>0</v>
      </c>
      <c r="FD365" s="19">
        <f t="shared" si="1768"/>
        <v>298.56</v>
      </c>
      <c r="FE365" s="19">
        <f t="shared" si="1768"/>
        <v>4665</v>
      </c>
      <c r="FG365" s="19">
        <f t="shared" si="1719"/>
        <v>0</v>
      </c>
      <c r="FH365">
        <f t="shared" si="1720"/>
        <v>0</v>
      </c>
      <c r="FI365">
        <f t="shared" si="1721"/>
        <v>0</v>
      </c>
      <c r="FJ365">
        <f t="shared" si="1722"/>
        <v>4366.4400000000005</v>
      </c>
      <c r="FK365">
        <f t="shared" si="1723"/>
        <v>68225.625000000015</v>
      </c>
      <c r="FN365" s="19">
        <f t="shared" si="1724"/>
        <v>0</v>
      </c>
      <c r="FO365" s="19">
        <f t="shared" si="1725"/>
        <v>0</v>
      </c>
      <c r="FP365" s="19">
        <f t="shared" si="1726"/>
        <v>0</v>
      </c>
      <c r="FQ365" s="19">
        <f t="shared" si="1727"/>
        <v>970.32000000000016</v>
      </c>
      <c r="FR365" s="19">
        <f t="shared" si="1728"/>
        <v>15161.250000000002</v>
      </c>
      <c r="FV365" s="1" t="str">
        <f t="shared" si="1729"/>
        <v>Niños</v>
      </c>
      <c r="FW365" s="19">
        <f t="shared" si="1769"/>
        <v>0</v>
      </c>
      <c r="FX365" s="19">
        <f t="shared" si="1769"/>
        <v>0</v>
      </c>
      <c r="FY365" s="19">
        <f t="shared" si="1769"/>
        <v>0</v>
      </c>
      <c r="FZ365" s="19">
        <f t="shared" si="1769"/>
        <v>298.56</v>
      </c>
      <c r="GA365" s="19">
        <f t="shared" si="1769"/>
        <v>1866</v>
      </c>
      <c r="GC365" s="19">
        <f t="shared" si="1730"/>
        <v>0</v>
      </c>
      <c r="GD365">
        <f t="shared" si="1731"/>
        <v>0</v>
      </c>
      <c r="GE365">
        <f t="shared" si="1732"/>
        <v>0</v>
      </c>
      <c r="GF365">
        <f t="shared" si="1733"/>
        <v>4366.4400000000005</v>
      </c>
      <c r="GG365">
        <f t="shared" si="1734"/>
        <v>27290.250000000004</v>
      </c>
      <c r="GJ365" s="19">
        <f t="shared" si="1735"/>
        <v>0</v>
      </c>
      <c r="GK365" s="19">
        <f t="shared" si="1736"/>
        <v>0</v>
      </c>
      <c r="GL365" s="19">
        <f t="shared" si="1737"/>
        <v>0</v>
      </c>
      <c r="GM365" s="19">
        <f t="shared" si="1738"/>
        <v>970.32000000000016</v>
      </c>
      <c r="GN365" s="19">
        <f t="shared" si="1739"/>
        <v>6064.5000000000009</v>
      </c>
      <c r="GR365" s="1" t="str">
        <f t="shared" si="1740"/>
        <v>Niños</v>
      </c>
      <c r="GS365" s="19">
        <f t="shared" si="1770"/>
        <v>0</v>
      </c>
      <c r="GT365" s="19">
        <f t="shared" si="1770"/>
        <v>0</v>
      </c>
      <c r="GU365" s="19">
        <f t="shared" si="1770"/>
        <v>0</v>
      </c>
      <c r="GV365" s="19">
        <f t="shared" si="1770"/>
        <v>298.56</v>
      </c>
      <c r="GW365" s="19">
        <f t="shared" si="1770"/>
        <v>4665</v>
      </c>
      <c r="GY365" s="19">
        <f t="shared" si="1741"/>
        <v>0</v>
      </c>
      <c r="GZ365">
        <f t="shared" si="1742"/>
        <v>0</v>
      </c>
      <c r="HA365">
        <f t="shared" si="1743"/>
        <v>0</v>
      </c>
      <c r="HB365">
        <f t="shared" si="1744"/>
        <v>4366.4400000000005</v>
      </c>
      <c r="HC365">
        <f t="shared" si="1745"/>
        <v>68225.625000000015</v>
      </c>
      <c r="HF365" s="19">
        <f t="shared" si="1746"/>
        <v>0</v>
      </c>
      <c r="HG365" s="19">
        <f t="shared" si="1747"/>
        <v>0</v>
      </c>
      <c r="HH365" s="19">
        <f t="shared" si="1748"/>
        <v>0</v>
      </c>
      <c r="HI365" s="19">
        <f t="shared" si="1749"/>
        <v>970.32000000000016</v>
      </c>
      <c r="HJ365" s="19">
        <f t="shared" si="1750"/>
        <v>15161.250000000002</v>
      </c>
      <c r="HN365" s="1" t="str">
        <f t="shared" si="1751"/>
        <v>Niños</v>
      </c>
      <c r="HO365" s="19">
        <f t="shared" si="1771"/>
        <v>0</v>
      </c>
      <c r="HP365" s="19">
        <f t="shared" si="1771"/>
        <v>0</v>
      </c>
      <c r="HQ365" s="19">
        <f t="shared" si="1771"/>
        <v>0</v>
      </c>
      <c r="HR365" s="19">
        <f t="shared" si="1771"/>
        <v>298.56</v>
      </c>
      <c r="HS365" s="19">
        <f t="shared" si="1771"/>
        <v>2332.5</v>
      </c>
      <c r="HU365" s="19">
        <f t="shared" si="1752"/>
        <v>0</v>
      </c>
      <c r="HV365">
        <f t="shared" si="1753"/>
        <v>0</v>
      </c>
      <c r="HW365">
        <f t="shared" si="1754"/>
        <v>0</v>
      </c>
      <c r="HX365">
        <f t="shared" si="1755"/>
        <v>4366.4400000000005</v>
      </c>
      <c r="HY365">
        <f t="shared" si="1756"/>
        <v>34112.812500000007</v>
      </c>
      <c r="IB365" s="19">
        <f t="shared" si="1757"/>
        <v>0</v>
      </c>
      <c r="IC365" s="19">
        <f t="shared" si="1758"/>
        <v>0</v>
      </c>
      <c r="ID365" s="19">
        <f t="shared" si="1759"/>
        <v>0</v>
      </c>
      <c r="IE365" s="19">
        <f t="shared" si="1760"/>
        <v>970.32000000000016</v>
      </c>
      <c r="IF365" s="19">
        <f t="shared" si="1761"/>
        <v>7580.6250000000009</v>
      </c>
    </row>
    <row r="366" spans="1:241">
      <c r="B366" s="1" t="str">
        <f t="shared" si="1641"/>
        <v>Señora</v>
      </c>
      <c r="C366" s="19">
        <f t="shared" si="1772"/>
        <v>0</v>
      </c>
      <c r="D366" s="19">
        <f t="shared" si="1772"/>
        <v>0</v>
      </c>
      <c r="E366" s="19">
        <f t="shared" si="1772"/>
        <v>0</v>
      </c>
      <c r="F366" s="19">
        <f t="shared" si="1773"/>
        <v>298.56</v>
      </c>
      <c r="G366" s="19">
        <f t="shared" si="1772"/>
        <v>4665</v>
      </c>
      <c r="I366" s="19">
        <f>+C366*H308</f>
        <v>0</v>
      </c>
      <c r="J366">
        <f>+D366*H308</f>
        <v>0</v>
      </c>
      <c r="K366">
        <f>+E366*H308</f>
        <v>0</v>
      </c>
      <c r="L366">
        <f>+F366*H308</f>
        <v>5777.1359999999995</v>
      </c>
      <c r="M366">
        <f>+G366*H308</f>
        <v>90267.749999999985</v>
      </c>
      <c r="P366" s="19">
        <f t="shared" si="1774"/>
        <v>0</v>
      </c>
      <c r="Q366" s="19">
        <f t="shared" si="1774"/>
        <v>0</v>
      </c>
      <c r="R366" s="19">
        <f t="shared" si="1774"/>
        <v>0</v>
      </c>
      <c r="S366" s="19">
        <f t="shared" si="1774"/>
        <v>1283.808</v>
      </c>
      <c r="T366" s="19">
        <f t="shared" si="1774"/>
        <v>20059.5</v>
      </c>
      <c r="X366" s="1" t="str">
        <f t="shared" si="1652"/>
        <v>Señora</v>
      </c>
      <c r="Y366" s="19">
        <f t="shared" si="1762"/>
        <v>0</v>
      </c>
      <c r="Z366" s="19">
        <f t="shared" si="1762"/>
        <v>0</v>
      </c>
      <c r="AA366" s="19">
        <f t="shared" si="1762"/>
        <v>0</v>
      </c>
      <c r="AB366" s="19">
        <f t="shared" si="1762"/>
        <v>298.56</v>
      </c>
      <c r="AC366" s="19">
        <f t="shared" si="1762"/>
        <v>4665</v>
      </c>
      <c r="AE366" s="19">
        <f t="shared" si="1653"/>
        <v>0</v>
      </c>
      <c r="AF366">
        <f t="shared" si="1654"/>
        <v>0</v>
      </c>
      <c r="AG366">
        <f t="shared" si="1655"/>
        <v>0</v>
      </c>
      <c r="AH366">
        <f t="shared" si="1656"/>
        <v>5777.1359999999995</v>
      </c>
      <c r="AI366">
        <f t="shared" si="1657"/>
        <v>90267.749999999985</v>
      </c>
      <c r="AL366" s="19">
        <f t="shared" si="1658"/>
        <v>0</v>
      </c>
      <c r="AM366" s="19">
        <f t="shared" si="1659"/>
        <v>0</v>
      </c>
      <c r="AN366" s="19">
        <f t="shared" si="1660"/>
        <v>0</v>
      </c>
      <c r="AO366" s="19">
        <f t="shared" si="1661"/>
        <v>1283.808</v>
      </c>
      <c r="AP366" s="19">
        <f t="shared" si="1662"/>
        <v>20059.5</v>
      </c>
      <c r="AT366" s="1" t="str">
        <f t="shared" si="1663"/>
        <v>Señora</v>
      </c>
      <c r="AU366" s="19">
        <f t="shared" si="1763"/>
        <v>0</v>
      </c>
      <c r="AV366" s="19">
        <f t="shared" si="1763"/>
        <v>0</v>
      </c>
      <c r="AW366" s="19">
        <f t="shared" si="1763"/>
        <v>0</v>
      </c>
      <c r="AX366" s="19">
        <f t="shared" si="1763"/>
        <v>298.56</v>
      </c>
      <c r="AY366" s="19">
        <f t="shared" si="1763"/>
        <v>4665</v>
      </c>
      <c r="BA366" s="19">
        <f t="shared" si="1664"/>
        <v>0</v>
      </c>
      <c r="BB366">
        <f t="shared" si="1665"/>
        <v>0</v>
      </c>
      <c r="BC366">
        <f t="shared" si="1666"/>
        <v>0</v>
      </c>
      <c r="BD366">
        <f t="shared" si="1667"/>
        <v>5777.1359999999995</v>
      </c>
      <c r="BE366">
        <f t="shared" si="1668"/>
        <v>90267.749999999985</v>
      </c>
      <c r="BH366" s="19">
        <f t="shared" si="1669"/>
        <v>0</v>
      </c>
      <c r="BI366" s="19">
        <f t="shared" si="1670"/>
        <v>0</v>
      </c>
      <c r="BJ366" s="19">
        <f t="shared" si="1671"/>
        <v>0</v>
      </c>
      <c r="BK366" s="19">
        <f t="shared" si="1672"/>
        <v>1283.808</v>
      </c>
      <c r="BL366" s="19">
        <f t="shared" si="1673"/>
        <v>20059.5</v>
      </c>
      <c r="BP366" s="1" t="str">
        <f t="shared" si="1674"/>
        <v>Señora</v>
      </c>
      <c r="BQ366" s="19">
        <f t="shared" si="1764"/>
        <v>0</v>
      </c>
      <c r="BR366" s="19">
        <f t="shared" si="1764"/>
        <v>0</v>
      </c>
      <c r="BS366" s="19">
        <f t="shared" si="1764"/>
        <v>0</v>
      </c>
      <c r="BT366" s="19">
        <f t="shared" si="1764"/>
        <v>298.56</v>
      </c>
      <c r="BU366" s="19">
        <f t="shared" si="1764"/>
        <v>4665</v>
      </c>
      <c r="BW366" s="19">
        <f t="shared" si="1675"/>
        <v>0</v>
      </c>
      <c r="BX366">
        <f t="shared" si="1676"/>
        <v>0</v>
      </c>
      <c r="BY366">
        <f t="shared" si="1677"/>
        <v>0</v>
      </c>
      <c r="BZ366">
        <f t="shared" si="1678"/>
        <v>5777.1359999999995</v>
      </c>
      <c r="CA366">
        <f t="shared" si="1679"/>
        <v>90267.749999999985</v>
      </c>
      <c r="CD366" s="19">
        <f t="shared" si="1680"/>
        <v>0</v>
      </c>
      <c r="CE366" s="19">
        <f t="shared" si="1681"/>
        <v>0</v>
      </c>
      <c r="CF366" s="19">
        <f t="shared" si="1682"/>
        <v>0</v>
      </c>
      <c r="CG366" s="19">
        <f t="shared" si="1683"/>
        <v>1283.808</v>
      </c>
      <c r="CH366" s="19">
        <f t="shared" si="1684"/>
        <v>20059.5</v>
      </c>
      <c r="CL366" s="1" t="str">
        <f t="shared" si="1685"/>
        <v>Señora</v>
      </c>
      <c r="CM366" s="19">
        <f t="shared" si="1765"/>
        <v>0</v>
      </c>
      <c r="CN366" s="19">
        <f t="shared" si="1765"/>
        <v>0</v>
      </c>
      <c r="CO366" s="19">
        <f t="shared" si="1765"/>
        <v>0</v>
      </c>
      <c r="CP366" s="19">
        <f t="shared" si="1765"/>
        <v>298.56</v>
      </c>
      <c r="CQ366" s="19">
        <f t="shared" si="1765"/>
        <v>2332.5</v>
      </c>
      <c r="CS366" s="19">
        <f t="shared" si="1686"/>
        <v>0</v>
      </c>
      <c r="CT366">
        <f t="shared" si="1687"/>
        <v>0</v>
      </c>
      <c r="CU366">
        <f t="shared" si="1688"/>
        <v>0</v>
      </c>
      <c r="CV366">
        <f t="shared" si="1689"/>
        <v>5777.1359999999995</v>
      </c>
      <c r="CW366">
        <f t="shared" si="1690"/>
        <v>45133.874999999993</v>
      </c>
      <c r="CZ366" s="19">
        <f t="shared" si="1691"/>
        <v>0</v>
      </c>
      <c r="DA366" s="19">
        <f t="shared" si="1692"/>
        <v>0</v>
      </c>
      <c r="DB366" s="19">
        <f t="shared" si="1693"/>
        <v>0</v>
      </c>
      <c r="DC366" s="19">
        <f t="shared" si="1694"/>
        <v>1283.808</v>
      </c>
      <c r="DD366" s="19">
        <f t="shared" si="1695"/>
        <v>10029.75</v>
      </c>
      <c r="DH366" s="1" t="str">
        <f t="shared" si="1696"/>
        <v>Señora</v>
      </c>
      <c r="DI366" s="19">
        <f t="shared" si="1766"/>
        <v>0</v>
      </c>
      <c r="DJ366" s="19">
        <f t="shared" si="1766"/>
        <v>0</v>
      </c>
      <c r="DK366" s="19">
        <f t="shared" si="1766"/>
        <v>0</v>
      </c>
      <c r="DL366" s="19">
        <f t="shared" si="1766"/>
        <v>298.56</v>
      </c>
      <c r="DM366" s="19">
        <f t="shared" si="1766"/>
        <v>2332.5</v>
      </c>
      <c r="DO366" s="19">
        <f t="shared" si="1697"/>
        <v>0</v>
      </c>
      <c r="DP366">
        <f t="shared" si="1698"/>
        <v>0</v>
      </c>
      <c r="DQ366">
        <f t="shared" si="1699"/>
        <v>0</v>
      </c>
      <c r="DR366">
        <f t="shared" si="1700"/>
        <v>5777.1359999999995</v>
      </c>
      <c r="DS366">
        <f t="shared" si="1701"/>
        <v>45133.874999999993</v>
      </c>
      <c r="DV366" s="19">
        <f t="shared" si="1702"/>
        <v>0</v>
      </c>
      <c r="DW366" s="19">
        <f t="shared" si="1703"/>
        <v>0</v>
      </c>
      <c r="DX366" s="19">
        <f t="shared" si="1704"/>
        <v>0</v>
      </c>
      <c r="DY366" s="19">
        <f t="shared" si="1705"/>
        <v>1283.808</v>
      </c>
      <c r="DZ366" s="19">
        <f t="shared" si="1706"/>
        <v>10029.75</v>
      </c>
      <c r="ED366" s="1" t="str">
        <f t="shared" si="1707"/>
        <v>Señora</v>
      </c>
      <c r="EE366" s="19">
        <f t="shared" si="1767"/>
        <v>0</v>
      </c>
      <c r="EF366" s="19">
        <f t="shared" si="1767"/>
        <v>0</v>
      </c>
      <c r="EG366" s="19">
        <f t="shared" si="1767"/>
        <v>0</v>
      </c>
      <c r="EH366" s="19">
        <f t="shared" si="1767"/>
        <v>298.56</v>
      </c>
      <c r="EI366" s="19">
        <f t="shared" si="1767"/>
        <v>4665</v>
      </c>
      <c r="EK366" s="19">
        <f t="shared" si="1708"/>
        <v>0</v>
      </c>
      <c r="EL366">
        <f t="shared" si="1709"/>
        <v>0</v>
      </c>
      <c r="EM366">
        <f t="shared" si="1710"/>
        <v>0</v>
      </c>
      <c r="EN366">
        <f t="shared" si="1711"/>
        <v>5777.1359999999995</v>
      </c>
      <c r="EO366">
        <f t="shared" si="1712"/>
        <v>90267.749999999985</v>
      </c>
      <c r="ER366" s="19">
        <f t="shared" si="1713"/>
        <v>0</v>
      </c>
      <c r="ES366" s="19">
        <f t="shared" si="1714"/>
        <v>0</v>
      </c>
      <c r="ET366" s="19">
        <f t="shared" si="1715"/>
        <v>0</v>
      </c>
      <c r="EU366" s="19">
        <f t="shared" si="1716"/>
        <v>1283.808</v>
      </c>
      <c r="EV366" s="19">
        <f t="shared" si="1717"/>
        <v>20059.5</v>
      </c>
      <c r="EZ366" s="1" t="str">
        <f t="shared" si="1718"/>
        <v>Señora</v>
      </c>
      <c r="FA366" s="19">
        <f t="shared" si="1768"/>
        <v>0</v>
      </c>
      <c r="FB366" s="19">
        <f t="shared" si="1768"/>
        <v>0</v>
      </c>
      <c r="FC366" s="19">
        <f t="shared" si="1768"/>
        <v>0</v>
      </c>
      <c r="FD366" s="19">
        <f t="shared" si="1768"/>
        <v>298.56</v>
      </c>
      <c r="FE366" s="19">
        <f t="shared" si="1768"/>
        <v>4665</v>
      </c>
      <c r="FG366" s="19">
        <f t="shared" si="1719"/>
        <v>0</v>
      </c>
      <c r="FH366">
        <f t="shared" si="1720"/>
        <v>0</v>
      </c>
      <c r="FI366">
        <f t="shared" si="1721"/>
        <v>0</v>
      </c>
      <c r="FJ366">
        <f t="shared" si="1722"/>
        <v>5777.1359999999995</v>
      </c>
      <c r="FK366">
        <f t="shared" si="1723"/>
        <v>90267.749999999985</v>
      </c>
      <c r="FN366" s="19">
        <f t="shared" si="1724"/>
        <v>0</v>
      </c>
      <c r="FO366" s="19">
        <f t="shared" si="1725"/>
        <v>0</v>
      </c>
      <c r="FP366" s="19">
        <f t="shared" si="1726"/>
        <v>0</v>
      </c>
      <c r="FQ366" s="19">
        <f t="shared" si="1727"/>
        <v>1283.808</v>
      </c>
      <c r="FR366" s="19">
        <f t="shared" si="1728"/>
        <v>20059.5</v>
      </c>
      <c r="FV366" s="1" t="str">
        <f t="shared" si="1729"/>
        <v>Señora</v>
      </c>
      <c r="FW366" s="19">
        <f t="shared" si="1769"/>
        <v>0</v>
      </c>
      <c r="FX366" s="19">
        <f t="shared" si="1769"/>
        <v>0</v>
      </c>
      <c r="FY366" s="19">
        <f t="shared" si="1769"/>
        <v>0</v>
      </c>
      <c r="FZ366" s="19">
        <f t="shared" si="1769"/>
        <v>298.56</v>
      </c>
      <c r="GA366" s="19">
        <f t="shared" si="1769"/>
        <v>1866</v>
      </c>
      <c r="GC366" s="19">
        <f t="shared" si="1730"/>
        <v>0</v>
      </c>
      <c r="GD366">
        <f t="shared" si="1731"/>
        <v>0</v>
      </c>
      <c r="GE366">
        <f t="shared" si="1732"/>
        <v>0</v>
      </c>
      <c r="GF366">
        <f t="shared" si="1733"/>
        <v>5777.1359999999995</v>
      </c>
      <c r="GG366">
        <f t="shared" si="1734"/>
        <v>36107.1</v>
      </c>
      <c r="GJ366" s="19">
        <f t="shared" si="1735"/>
        <v>0</v>
      </c>
      <c r="GK366" s="19">
        <f t="shared" si="1736"/>
        <v>0</v>
      </c>
      <c r="GL366" s="19">
        <f t="shared" si="1737"/>
        <v>0</v>
      </c>
      <c r="GM366" s="19">
        <f t="shared" si="1738"/>
        <v>1283.808</v>
      </c>
      <c r="GN366" s="19">
        <f t="shared" si="1739"/>
        <v>8023.7999999999993</v>
      </c>
      <c r="GR366" s="1" t="str">
        <f t="shared" si="1740"/>
        <v>Señora</v>
      </c>
      <c r="GS366" s="19">
        <f t="shared" si="1770"/>
        <v>0</v>
      </c>
      <c r="GT366" s="19">
        <f t="shared" si="1770"/>
        <v>0</v>
      </c>
      <c r="GU366" s="19">
        <f t="shared" si="1770"/>
        <v>0</v>
      </c>
      <c r="GV366" s="19">
        <f t="shared" si="1770"/>
        <v>298.56</v>
      </c>
      <c r="GW366" s="19">
        <f t="shared" si="1770"/>
        <v>4665</v>
      </c>
      <c r="GY366" s="19">
        <f t="shared" si="1741"/>
        <v>0</v>
      </c>
      <c r="GZ366">
        <f t="shared" si="1742"/>
        <v>0</v>
      </c>
      <c r="HA366">
        <f t="shared" si="1743"/>
        <v>0</v>
      </c>
      <c r="HB366">
        <f t="shared" si="1744"/>
        <v>5777.1359999999995</v>
      </c>
      <c r="HC366">
        <f t="shared" si="1745"/>
        <v>90267.749999999985</v>
      </c>
      <c r="HF366" s="19">
        <f t="shared" si="1746"/>
        <v>0</v>
      </c>
      <c r="HG366" s="19">
        <f t="shared" si="1747"/>
        <v>0</v>
      </c>
      <c r="HH366" s="19">
        <f t="shared" si="1748"/>
        <v>0</v>
      </c>
      <c r="HI366" s="19">
        <f t="shared" si="1749"/>
        <v>1283.808</v>
      </c>
      <c r="HJ366" s="19">
        <f t="shared" si="1750"/>
        <v>20059.5</v>
      </c>
      <c r="HN366" s="1" t="str">
        <f t="shared" si="1751"/>
        <v>Señora</v>
      </c>
      <c r="HO366" s="19">
        <f t="shared" si="1771"/>
        <v>0</v>
      </c>
      <c r="HP366" s="19">
        <f t="shared" si="1771"/>
        <v>0</v>
      </c>
      <c r="HQ366" s="19">
        <f t="shared" si="1771"/>
        <v>0</v>
      </c>
      <c r="HR366" s="19">
        <f t="shared" si="1771"/>
        <v>298.56</v>
      </c>
      <c r="HS366" s="19">
        <f t="shared" si="1771"/>
        <v>2332.5</v>
      </c>
      <c r="HU366" s="19">
        <f t="shared" si="1752"/>
        <v>0</v>
      </c>
      <c r="HV366">
        <f t="shared" si="1753"/>
        <v>0</v>
      </c>
      <c r="HW366">
        <f t="shared" si="1754"/>
        <v>0</v>
      </c>
      <c r="HX366">
        <f t="shared" si="1755"/>
        <v>5777.1359999999995</v>
      </c>
      <c r="HY366">
        <f t="shared" si="1756"/>
        <v>45133.874999999993</v>
      </c>
      <c r="IB366" s="19">
        <f t="shared" si="1757"/>
        <v>0</v>
      </c>
      <c r="IC366" s="19">
        <f t="shared" si="1758"/>
        <v>0</v>
      </c>
      <c r="ID366" s="19">
        <f t="shared" si="1759"/>
        <v>0</v>
      </c>
      <c r="IE366" s="19">
        <f t="shared" si="1760"/>
        <v>1283.808</v>
      </c>
      <c r="IF366" s="19">
        <f t="shared" si="1761"/>
        <v>10029.75</v>
      </c>
    </row>
    <row r="367" spans="1:241">
      <c r="B367" s="1" t="str">
        <f t="shared" si="1641"/>
        <v>Regalo</v>
      </c>
      <c r="C367" s="19">
        <f t="shared" si="1772"/>
        <v>0</v>
      </c>
      <c r="D367" s="19">
        <f t="shared" si="1772"/>
        <v>0</v>
      </c>
      <c r="E367" s="19">
        <f t="shared" si="1772"/>
        <v>0</v>
      </c>
      <c r="F367" s="19">
        <f t="shared" si="1773"/>
        <v>0</v>
      </c>
      <c r="G367" s="19">
        <f t="shared" si="1772"/>
        <v>0</v>
      </c>
      <c r="I367" s="19">
        <f>+C367*H309</f>
        <v>0</v>
      </c>
      <c r="J367">
        <f>+D367*H309</f>
        <v>0</v>
      </c>
      <c r="K367">
        <f>+E367*H309</f>
        <v>0</v>
      </c>
      <c r="L367">
        <f>+F367*H309</f>
        <v>0</v>
      </c>
      <c r="M367">
        <f>+G367*H309</f>
        <v>0</v>
      </c>
      <c r="P367" s="19">
        <f t="shared" si="1774"/>
        <v>0</v>
      </c>
      <c r="Q367" s="19">
        <f t="shared" si="1774"/>
        <v>0</v>
      </c>
      <c r="R367" s="19">
        <f t="shared" si="1774"/>
        <v>0</v>
      </c>
      <c r="S367" s="19">
        <f t="shared" si="1774"/>
        <v>0</v>
      </c>
      <c r="T367" s="19">
        <f t="shared" si="1774"/>
        <v>0</v>
      </c>
      <c r="X367" s="1" t="str">
        <f t="shared" si="1652"/>
        <v>Regalo</v>
      </c>
      <c r="Y367" s="19">
        <f t="shared" ref="Y367:AC368" si="1775">+X$344*Y337</f>
        <v>0</v>
      </c>
      <c r="Z367" s="19">
        <f t="shared" si="1775"/>
        <v>0</v>
      </c>
      <c r="AA367" s="19">
        <f t="shared" si="1775"/>
        <v>0</v>
      </c>
      <c r="AB367" s="19">
        <f t="shared" si="1775"/>
        <v>0</v>
      </c>
      <c r="AC367" s="19">
        <f t="shared" si="1775"/>
        <v>0</v>
      </c>
      <c r="AE367" s="19">
        <f t="shared" si="1653"/>
        <v>0</v>
      </c>
      <c r="AF367">
        <f t="shared" si="1654"/>
        <v>0</v>
      </c>
      <c r="AG367">
        <f t="shared" si="1655"/>
        <v>0</v>
      </c>
      <c r="AH367">
        <f t="shared" si="1656"/>
        <v>0</v>
      </c>
      <c r="AI367">
        <f t="shared" si="1657"/>
        <v>0</v>
      </c>
      <c r="AL367" s="19">
        <f t="shared" si="1658"/>
        <v>0</v>
      </c>
      <c r="AM367" s="19">
        <f t="shared" si="1659"/>
        <v>0</v>
      </c>
      <c r="AN367" s="19">
        <f t="shared" si="1660"/>
        <v>0</v>
      </c>
      <c r="AO367" s="19">
        <f t="shared" si="1661"/>
        <v>0</v>
      </c>
      <c r="AP367" s="19">
        <f t="shared" si="1662"/>
        <v>0</v>
      </c>
      <c r="AT367" s="1" t="str">
        <f t="shared" si="1663"/>
        <v>Regalo</v>
      </c>
      <c r="AU367" s="19">
        <f t="shared" ref="AU367:AY368" si="1776">+AT$344*AU337</f>
        <v>0</v>
      </c>
      <c r="AV367" s="19">
        <f t="shared" si="1776"/>
        <v>0</v>
      </c>
      <c r="AW367" s="19">
        <f t="shared" si="1776"/>
        <v>0</v>
      </c>
      <c r="AX367" s="19">
        <f t="shared" si="1776"/>
        <v>0</v>
      </c>
      <c r="AY367" s="19">
        <f t="shared" si="1776"/>
        <v>0</v>
      </c>
      <c r="BA367" s="19">
        <f t="shared" si="1664"/>
        <v>0</v>
      </c>
      <c r="BB367">
        <f t="shared" si="1665"/>
        <v>0</v>
      </c>
      <c r="BC367">
        <f t="shared" si="1666"/>
        <v>0</v>
      </c>
      <c r="BD367">
        <f t="shared" si="1667"/>
        <v>0</v>
      </c>
      <c r="BE367">
        <f t="shared" si="1668"/>
        <v>0</v>
      </c>
      <c r="BH367" s="19">
        <f t="shared" si="1669"/>
        <v>0</v>
      </c>
      <c r="BI367" s="19">
        <f t="shared" si="1670"/>
        <v>0</v>
      </c>
      <c r="BJ367" s="19">
        <f t="shared" si="1671"/>
        <v>0</v>
      </c>
      <c r="BK367" s="19">
        <f t="shared" si="1672"/>
        <v>0</v>
      </c>
      <c r="BL367" s="19">
        <f t="shared" si="1673"/>
        <v>0</v>
      </c>
      <c r="BP367" s="1" t="str">
        <f t="shared" si="1674"/>
        <v>Regalo</v>
      </c>
      <c r="BQ367" s="19">
        <f t="shared" ref="BQ367:BU368" si="1777">+BP$344*BQ337</f>
        <v>0</v>
      </c>
      <c r="BR367" s="19">
        <f t="shared" si="1777"/>
        <v>0</v>
      </c>
      <c r="BS367" s="19">
        <f t="shared" si="1777"/>
        <v>0</v>
      </c>
      <c r="BT367" s="19">
        <f t="shared" si="1777"/>
        <v>0</v>
      </c>
      <c r="BU367" s="19">
        <f t="shared" si="1777"/>
        <v>0</v>
      </c>
      <c r="BW367" s="19">
        <f t="shared" si="1675"/>
        <v>0</v>
      </c>
      <c r="BX367">
        <f t="shared" si="1676"/>
        <v>0</v>
      </c>
      <c r="BY367">
        <f t="shared" si="1677"/>
        <v>0</v>
      </c>
      <c r="BZ367">
        <f t="shared" si="1678"/>
        <v>0</v>
      </c>
      <c r="CA367">
        <f t="shared" si="1679"/>
        <v>0</v>
      </c>
      <c r="CD367" s="19">
        <f t="shared" si="1680"/>
        <v>0</v>
      </c>
      <c r="CE367" s="19">
        <f t="shared" si="1681"/>
        <v>0</v>
      </c>
      <c r="CF367" s="19">
        <f t="shared" si="1682"/>
        <v>0</v>
      </c>
      <c r="CG367" s="19">
        <f t="shared" si="1683"/>
        <v>0</v>
      </c>
      <c r="CH367" s="19">
        <f t="shared" si="1684"/>
        <v>0</v>
      </c>
      <c r="CL367" s="1" t="str">
        <f t="shared" si="1685"/>
        <v>Regalo</v>
      </c>
      <c r="CM367" s="19">
        <f t="shared" ref="CM367:CQ368" si="1778">+CL$344*CM337</f>
        <v>0</v>
      </c>
      <c r="CN367" s="19">
        <f t="shared" si="1778"/>
        <v>0</v>
      </c>
      <c r="CO367" s="19">
        <f t="shared" si="1778"/>
        <v>0</v>
      </c>
      <c r="CP367" s="19">
        <f t="shared" si="1778"/>
        <v>0</v>
      </c>
      <c r="CQ367" s="19">
        <f t="shared" si="1778"/>
        <v>0</v>
      </c>
      <c r="CS367" s="19">
        <f t="shared" si="1686"/>
        <v>0</v>
      </c>
      <c r="CT367">
        <f t="shared" si="1687"/>
        <v>0</v>
      </c>
      <c r="CU367">
        <f t="shared" si="1688"/>
        <v>0</v>
      </c>
      <c r="CV367">
        <f t="shared" si="1689"/>
        <v>0</v>
      </c>
      <c r="CW367">
        <f t="shared" si="1690"/>
        <v>0</v>
      </c>
      <c r="CZ367" s="19">
        <f t="shared" si="1691"/>
        <v>0</v>
      </c>
      <c r="DA367" s="19">
        <f t="shared" si="1692"/>
        <v>0</v>
      </c>
      <c r="DB367" s="19">
        <f t="shared" si="1693"/>
        <v>0</v>
      </c>
      <c r="DC367" s="19">
        <f t="shared" si="1694"/>
        <v>0</v>
      </c>
      <c r="DD367" s="19">
        <f t="shared" si="1695"/>
        <v>0</v>
      </c>
      <c r="DH367" s="1" t="str">
        <f t="shared" si="1696"/>
        <v>Regalo</v>
      </c>
      <c r="DI367" s="19">
        <f t="shared" ref="DI367:DM368" si="1779">+DH$344*DI337</f>
        <v>0</v>
      </c>
      <c r="DJ367" s="19">
        <f t="shared" si="1779"/>
        <v>0</v>
      </c>
      <c r="DK367" s="19">
        <f t="shared" si="1779"/>
        <v>0</v>
      </c>
      <c r="DL367" s="19">
        <f t="shared" si="1779"/>
        <v>0</v>
      </c>
      <c r="DM367" s="19">
        <f t="shared" si="1779"/>
        <v>0</v>
      </c>
      <c r="DO367" s="19">
        <f t="shared" si="1697"/>
        <v>0</v>
      </c>
      <c r="DP367">
        <f t="shared" si="1698"/>
        <v>0</v>
      </c>
      <c r="DQ367">
        <f t="shared" si="1699"/>
        <v>0</v>
      </c>
      <c r="DR367">
        <f t="shared" si="1700"/>
        <v>0</v>
      </c>
      <c r="DS367">
        <f t="shared" si="1701"/>
        <v>0</v>
      </c>
      <c r="DV367" s="19">
        <f t="shared" si="1702"/>
        <v>0</v>
      </c>
      <c r="DW367" s="19">
        <f t="shared" si="1703"/>
        <v>0</v>
      </c>
      <c r="DX367" s="19">
        <f t="shared" si="1704"/>
        <v>0</v>
      </c>
      <c r="DY367" s="19">
        <f t="shared" si="1705"/>
        <v>0</v>
      </c>
      <c r="DZ367" s="19">
        <f t="shared" si="1706"/>
        <v>0</v>
      </c>
      <c r="ED367" s="1" t="str">
        <f t="shared" si="1707"/>
        <v>Regalo</v>
      </c>
      <c r="EE367" s="19">
        <f t="shared" ref="EE367:EI368" si="1780">+ED$344*EE337</f>
        <v>0</v>
      </c>
      <c r="EF367" s="19">
        <f t="shared" si="1780"/>
        <v>0</v>
      </c>
      <c r="EG367" s="19">
        <f t="shared" si="1780"/>
        <v>0</v>
      </c>
      <c r="EH367" s="19">
        <f t="shared" si="1780"/>
        <v>0</v>
      </c>
      <c r="EI367" s="19">
        <f t="shared" si="1780"/>
        <v>0</v>
      </c>
      <c r="EK367" s="19">
        <f t="shared" si="1708"/>
        <v>0</v>
      </c>
      <c r="EL367">
        <f t="shared" si="1709"/>
        <v>0</v>
      </c>
      <c r="EM367">
        <f t="shared" si="1710"/>
        <v>0</v>
      </c>
      <c r="EN367">
        <f t="shared" si="1711"/>
        <v>0</v>
      </c>
      <c r="EO367">
        <f t="shared" si="1712"/>
        <v>0</v>
      </c>
      <c r="ER367" s="19">
        <f t="shared" si="1713"/>
        <v>0</v>
      </c>
      <c r="ES367" s="19">
        <f t="shared" si="1714"/>
        <v>0</v>
      </c>
      <c r="ET367" s="19">
        <f t="shared" si="1715"/>
        <v>0</v>
      </c>
      <c r="EU367" s="19">
        <f t="shared" si="1716"/>
        <v>0</v>
      </c>
      <c r="EV367" s="19">
        <f t="shared" si="1717"/>
        <v>0</v>
      </c>
      <c r="EZ367" s="1" t="str">
        <f t="shared" si="1718"/>
        <v>Regalo</v>
      </c>
      <c r="FA367" s="19">
        <f t="shared" ref="FA367:FE368" si="1781">+EZ$344*FA337</f>
        <v>0</v>
      </c>
      <c r="FB367" s="19">
        <f t="shared" si="1781"/>
        <v>0</v>
      </c>
      <c r="FC367" s="19">
        <f t="shared" si="1781"/>
        <v>0</v>
      </c>
      <c r="FD367" s="19">
        <f t="shared" si="1781"/>
        <v>0</v>
      </c>
      <c r="FE367" s="19">
        <f t="shared" si="1781"/>
        <v>0</v>
      </c>
      <c r="FG367" s="19">
        <f t="shared" si="1719"/>
        <v>0</v>
      </c>
      <c r="FH367">
        <f t="shared" si="1720"/>
        <v>0</v>
      </c>
      <c r="FI367">
        <f t="shared" si="1721"/>
        <v>0</v>
      </c>
      <c r="FJ367">
        <f t="shared" si="1722"/>
        <v>0</v>
      </c>
      <c r="FK367">
        <f t="shared" si="1723"/>
        <v>0</v>
      </c>
      <c r="FN367" s="19">
        <f t="shared" si="1724"/>
        <v>0</v>
      </c>
      <c r="FO367" s="19">
        <f t="shared" si="1725"/>
        <v>0</v>
      </c>
      <c r="FP367" s="19">
        <f t="shared" si="1726"/>
        <v>0</v>
      </c>
      <c r="FQ367" s="19">
        <f t="shared" si="1727"/>
        <v>0</v>
      </c>
      <c r="FR367" s="19">
        <f t="shared" si="1728"/>
        <v>0</v>
      </c>
      <c r="FV367" s="1" t="str">
        <f t="shared" si="1729"/>
        <v>Regalo</v>
      </c>
      <c r="FW367" s="19">
        <f t="shared" ref="FW367:GA368" si="1782">+FV$344*FW337</f>
        <v>0</v>
      </c>
      <c r="FX367" s="19">
        <f t="shared" si="1782"/>
        <v>0</v>
      </c>
      <c r="FY367" s="19">
        <f t="shared" si="1782"/>
        <v>0</v>
      </c>
      <c r="FZ367" s="19">
        <f t="shared" si="1782"/>
        <v>0</v>
      </c>
      <c r="GA367" s="19">
        <f t="shared" si="1782"/>
        <v>0</v>
      </c>
      <c r="GC367" s="19">
        <f t="shared" si="1730"/>
        <v>0</v>
      </c>
      <c r="GD367">
        <f t="shared" si="1731"/>
        <v>0</v>
      </c>
      <c r="GE367">
        <f t="shared" si="1732"/>
        <v>0</v>
      </c>
      <c r="GF367">
        <f t="shared" si="1733"/>
        <v>0</v>
      </c>
      <c r="GG367">
        <f t="shared" si="1734"/>
        <v>0</v>
      </c>
      <c r="GJ367" s="19">
        <f t="shared" si="1735"/>
        <v>0</v>
      </c>
      <c r="GK367" s="19">
        <f t="shared" si="1736"/>
        <v>0</v>
      </c>
      <c r="GL367" s="19">
        <f t="shared" si="1737"/>
        <v>0</v>
      </c>
      <c r="GM367" s="19">
        <f t="shared" si="1738"/>
        <v>0</v>
      </c>
      <c r="GN367" s="19">
        <f t="shared" si="1739"/>
        <v>0</v>
      </c>
      <c r="GR367" s="1" t="str">
        <f t="shared" si="1740"/>
        <v>Regalo</v>
      </c>
      <c r="GS367" s="19">
        <f t="shared" ref="GS367:GW368" si="1783">+GR$344*GS337</f>
        <v>0</v>
      </c>
      <c r="GT367" s="19">
        <f t="shared" si="1783"/>
        <v>0</v>
      </c>
      <c r="GU367" s="19">
        <f t="shared" si="1783"/>
        <v>0</v>
      </c>
      <c r="GV367" s="19">
        <f t="shared" si="1783"/>
        <v>0</v>
      </c>
      <c r="GW367" s="19">
        <f t="shared" si="1783"/>
        <v>0</v>
      </c>
      <c r="GY367" s="19">
        <f t="shared" si="1741"/>
        <v>0</v>
      </c>
      <c r="GZ367">
        <f t="shared" si="1742"/>
        <v>0</v>
      </c>
      <c r="HA367">
        <f t="shared" si="1743"/>
        <v>0</v>
      </c>
      <c r="HB367">
        <f t="shared" si="1744"/>
        <v>0</v>
      </c>
      <c r="HC367">
        <f t="shared" si="1745"/>
        <v>0</v>
      </c>
      <c r="HF367" s="19">
        <f t="shared" si="1746"/>
        <v>0</v>
      </c>
      <c r="HG367" s="19">
        <f t="shared" si="1747"/>
        <v>0</v>
      </c>
      <c r="HH367" s="19">
        <f t="shared" si="1748"/>
        <v>0</v>
      </c>
      <c r="HI367" s="19">
        <f t="shared" si="1749"/>
        <v>0</v>
      </c>
      <c r="HJ367" s="19">
        <f t="shared" si="1750"/>
        <v>0</v>
      </c>
      <c r="HN367" s="1" t="str">
        <f t="shared" si="1751"/>
        <v>Regalo</v>
      </c>
      <c r="HO367" s="19">
        <f t="shared" ref="HO367:HS368" si="1784">+HN$344*HO337</f>
        <v>0</v>
      </c>
      <c r="HP367" s="19">
        <f t="shared" si="1784"/>
        <v>0</v>
      </c>
      <c r="HQ367" s="19">
        <f t="shared" si="1784"/>
        <v>0</v>
      </c>
      <c r="HR367" s="19">
        <f t="shared" si="1784"/>
        <v>0</v>
      </c>
      <c r="HS367" s="19">
        <f t="shared" si="1784"/>
        <v>0</v>
      </c>
      <c r="HU367" s="19">
        <f t="shared" si="1752"/>
        <v>0</v>
      </c>
      <c r="HV367">
        <f t="shared" si="1753"/>
        <v>0</v>
      </c>
      <c r="HW367">
        <f t="shared" si="1754"/>
        <v>0</v>
      </c>
      <c r="HX367">
        <f t="shared" si="1755"/>
        <v>0</v>
      </c>
      <c r="HY367">
        <f t="shared" si="1756"/>
        <v>0</v>
      </c>
      <c r="IB367" s="19">
        <f t="shared" si="1757"/>
        <v>0</v>
      </c>
      <c r="IC367" s="19">
        <f t="shared" si="1758"/>
        <v>0</v>
      </c>
      <c r="ID367" s="19">
        <f t="shared" si="1759"/>
        <v>0</v>
      </c>
      <c r="IE367" s="19">
        <f t="shared" si="1760"/>
        <v>0</v>
      </c>
      <c r="IF367" s="19">
        <f t="shared" si="1761"/>
        <v>0</v>
      </c>
    </row>
    <row r="368" spans="1:241">
      <c r="B368" s="1" t="str">
        <f t="shared" si="1641"/>
        <v>Merchandising</v>
      </c>
      <c r="C368" s="19">
        <f t="shared" si="1772"/>
        <v>0</v>
      </c>
      <c r="D368" s="19">
        <f t="shared" si="1772"/>
        <v>0</v>
      </c>
      <c r="E368" s="19">
        <f t="shared" si="1772"/>
        <v>0</v>
      </c>
      <c r="F368" s="19">
        <f t="shared" si="1773"/>
        <v>0</v>
      </c>
      <c r="G368" s="19">
        <f t="shared" si="1772"/>
        <v>0</v>
      </c>
      <c r="I368" s="19">
        <f>+C368*H310</f>
        <v>0</v>
      </c>
      <c r="J368">
        <f>+D368*H310</f>
        <v>0</v>
      </c>
      <c r="K368">
        <f>+E368*H310</f>
        <v>0</v>
      </c>
      <c r="L368">
        <f>+F368*H310</f>
        <v>0</v>
      </c>
      <c r="M368">
        <f>+G368*H310</f>
        <v>0</v>
      </c>
      <c r="P368" s="19">
        <f t="shared" si="1774"/>
        <v>0</v>
      </c>
      <c r="Q368" s="19">
        <f t="shared" si="1774"/>
        <v>0</v>
      </c>
      <c r="R368" s="19">
        <f t="shared" si="1774"/>
        <v>0</v>
      </c>
      <c r="S368" s="19">
        <f t="shared" si="1774"/>
        <v>0</v>
      </c>
      <c r="T368" s="19">
        <f t="shared" si="1774"/>
        <v>0</v>
      </c>
      <c r="X368" s="1" t="str">
        <f t="shared" si="1652"/>
        <v>Merchandising</v>
      </c>
      <c r="Y368" s="19">
        <f t="shared" si="1775"/>
        <v>0</v>
      </c>
      <c r="Z368" s="19">
        <f t="shared" si="1775"/>
        <v>0</v>
      </c>
      <c r="AA368" s="19">
        <f t="shared" si="1775"/>
        <v>0</v>
      </c>
      <c r="AB368" s="19">
        <f t="shared" si="1775"/>
        <v>0</v>
      </c>
      <c r="AC368" s="19">
        <f t="shared" si="1775"/>
        <v>0</v>
      </c>
      <c r="AE368" s="19">
        <f t="shared" si="1653"/>
        <v>0</v>
      </c>
      <c r="AF368">
        <f t="shared" si="1654"/>
        <v>0</v>
      </c>
      <c r="AG368">
        <f t="shared" si="1655"/>
        <v>0</v>
      </c>
      <c r="AH368">
        <f t="shared" si="1656"/>
        <v>0</v>
      </c>
      <c r="AI368">
        <f t="shared" si="1657"/>
        <v>0</v>
      </c>
      <c r="AL368" s="19">
        <f t="shared" si="1658"/>
        <v>0</v>
      </c>
      <c r="AM368" s="19">
        <f t="shared" si="1659"/>
        <v>0</v>
      </c>
      <c r="AN368" s="19">
        <f t="shared" si="1660"/>
        <v>0</v>
      </c>
      <c r="AO368" s="19">
        <f t="shared" si="1661"/>
        <v>0</v>
      </c>
      <c r="AP368" s="19">
        <f t="shared" si="1662"/>
        <v>0</v>
      </c>
      <c r="AT368" s="1" t="str">
        <f t="shared" si="1663"/>
        <v>Merchandising</v>
      </c>
      <c r="AU368" s="19">
        <f t="shared" si="1776"/>
        <v>0</v>
      </c>
      <c r="AV368" s="19">
        <f t="shared" si="1776"/>
        <v>0</v>
      </c>
      <c r="AW368" s="19">
        <f t="shared" si="1776"/>
        <v>0</v>
      </c>
      <c r="AX368" s="19">
        <f t="shared" si="1776"/>
        <v>0</v>
      </c>
      <c r="AY368" s="19">
        <f t="shared" si="1776"/>
        <v>0</v>
      </c>
      <c r="BA368" s="19">
        <f t="shared" si="1664"/>
        <v>0</v>
      </c>
      <c r="BB368">
        <f t="shared" si="1665"/>
        <v>0</v>
      </c>
      <c r="BC368">
        <f t="shared" si="1666"/>
        <v>0</v>
      </c>
      <c r="BD368">
        <f t="shared" si="1667"/>
        <v>0</v>
      </c>
      <c r="BE368">
        <f t="shared" si="1668"/>
        <v>0</v>
      </c>
      <c r="BH368" s="19">
        <f t="shared" si="1669"/>
        <v>0</v>
      </c>
      <c r="BI368" s="19">
        <f t="shared" si="1670"/>
        <v>0</v>
      </c>
      <c r="BJ368" s="19">
        <f t="shared" si="1671"/>
        <v>0</v>
      </c>
      <c r="BK368" s="19">
        <f t="shared" si="1672"/>
        <v>0</v>
      </c>
      <c r="BL368" s="19">
        <f t="shared" si="1673"/>
        <v>0</v>
      </c>
      <c r="BP368" s="1" t="str">
        <f t="shared" si="1674"/>
        <v>Merchandising</v>
      </c>
      <c r="BQ368" s="19">
        <f t="shared" si="1777"/>
        <v>0</v>
      </c>
      <c r="BR368" s="19">
        <f t="shared" si="1777"/>
        <v>0</v>
      </c>
      <c r="BS368" s="19">
        <f t="shared" si="1777"/>
        <v>0</v>
      </c>
      <c r="BT368" s="19">
        <f t="shared" si="1777"/>
        <v>0</v>
      </c>
      <c r="BU368" s="19">
        <f t="shared" si="1777"/>
        <v>0</v>
      </c>
      <c r="BW368" s="19">
        <f t="shared" si="1675"/>
        <v>0</v>
      </c>
      <c r="BX368">
        <f t="shared" si="1676"/>
        <v>0</v>
      </c>
      <c r="BY368">
        <f t="shared" si="1677"/>
        <v>0</v>
      </c>
      <c r="BZ368">
        <f t="shared" si="1678"/>
        <v>0</v>
      </c>
      <c r="CA368">
        <f t="shared" si="1679"/>
        <v>0</v>
      </c>
      <c r="CD368" s="19">
        <f t="shared" si="1680"/>
        <v>0</v>
      </c>
      <c r="CE368" s="19">
        <f t="shared" si="1681"/>
        <v>0</v>
      </c>
      <c r="CF368" s="19">
        <f t="shared" si="1682"/>
        <v>0</v>
      </c>
      <c r="CG368" s="19">
        <f t="shared" si="1683"/>
        <v>0</v>
      </c>
      <c r="CH368" s="19">
        <f t="shared" si="1684"/>
        <v>0</v>
      </c>
      <c r="CL368" s="1" t="str">
        <f t="shared" si="1685"/>
        <v>Merchandising</v>
      </c>
      <c r="CM368" s="19">
        <f t="shared" si="1778"/>
        <v>0</v>
      </c>
      <c r="CN368" s="19">
        <f t="shared" si="1778"/>
        <v>0</v>
      </c>
      <c r="CO368" s="19">
        <f t="shared" si="1778"/>
        <v>0</v>
      </c>
      <c r="CP368" s="19">
        <f t="shared" si="1778"/>
        <v>0</v>
      </c>
      <c r="CQ368" s="19">
        <f t="shared" si="1778"/>
        <v>0</v>
      </c>
      <c r="CS368" s="19">
        <f t="shared" si="1686"/>
        <v>0</v>
      </c>
      <c r="CT368">
        <f t="shared" si="1687"/>
        <v>0</v>
      </c>
      <c r="CU368">
        <f t="shared" si="1688"/>
        <v>0</v>
      </c>
      <c r="CV368">
        <f t="shared" si="1689"/>
        <v>0</v>
      </c>
      <c r="CW368">
        <f t="shared" si="1690"/>
        <v>0</v>
      </c>
      <c r="CZ368" s="19">
        <f t="shared" si="1691"/>
        <v>0</v>
      </c>
      <c r="DA368" s="19">
        <f t="shared" si="1692"/>
        <v>0</v>
      </c>
      <c r="DB368" s="19">
        <f t="shared" si="1693"/>
        <v>0</v>
      </c>
      <c r="DC368" s="19">
        <f t="shared" si="1694"/>
        <v>0</v>
      </c>
      <c r="DD368" s="19">
        <f t="shared" si="1695"/>
        <v>0</v>
      </c>
      <c r="DH368" s="1" t="str">
        <f t="shared" si="1696"/>
        <v>Merchandising</v>
      </c>
      <c r="DI368" s="19">
        <f t="shared" si="1779"/>
        <v>0</v>
      </c>
      <c r="DJ368" s="19">
        <f t="shared" si="1779"/>
        <v>0</v>
      </c>
      <c r="DK368" s="19">
        <f t="shared" si="1779"/>
        <v>0</v>
      </c>
      <c r="DL368" s="19">
        <f t="shared" si="1779"/>
        <v>0</v>
      </c>
      <c r="DM368" s="19">
        <f t="shared" si="1779"/>
        <v>0</v>
      </c>
      <c r="DO368" s="19">
        <f t="shared" si="1697"/>
        <v>0</v>
      </c>
      <c r="DP368">
        <f t="shared" si="1698"/>
        <v>0</v>
      </c>
      <c r="DQ368">
        <f t="shared" si="1699"/>
        <v>0</v>
      </c>
      <c r="DR368">
        <f t="shared" si="1700"/>
        <v>0</v>
      </c>
      <c r="DS368">
        <f t="shared" si="1701"/>
        <v>0</v>
      </c>
      <c r="DV368" s="19">
        <f t="shared" si="1702"/>
        <v>0</v>
      </c>
      <c r="DW368" s="19">
        <f t="shared" si="1703"/>
        <v>0</v>
      </c>
      <c r="DX368" s="19">
        <f t="shared" si="1704"/>
        <v>0</v>
      </c>
      <c r="DY368" s="19">
        <f t="shared" si="1705"/>
        <v>0</v>
      </c>
      <c r="DZ368" s="19">
        <f t="shared" si="1706"/>
        <v>0</v>
      </c>
      <c r="ED368" s="1" t="str">
        <f t="shared" si="1707"/>
        <v>Merchandising</v>
      </c>
      <c r="EE368" s="19">
        <f t="shared" si="1780"/>
        <v>0</v>
      </c>
      <c r="EF368" s="19">
        <f t="shared" si="1780"/>
        <v>0</v>
      </c>
      <c r="EG368" s="19">
        <f t="shared" si="1780"/>
        <v>0</v>
      </c>
      <c r="EH368" s="19">
        <f t="shared" si="1780"/>
        <v>0</v>
      </c>
      <c r="EI368" s="19">
        <f t="shared" si="1780"/>
        <v>0</v>
      </c>
      <c r="EK368" s="19">
        <f t="shared" si="1708"/>
        <v>0</v>
      </c>
      <c r="EL368">
        <f t="shared" si="1709"/>
        <v>0</v>
      </c>
      <c r="EM368">
        <f t="shared" si="1710"/>
        <v>0</v>
      </c>
      <c r="EN368">
        <f t="shared" si="1711"/>
        <v>0</v>
      </c>
      <c r="EO368">
        <f t="shared" si="1712"/>
        <v>0</v>
      </c>
      <c r="ER368" s="19">
        <f t="shared" si="1713"/>
        <v>0</v>
      </c>
      <c r="ES368" s="19">
        <f t="shared" si="1714"/>
        <v>0</v>
      </c>
      <c r="ET368" s="19">
        <f t="shared" si="1715"/>
        <v>0</v>
      </c>
      <c r="EU368" s="19">
        <f t="shared" si="1716"/>
        <v>0</v>
      </c>
      <c r="EV368" s="19">
        <f t="shared" si="1717"/>
        <v>0</v>
      </c>
      <c r="EZ368" s="1" t="str">
        <f t="shared" si="1718"/>
        <v>Merchandising</v>
      </c>
      <c r="FA368" s="19">
        <f t="shared" si="1781"/>
        <v>0</v>
      </c>
      <c r="FB368" s="19">
        <f t="shared" si="1781"/>
        <v>0</v>
      </c>
      <c r="FC368" s="19">
        <f t="shared" si="1781"/>
        <v>0</v>
      </c>
      <c r="FD368" s="19">
        <f t="shared" si="1781"/>
        <v>0</v>
      </c>
      <c r="FE368" s="19">
        <f t="shared" si="1781"/>
        <v>0</v>
      </c>
      <c r="FG368" s="19">
        <f t="shared" si="1719"/>
        <v>0</v>
      </c>
      <c r="FH368">
        <f t="shared" si="1720"/>
        <v>0</v>
      </c>
      <c r="FI368">
        <f t="shared" si="1721"/>
        <v>0</v>
      </c>
      <c r="FJ368">
        <f t="shared" si="1722"/>
        <v>0</v>
      </c>
      <c r="FK368">
        <f t="shared" si="1723"/>
        <v>0</v>
      </c>
      <c r="FN368" s="19">
        <f t="shared" si="1724"/>
        <v>0</v>
      </c>
      <c r="FO368" s="19">
        <f t="shared" si="1725"/>
        <v>0</v>
      </c>
      <c r="FP368" s="19">
        <f t="shared" si="1726"/>
        <v>0</v>
      </c>
      <c r="FQ368" s="19">
        <f t="shared" si="1727"/>
        <v>0</v>
      </c>
      <c r="FR368" s="19">
        <f t="shared" si="1728"/>
        <v>0</v>
      </c>
      <c r="FV368" s="1" t="str">
        <f t="shared" si="1729"/>
        <v>Merchandising</v>
      </c>
      <c r="FW368" s="19">
        <f t="shared" si="1782"/>
        <v>0</v>
      </c>
      <c r="FX368" s="19">
        <f t="shared" si="1782"/>
        <v>0</v>
      </c>
      <c r="FY368" s="19">
        <f t="shared" si="1782"/>
        <v>0</v>
      </c>
      <c r="FZ368" s="19">
        <f t="shared" si="1782"/>
        <v>0</v>
      </c>
      <c r="GA368" s="19">
        <f t="shared" si="1782"/>
        <v>0</v>
      </c>
      <c r="GC368" s="19">
        <f t="shared" si="1730"/>
        <v>0</v>
      </c>
      <c r="GD368">
        <f t="shared" si="1731"/>
        <v>0</v>
      </c>
      <c r="GE368">
        <f t="shared" si="1732"/>
        <v>0</v>
      </c>
      <c r="GF368">
        <f t="shared" si="1733"/>
        <v>0</v>
      </c>
      <c r="GG368">
        <f t="shared" si="1734"/>
        <v>0</v>
      </c>
      <c r="GJ368" s="19">
        <f t="shared" si="1735"/>
        <v>0</v>
      </c>
      <c r="GK368" s="19">
        <f t="shared" si="1736"/>
        <v>0</v>
      </c>
      <c r="GL368" s="19">
        <f t="shared" si="1737"/>
        <v>0</v>
      </c>
      <c r="GM368" s="19">
        <f t="shared" si="1738"/>
        <v>0</v>
      </c>
      <c r="GN368" s="19">
        <f t="shared" si="1739"/>
        <v>0</v>
      </c>
      <c r="GR368" s="1" t="str">
        <f t="shared" si="1740"/>
        <v>Merchandising</v>
      </c>
      <c r="GS368" s="19">
        <f t="shared" si="1783"/>
        <v>0</v>
      </c>
      <c r="GT368" s="19">
        <f t="shared" si="1783"/>
        <v>0</v>
      </c>
      <c r="GU368" s="19">
        <f t="shared" si="1783"/>
        <v>0</v>
      </c>
      <c r="GV368" s="19">
        <f t="shared" si="1783"/>
        <v>0</v>
      </c>
      <c r="GW368" s="19">
        <f t="shared" si="1783"/>
        <v>0</v>
      </c>
      <c r="GY368" s="19">
        <f t="shared" si="1741"/>
        <v>0</v>
      </c>
      <c r="GZ368">
        <f t="shared" si="1742"/>
        <v>0</v>
      </c>
      <c r="HA368">
        <f t="shared" si="1743"/>
        <v>0</v>
      </c>
      <c r="HB368">
        <f t="shared" si="1744"/>
        <v>0</v>
      </c>
      <c r="HC368">
        <f t="shared" si="1745"/>
        <v>0</v>
      </c>
      <c r="HF368" s="19">
        <f t="shared" si="1746"/>
        <v>0</v>
      </c>
      <c r="HG368" s="19">
        <f t="shared" si="1747"/>
        <v>0</v>
      </c>
      <c r="HH368" s="19">
        <f t="shared" si="1748"/>
        <v>0</v>
      </c>
      <c r="HI368" s="19">
        <f t="shared" si="1749"/>
        <v>0</v>
      </c>
      <c r="HJ368" s="19">
        <f t="shared" si="1750"/>
        <v>0</v>
      </c>
      <c r="HN368" s="1" t="str">
        <f t="shared" si="1751"/>
        <v>Merchandising</v>
      </c>
      <c r="HO368" s="19">
        <f t="shared" si="1784"/>
        <v>0</v>
      </c>
      <c r="HP368" s="19">
        <f t="shared" si="1784"/>
        <v>0</v>
      </c>
      <c r="HQ368" s="19">
        <f t="shared" si="1784"/>
        <v>0</v>
      </c>
      <c r="HR368" s="19">
        <f t="shared" si="1784"/>
        <v>0</v>
      </c>
      <c r="HS368" s="19">
        <f t="shared" si="1784"/>
        <v>0</v>
      </c>
      <c r="HU368" s="19">
        <f t="shared" si="1752"/>
        <v>0</v>
      </c>
      <c r="HV368">
        <f t="shared" si="1753"/>
        <v>0</v>
      </c>
      <c r="HW368">
        <f t="shared" si="1754"/>
        <v>0</v>
      </c>
      <c r="HX368">
        <f t="shared" si="1755"/>
        <v>0</v>
      </c>
      <c r="HY368">
        <f t="shared" si="1756"/>
        <v>0</v>
      </c>
      <c r="IB368" s="19">
        <f t="shared" si="1757"/>
        <v>0</v>
      </c>
      <c r="IC368" s="19">
        <f t="shared" si="1758"/>
        <v>0</v>
      </c>
      <c r="ID368" s="19">
        <f t="shared" si="1759"/>
        <v>0</v>
      </c>
      <c r="IE368" s="19">
        <f t="shared" si="1760"/>
        <v>0</v>
      </c>
      <c r="IF368" s="19">
        <f t="shared" si="1761"/>
        <v>0</v>
      </c>
    </row>
    <row r="369" spans="1:241">
      <c r="A369" s="38" t="s">
        <v>45</v>
      </c>
      <c r="B369" s="38"/>
      <c r="C369" s="46">
        <f>SUM(C354:C368)</f>
        <v>0</v>
      </c>
      <c r="D369" s="46">
        <f>SUM(D354:D368)</f>
        <v>0</v>
      </c>
      <c r="E369" s="46">
        <f>SUM(E354:E368)</f>
        <v>0</v>
      </c>
      <c r="F369" s="46">
        <f>SUM(F354:F368)</f>
        <v>4976.0000000000009</v>
      </c>
      <c r="G369" s="46">
        <f>SUM(G354:G368)</f>
        <v>77750</v>
      </c>
      <c r="I369" s="46">
        <f>SUM(I354:I368)</f>
        <v>0</v>
      </c>
      <c r="J369" s="46">
        <f>SUM(J354:J368)</f>
        <v>0</v>
      </c>
      <c r="K369" s="46">
        <f>SUM(K354:K368)</f>
        <v>0</v>
      </c>
      <c r="L369" s="46">
        <f>SUM(L354:L368)</f>
        <v>145147.68080000003</v>
      </c>
      <c r="M369" s="46">
        <f>SUM(M354:M368)</f>
        <v>2267932.5125000002</v>
      </c>
      <c r="P369" s="46">
        <f>SUM(P354:P368)</f>
        <v>0</v>
      </c>
      <c r="Q369" s="46">
        <f>SUM(Q354:Q368)</f>
        <v>0</v>
      </c>
      <c r="R369" s="46">
        <f>SUM(R354:R368)</f>
        <v>0</v>
      </c>
      <c r="S369" s="46">
        <f>SUM(S354:S368)</f>
        <v>25992.136000000002</v>
      </c>
      <c r="T369" s="46">
        <f>SUM(T354:T368)</f>
        <v>406127.125</v>
      </c>
      <c r="W369" s="38" t="s">
        <v>45</v>
      </c>
      <c r="X369" s="38"/>
      <c r="Y369" s="46">
        <f>SUM(Y354:Y368)</f>
        <v>0</v>
      </c>
      <c r="Z369" s="46">
        <f>SUM(Z354:Z368)</f>
        <v>0</v>
      </c>
      <c r="AA369" s="46">
        <f>SUM(AA354:AA368)</f>
        <v>0</v>
      </c>
      <c r="AB369" s="46">
        <f>SUM(AB354:AB368)</f>
        <v>4976.0000000000009</v>
      </c>
      <c r="AC369" s="46">
        <f>SUM(AC354:AC368)</f>
        <v>77750</v>
      </c>
      <c r="AE369" s="46">
        <f>SUM(AE354:AE368)</f>
        <v>0</v>
      </c>
      <c r="AF369" s="46">
        <f>SUM(AF354:AF368)</f>
        <v>0</v>
      </c>
      <c r="AG369" s="46">
        <f>SUM(AG354:AG368)</f>
        <v>0</v>
      </c>
      <c r="AH369" s="46">
        <f>SUM(AH354:AH368)</f>
        <v>145147.68080000003</v>
      </c>
      <c r="AI369" s="46">
        <f>SUM(AI354:AI368)</f>
        <v>2267932.5125000002</v>
      </c>
      <c r="AL369" s="46">
        <f>SUM(AL354:AL368)</f>
        <v>0</v>
      </c>
      <c r="AM369" s="46">
        <f>SUM(AM354:AM368)</f>
        <v>0</v>
      </c>
      <c r="AN369" s="46">
        <f>SUM(AN354:AN368)</f>
        <v>0</v>
      </c>
      <c r="AO369" s="46">
        <f>SUM(AO354:AO368)</f>
        <v>25992.136000000002</v>
      </c>
      <c r="AP369" s="46">
        <f>SUM(AP354:AP368)</f>
        <v>406127.125</v>
      </c>
      <c r="AS369" s="38" t="s">
        <v>45</v>
      </c>
      <c r="AT369" s="38"/>
      <c r="AU369" s="46">
        <f>SUM(AU354:AU368)</f>
        <v>0</v>
      </c>
      <c r="AV369" s="46">
        <f>SUM(AV354:AV368)</f>
        <v>0</v>
      </c>
      <c r="AW369" s="46">
        <f>SUM(AW354:AW368)</f>
        <v>0</v>
      </c>
      <c r="AX369" s="46">
        <f>SUM(AX354:AX368)</f>
        <v>4976.0000000000009</v>
      </c>
      <c r="AY369" s="46">
        <f>SUM(AY354:AY368)</f>
        <v>77750</v>
      </c>
      <c r="BA369" s="46">
        <f>SUM(BA354:BA368)</f>
        <v>0</v>
      </c>
      <c r="BB369" s="46">
        <f>SUM(BB354:BB368)</f>
        <v>0</v>
      </c>
      <c r="BC369" s="46">
        <f>SUM(BC354:BC368)</f>
        <v>0</v>
      </c>
      <c r="BD369" s="46">
        <f>SUM(BD354:BD368)</f>
        <v>145147.68080000003</v>
      </c>
      <c r="BE369" s="46">
        <f>SUM(BE354:BE368)</f>
        <v>2267932.5125000002</v>
      </c>
      <c r="BH369" s="46">
        <f>SUM(BH354:BH368)</f>
        <v>0</v>
      </c>
      <c r="BI369" s="46">
        <f>SUM(BI354:BI368)</f>
        <v>0</v>
      </c>
      <c r="BJ369" s="46">
        <f>SUM(BJ354:BJ368)</f>
        <v>0</v>
      </c>
      <c r="BK369" s="46">
        <f>SUM(BK354:BK368)</f>
        <v>25992.136000000002</v>
      </c>
      <c r="BL369" s="46">
        <f>SUM(BL354:BL368)</f>
        <v>406127.125</v>
      </c>
      <c r="BO369" s="38" t="s">
        <v>45</v>
      </c>
      <c r="BP369" s="38"/>
      <c r="BQ369" s="46">
        <f>SUM(BQ354:BQ368)</f>
        <v>0</v>
      </c>
      <c r="BR369" s="46">
        <f>SUM(BR354:BR368)</f>
        <v>0</v>
      </c>
      <c r="BS369" s="46">
        <f>SUM(BS354:BS368)</f>
        <v>0</v>
      </c>
      <c r="BT369" s="46">
        <f>SUM(BT354:BT368)</f>
        <v>4976.0000000000009</v>
      </c>
      <c r="BU369" s="46">
        <f>SUM(BU354:BU368)</f>
        <v>77750</v>
      </c>
      <c r="BW369" s="46">
        <f>SUM(BW354:BW368)</f>
        <v>0</v>
      </c>
      <c r="BX369" s="46">
        <f>SUM(BX354:BX368)</f>
        <v>0</v>
      </c>
      <c r="BY369" s="46">
        <f>SUM(BY354:BY368)</f>
        <v>0</v>
      </c>
      <c r="BZ369" s="46">
        <f>SUM(BZ354:BZ368)</f>
        <v>145147.68080000003</v>
      </c>
      <c r="CA369" s="46">
        <f>SUM(CA354:CA368)</f>
        <v>2267932.5125000002</v>
      </c>
      <c r="CD369" s="46">
        <f>SUM(CD354:CD368)</f>
        <v>0</v>
      </c>
      <c r="CE369" s="46">
        <f>SUM(CE354:CE368)</f>
        <v>0</v>
      </c>
      <c r="CF369" s="46">
        <f>SUM(CF354:CF368)</f>
        <v>0</v>
      </c>
      <c r="CG369" s="46">
        <f>SUM(CG354:CG368)</f>
        <v>25992.136000000002</v>
      </c>
      <c r="CH369" s="46">
        <f>SUM(CH354:CH368)</f>
        <v>406127.125</v>
      </c>
      <c r="CK369" s="38" t="s">
        <v>45</v>
      </c>
      <c r="CL369" s="38"/>
      <c r="CM369" s="46">
        <f>SUM(CM354:CM368)</f>
        <v>0</v>
      </c>
      <c r="CN369" s="46">
        <f>SUM(CN354:CN368)</f>
        <v>0</v>
      </c>
      <c r="CO369" s="46">
        <f>SUM(CO354:CO368)</f>
        <v>0</v>
      </c>
      <c r="CP369" s="46">
        <f>SUM(CP354:CP368)</f>
        <v>4976.0000000000009</v>
      </c>
      <c r="CQ369" s="46">
        <f>SUM(CQ354:CQ368)</f>
        <v>38875</v>
      </c>
      <c r="CS369" s="46">
        <f>SUM(CS354:CS368)</f>
        <v>0</v>
      </c>
      <c r="CT369" s="46">
        <f>SUM(CT354:CT368)</f>
        <v>0</v>
      </c>
      <c r="CU369" s="46">
        <f>SUM(CU354:CU368)</f>
        <v>0</v>
      </c>
      <c r="CV369" s="46">
        <f>SUM(CV354:CV368)</f>
        <v>145147.68080000003</v>
      </c>
      <c r="CW369" s="46">
        <f>SUM(CW354:CW368)</f>
        <v>1133966.2562500001</v>
      </c>
      <c r="CZ369" s="46">
        <f>SUM(CZ354:CZ368)</f>
        <v>0</v>
      </c>
      <c r="DA369" s="46">
        <f>SUM(DA354:DA368)</f>
        <v>0</v>
      </c>
      <c r="DB369" s="46">
        <f>SUM(DB354:DB368)</f>
        <v>0</v>
      </c>
      <c r="DC369" s="46">
        <f>SUM(DC354:DC368)</f>
        <v>25992.136000000002</v>
      </c>
      <c r="DD369" s="46">
        <f>SUM(DD354:DD368)</f>
        <v>203063.5625</v>
      </c>
      <c r="DG369" s="38" t="s">
        <v>45</v>
      </c>
      <c r="DH369" s="38"/>
      <c r="DI369" s="46">
        <f>SUM(DI354:DI368)</f>
        <v>0</v>
      </c>
      <c r="DJ369" s="46">
        <f>SUM(DJ354:DJ368)</f>
        <v>0</v>
      </c>
      <c r="DK369" s="46">
        <f>SUM(DK354:DK368)</f>
        <v>0</v>
      </c>
      <c r="DL369" s="46">
        <f>SUM(DL354:DL368)</f>
        <v>4976.0000000000009</v>
      </c>
      <c r="DM369" s="46">
        <f>SUM(DM354:DM368)</f>
        <v>38875</v>
      </c>
      <c r="DO369" s="46">
        <f>SUM(DO354:DO368)</f>
        <v>0</v>
      </c>
      <c r="DP369" s="46">
        <f>SUM(DP354:DP368)</f>
        <v>0</v>
      </c>
      <c r="DQ369" s="46">
        <f>SUM(DQ354:DQ368)</f>
        <v>0</v>
      </c>
      <c r="DR369" s="46">
        <f>SUM(DR354:DR368)</f>
        <v>145147.68080000003</v>
      </c>
      <c r="DS369" s="46">
        <f>SUM(DS354:DS368)</f>
        <v>1133966.2562500001</v>
      </c>
      <c r="DV369" s="46">
        <f>SUM(DV354:DV368)</f>
        <v>0</v>
      </c>
      <c r="DW369" s="46">
        <f>SUM(DW354:DW368)</f>
        <v>0</v>
      </c>
      <c r="DX369" s="46">
        <f>SUM(DX354:DX368)</f>
        <v>0</v>
      </c>
      <c r="DY369" s="46">
        <f>SUM(DY354:DY368)</f>
        <v>25992.136000000002</v>
      </c>
      <c r="DZ369" s="46">
        <f>SUM(DZ354:DZ368)</f>
        <v>203063.5625</v>
      </c>
      <c r="EC369" s="38" t="s">
        <v>45</v>
      </c>
      <c r="ED369" s="38"/>
      <c r="EE369" s="46">
        <f>SUM(EE354:EE368)</f>
        <v>0</v>
      </c>
      <c r="EF369" s="46">
        <f>SUM(EF354:EF368)</f>
        <v>0</v>
      </c>
      <c r="EG369" s="46">
        <f>SUM(EG354:EG368)</f>
        <v>0</v>
      </c>
      <c r="EH369" s="46">
        <f>SUM(EH354:EH368)</f>
        <v>4976.0000000000009</v>
      </c>
      <c r="EI369" s="46">
        <f>SUM(EI354:EI368)</f>
        <v>77750</v>
      </c>
      <c r="EK369" s="46">
        <f>SUM(EK354:EK368)</f>
        <v>0</v>
      </c>
      <c r="EL369" s="46">
        <f>SUM(EL354:EL368)</f>
        <v>0</v>
      </c>
      <c r="EM369" s="46">
        <f>SUM(EM354:EM368)</f>
        <v>0</v>
      </c>
      <c r="EN369" s="46">
        <f>SUM(EN354:EN368)</f>
        <v>145147.68080000003</v>
      </c>
      <c r="EO369" s="46">
        <f>SUM(EO354:EO368)</f>
        <v>2267932.5125000002</v>
      </c>
      <c r="ER369" s="46">
        <f>SUM(ER354:ER368)</f>
        <v>0</v>
      </c>
      <c r="ES369" s="46">
        <f>SUM(ES354:ES368)</f>
        <v>0</v>
      </c>
      <c r="ET369" s="46">
        <f>SUM(ET354:ET368)</f>
        <v>0</v>
      </c>
      <c r="EU369" s="46">
        <f>SUM(EU354:EU368)</f>
        <v>25992.136000000002</v>
      </c>
      <c r="EV369" s="46">
        <f>SUM(EV354:EV368)</f>
        <v>406127.125</v>
      </c>
      <c r="EY369" s="38" t="s">
        <v>45</v>
      </c>
      <c r="EZ369" s="38"/>
      <c r="FA369" s="46">
        <f>SUM(FA354:FA368)</f>
        <v>0</v>
      </c>
      <c r="FB369" s="46">
        <f>SUM(FB354:FB368)</f>
        <v>0</v>
      </c>
      <c r="FC369" s="46">
        <f>SUM(FC354:FC368)</f>
        <v>0</v>
      </c>
      <c r="FD369" s="46">
        <f>SUM(FD354:FD368)</f>
        <v>4976.0000000000009</v>
      </c>
      <c r="FE369" s="46">
        <f>SUM(FE354:FE368)</f>
        <v>77750</v>
      </c>
      <c r="FG369" s="46">
        <f>SUM(FG354:FG368)</f>
        <v>0</v>
      </c>
      <c r="FH369" s="46">
        <f>SUM(FH354:FH368)</f>
        <v>0</v>
      </c>
      <c r="FI369" s="46">
        <f>SUM(FI354:FI368)</f>
        <v>0</v>
      </c>
      <c r="FJ369" s="46">
        <f>SUM(FJ354:FJ368)</f>
        <v>145147.68080000003</v>
      </c>
      <c r="FK369" s="46">
        <f>SUM(FK354:FK368)</f>
        <v>2267932.5125000002</v>
      </c>
      <c r="FN369" s="46">
        <f>SUM(FN354:FN368)</f>
        <v>0</v>
      </c>
      <c r="FO369" s="46">
        <f>SUM(FO354:FO368)</f>
        <v>0</v>
      </c>
      <c r="FP369" s="46">
        <f>SUM(FP354:FP368)</f>
        <v>0</v>
      </c>
      <c r="FQ369" s="46">
        <f>SUM(FQ354:FQ368)</f>
        <v>25992.136000000002</v>
      </c>
      <c r="FR369" s="46">
        <f>SUM(FR354:FR368)</f>
        <v>406127.125</v>
      </c>
      <c r="FU369" s="38" t="s">
        <v>45</v>
      </c>
      <c r="FV369" s="38"/>
      <c r="FW369" s="46">
        <f>SUM(FW354:FW368)</f>
        <v>0</v>
      </c>
      <c r="FX369" s="46">
        <f>SUM(FX354:FX368)</f>
        <v>0</v>
      </c>
      <c r="FY369" s="46">
        <f>SUM(FY354:FY368)</f>
        <v>0</v>
      </c>
      <c r="FZ369" s="46">
        <f>SUM(FZ354:FZ368)</f>
        <v>4976.0000000000009</v>
      </c>
      <c r="GA369" s="46">
        <f>SUM(GA354:GA368)</f>
        <v>31100</v>
      </c>
      <c r="GC369" s="46">
        <f>SUM(GC354:GC368)</f>
        <v>0</v>
      </c>
      <c r="GD369" s="46">
        <f>SUM(GD354:GD368)</f>
        <v>0</v>
      </c>
      <c r="GE369" s="46">
        <f>SUM(GE354:GE368)</f>
        <v>0</v>
      </c>
      <c r="GF369" s="46">
        <f>SUM(GF354:GF368)</f>
        <v>145147.68080000003</v>
      </c>
      <c r="GG369" s="46">
        <f>SUM(GG354:GG368)</f>
        <v>907173.005</v>
      </c>
      <c r="GJ369" s="46">
        <f>SUM(GJ354:GJ368)</f>
        <v>0</v>
      </c>
      <c r="GK369" s="46">
        <f>SUM(GK354:GK368)</f>
        <v>0</v>
      </c>
      <c r="GL369" s="46">
        <f>SUM(GL354:GL368)</f>
        <v>0</v>
      </c>
      <c r="GM369" s="46">
        <f>SUM(GM354:GM368)</f>
        <v>25992.136000000002</v>
      </c>
      <c r="GN369" s="46">
        <f>SUM(GN354:GN368)</f>
        <v>162450.84999999998</v>
      </c>
      <c r="GQ369" s="38" t="s">
        <v>45</v>
      </c>
      <c r="GR369" s="38"/>
      <c r="GS369" s="46">
        <f>SUM(GS354:GS368)</f>
        <v>0</v>
      </c>
      <c r="GT369" s="46">
        <f>SUM(GT354:GT368)</f>
        <v>0</v>
      </c>
      <c r="GU369" s="46">
        <f>SUM(GU354:GU368)</f>
        <v>0</v>
      </c>
      <c r="GV369" s="46">
        <f>SUM(GV354:GV368)</f>
        <v>4976.0000000000009</v>
      </c>
      <c r="GW369" s="46">
        <f>SUM(GW354:GW368)</f>
        <v>77750</v>
      </c>
      <c r="GY369" s="46">
        <f>SUM(GY354:GY368)</f>
        <v>0</v>
      </c>
      <c r="GZ369" s="46">
        <f>SUM(GZ354:GZ368)</f>
        <v>0</v>
      </c>
      <c r="HA369" s="46">
        <f>SUM(HA354:HA368)</f>
        <v>0</v>
      </c>
      <c r="HB369" s="46">
        <f>SUM(HB354:HB368)</f>
        <v>145147.68080000003</v>
      </c>
      <c r="HC369" s="46">
        <f>SUM(HC354:HC368)</f>
        <v>2267932.5125000002</v>
      </c>
      <c r="HF369" s="46">
        <f>SUM(HF354:HF368)</f>
        <v>0</v>
      </c>
      <c r="HG369" s="46">
        <f>SUM(HG354:HG368)</f>
        <v>0</v>
      </c>
      <c r="HH369" s="46">
        <f>SUM(HH354:HH368)</f>
        <v>0</v>
      </c>
      <c r="HI369" s="46">
        <f>SUM(HI354:HI368)</f>
        <v>25992.136000000002</v>
      </c>
      <c r="HJ369" s="46">
        <f>SUM(HJ354:HJ368)</f>
        <v>406127.125</v>
      </c>
      <c r="HM369" s="38" t="s">
        <v>45</v>
      </c>
      <c r="HN369" s="38"/>
      <c r="HO369" s="46">
        <f>SUM(HO354:HO368)</f>
        <v>0</v>
      </c>
      <c r="HP369" s="46">
        <f>SUM(HP354:HP368)</f>
        <v>0</v>
      </c>
      <c r="HQ369" s="46">
        <f>SUM(HQ354:HQ368)</f>
        <v>0</v>
      </c>
      <c r="HR369" s="46">
        <f>SUM(HR354:HR368)</f>
        <v>4976.0000000000009</v>
      </c>
      <c r="HS369" s="46">
        <f>SUM(HS354:HS368)</f>
        <v>38875</v>
      </c>
      <c r="HU369" s="46">
        <f>SUM(HU354:HU368)</f>
        <v>0</v>
      </c>
      <c r="HV369" s="46">
        <f>SUM(HV354:HV368)</f>
        <v>0</v>
      </c>
      <c r="HW369" s="46">
        <f>SUM(HW354:HW368)</f>
        <v>0</v>
      </c>
      <c r="HX369" s="46">
        <f>SUM(HX354:HX368)</f>
        <v>145147.68080000003</v>
      </c>
      <c r="HY369" s="46">
        <f>SUM(HY354:HY368)</f>
        <v>1133966.2562500001</v>
      </c>
      <c r="IB369" s="46">
        <f>SUM(IB354:IB368)</f>
        <v>0</v>
      </c>
      <c r="IC369" s="46">
        <f>SUM(IC354:IC368)</f>
        <v>0</v>
      </c>
      <c r="ID369" s="46">
        <f>SUM(ID354:ID368)</f>
        <v>0</v>
      </c>
      <c r="IE369" s="46">
        <f>SUM(IE354:IE368)</f>
        <v>25992.136000000002</v>
      </c>
      <c r="IF369" s="46">
        <f>SUM(IF354:IF368)</f>
        <v>203063.5625</v>
      </c>
    </row>
    <row r="370" spans="1:241">
      <c r="C370" s="19"/>
      <c r="D370" s="19"/>
      <c r="E370" s="19"/>
      <c r="F370" s="19"/>
      <c r="G370" s="19">
        <f>SUM(C369:G369)</f>
        <v>82726</v>
      </c>
      <c r="M370" s="19">
        <f>SUM(I369:M369)</f>
        <v>2413080.1933000004</v>
      </c>
      <c r="N370" s="19">
        <f>+M370/G370</f>
        <v>29.169550000000005</v>
      </c>
      <c r="T370" s="19">
        <f>SUM(P369:T369)</f>
        <v>432119.261</v>
      </c>
      <c r="U370" s="19">
        <f>+T370/G370</f>
        <v>5.2234999999999996</v>
      </c>
      <c r="Y370" s="19"/>
      <c r="Z370" s="19"/>
      <c r="AA370" s="19"/>
      <c r="AB370" s="19"/>
      <c r="AC370" s="19">
        <f>SUM(Y369:AC369)</f>
        <v>82726</v>
      </c>
      <c r="AI370" s="19">
        <f>SUM(AE369:AI369)</f>
        <v>2413080.1933000004</v>
      </c>
      <c r="AJ370" s="19">
        <f>+AI370/AC370</f>
        <v>29.169550000000005</v>
      </c>
      <c r="AP370" s="19">
        <f>SUM(AL369:AP369)</f>
        <v>432119.261</v>
      </c>
      <c r="AQ370" s="19">
        <f>+AP370/AC370</f>
        <v>5.2234999999999996</v>
      </c>
      <c r="AU370" s="19"/>
      <c r="AV370" s="19"/>
      <c r="AW370" s="19"/>
      <c r="AX370" s="19"/>
      <c r="AY370" s="19">
        <f>SUM(AU369:AY369)</f>
        <v>82726</v>
      </c>
      <c r="BE370" s="19">
        <f>SUM(BA369:BE369)</f>
        <v>2413080.1933000004</v>
      </c>
      <c r="BF370" s="19">
        <f>+BE370/AY370</f>
        <v>29.169550000000005</v>
      </c>
      <c r="BL370" s="19">
        <f>SUM(BH369:BL369)</f>
        <v>432119.261</v>
      </c>
      <c r="BM370" s="19">
        <f>+BL370/AY370</f>
        <v>5.2234999999999996</v>
      </c>
      <c r="BQ370" s="19"/>
      <c r="BR370" s="19"/>
      <c r="BS370" s="19"/>
      <c r="BT370" s="19"/>
      <c r="BU370" s="19">
        <f>SUM(BQ369:BU369)</f>
        <v>82726</v>
      </c>
      <c r="CA370" s="19">
        <f>SUM(BW369:CA369)</f>
        <v>2413080.1933000004</v>
      </c>
      <c r="CB370" s="19">
        <f>+CA370/BU370</f>
        <v>29.169550000000005</v>
      </c>
      <c r="CH370" s="19">
        <f>SUM(CD369:CH369)</f>
        <v>432119.261</v>
      </c>
      <c r="CI370" s="19">
        <f>+CH370/BU370</f>
        <v>5.2234999999999996</v>
      </c>
      <c r="CM370" s="19"/>
      <c r="CN370" s="19"/>
      <c r="CO370" s="19"/>
      <c r="CP370" s="19"/>
      <c r="CQ370" s="19">
        <f>SUM(CM369:CQ369)</f>
        <v>43851</v>
      </c>
      <c r="CW370" s="19">
        <f>SUM(CS369:CW369)</f>
        <v>1279113.9370500001</v>
      </c>
      <c r="CX370" s="19">
        <f>+CW370/CQ370</f>
        <v>29.169550000000001</v>
      </c>
      <c r="DD370" s="19">
        <f>SUM(CZ369:DD369)</f>
        <v>229055.6985</v>
      </c>
      <c r="DE370" s="19">
        <f>+DD370/CQ370</f>
        <v>5.2234999999999996</v>
      </c>
      <c r="DI370" s="19"/>
      <c r="DJ370" s="19"/>
      <c r="DK370" s="19"/>
      <c r="DL370" s="19"/>
      <c r="DM370" s="19">
        <f>SUM(DI369:DM369)</f>
        <v>43851</v>
      </c>
      <c r="DS370" s="19">
        <f>SUM(DO369:DS369)</f>
        <v>1279113.9370500001</v>
      </c>
      <c r="DT370" s="19">
        <f>+DS370/DM370</f>
        <v>29.169550000000001</v>
      </c>
      <c r="DZ370" s="19">
        <f>SUM(DV369:DZ369)</f>
        <v>229055.6985</v>
      </c>
      <c r="EA370" s="19">
        <f>+DZ370/DM370</f>
        <v>5.2234999999999996</v>
      </c>
      <c r="EE370" s="19"/>
      <c r="EF370" s="19"/>
      <c r="EG370" s="19"/>
      <c r="EH370" s="19"/>
      <c r="EI370" s="19">
        <f>SUM(EE369:EI369)</f>
        <v>82726</v>
      </c>
      <c r="EO370" s="19">
        <f>SUM(EK369:EO369)</f>
        <v>2413080.1933000004</v>
      </c>
      <c r="EP370" s="19">
        <f>+EO370/EI370</f>
        <v>29.169550000000005</v>
      </c>
      <c r="EV370" s="19">
        <f>SUM(ER369:EV369)</f>
        <v>432119.261</v>
      </c>
      <c r="EW370" s="19">
        <f>+EV370/EI370</f>
        <v>5.2234999999999996</v>
      </c>
      <c r="FA370" s="19"/>
      <c r="FB370" s="19"/>
      <c r="FC370" s="19"/>
      <c r="FD370" s="19"/>
      <c r="FE370" s="19">
        <f>SUM(FA369:FE369)</f>
        <v>82726</v>
      </c>
      <c r="FK370" s="19">
        <f>SUM(FG369:FK369)</f>
        <v>2413080.1933000004</v>
      </c>
      <c r="FL370" s="19">
        <f>+FK370/FE370</f>
        <v>29.169550000000005</v>
      </c>
      <c r="FR370" s="19">
        <f>SUM(FN369:FR369)</f>
        <v>432119.261</v>
      </c>
      <c r="FS370" s="19">
        <f>+FR370/FE370</f>
        <v>5.2234999999999996</v>
      </c>
      <c r="FW370" s="19"/>
      <c r="FX370" s="19"/>
      <c r="FY370" s="19"/>
      <c r="FZ370" s="19"/>
      <c r="GA370" s="19">
        <f>SUM(FW369:GA369)</f>
        <v>36076</v>
      </c>
      <c r="GG370" s="19">
        <f>SUM(GC369:GG369)</f>
        <v>1052320.6858000001</v>
      </c>
      <c r="GH370" s="19">
        <f>+GG370/GA370</f>
        <v>29.169550000000001</v>
      </c>
      <c r="GN370" s="19">
        <f>SUM(GJ369:GN369)</f>
        <v>188442.98599999998</v>
      </c>
      <c r="GO370" s="19">
        <f>+GN370/GA370</f>
        <v>5.2234999999999996</v>
      </c>
      <c r="GS370" s="19"/>
      <c r="GT370" s="19"/>
      <c r="GU370" s="19"/>
      <c r="GV370" s="19"/>
      <c r="GW370" s="19">
        <f>SUM(GS369:GW369)</f>
        <v>82726</v>
      </c>
      <c r="HC370" s="19">
        <f>SUM(GY369:HC369)</f>
        <v>2413080.1933000004</v>
      </c>
      <c r="HD370" s="19">
        <f>+HC370/GW370</f>
        <v>29.169550000000005</v>
      </c>
      <c r="HJ370" s="19">
        <f>SUM(HF369:HJ369)</f>
        <v>432119.261</v>
      </c>
      <c r="HK370" s="19">
        <f>+HJ370/GW370</f>
        <v>5.2234999999999996</v>
      </c>
      <c r="HO370" s="19"/>
      <c r="HP370" s="19"/>
      <c r="HQ370" s="19"/>
      <c r="HR370" s="19"/>
      <c r="HS370" s="19">
        <f>SUM(HO369:HS369)</f>
        <v>43851</v>
      </c>
      <c r="HY370" s="19">
        <f>SUM(HU369:HY369)</f>
        <v>1279113.9370500001</v>
      </c>
      <c r="HZ370" s="19">
        <f>+HY370/HS370</f>
        <v>29.169550000000001</v>
      </c>
      <c r="IF370" s="19">
        <f>SUM(IB369:IF369)</f>
        <v>229055.6985</v>
      </c>
      <c r="IG370" s="19">
        <f>+IF370/HS370</f>
        <v>5.2234999999999996</v>
      </c>
    </row>
    <row r="371" spans="1:241">
      <c r="C371" s="19" t="str">
        <f>+A345</f>
        <v>Grandes cadenas</v>
      </c>
      <c r="D371" s="19"/>
      <c r="E371" s="19"/>
      <c r="F371" s="19"/>
      <c r="G371" s="19"/>
      <c r="N371" s="19"/>
      <c r="U371" s="19"/>
      <c r="Y371" s="19" t="str">
        <f>+W345</f>
        <v>Grandes cadenas</v>
      </c>
      <c r="Z371" s="19"/>
      <c r="AA371" s="19"/>
      <c r="AB371" s="19"/>
      <c r="AC371" s="19"/>
      <c r="AJ371" s="19"/>
      <c r="AQ371" s="19"/>
      <c r="AU371" s="19" t="str">
        <f>+AS345</f>
        <v>Grandes cadenas</v>
      </c>
      <c r="AV371" s="19"/>
      <c r="AW371" s="19"/>
      <c r="AX371" s="19"/>
      <c r="AY371" s="19"/>
      <c r="BF371" s="19"/>
      <c r="BM371" s="19"/>
      <c r="BQ371" s="19" t="str">
        <f>+BO345</f>
        <v>Grandes cadenas</v>
      </c>
      <c r="BR371" s="19"/>
      <c r="BS371" s="19"/>
      <c r="BT371" s="19"/>
      <c r="BU371" s="19"/>
      <c r="CB371" s="19"/>
      <c r="CI371" s="19"/>
      <c r="CM371" s="19" t="str">
        <f>+CK345</f>
        <v>Grandes cadenas</v>
      </c>
      <c r="CN371" s="19"/>
      <c r="CO371" s="19"/>
      <c r="CP371" s="19"/>
      <c r="CQ371" s="19"/>
      <c r="CX371" s="19"/>
      <c r="DE371" s="19"/>
      <c r="DI371" s="19" t="str">
        <f>+DG345</f>
        <v>Grandes cadenas</v>
      </c>
      <c r="DJ371" s="19"/>
      <c r="DK371" s="19"/>
      <c r="DL371" s="19"/>
      <c r="DM371" s="19"/>
      <c r="DT371" s="19"/>
      <c r="EA371" s="19"/>
      <c r="EE371" s="19" t="str">
        <f>+EC345</f>
        <v>Grandes cadenas</v>
      </c>
      <c r="EF371" s="19"/>
      <c r="EG371" s="19"/>
      <c r="EH371" s="19"/>
      <c r="EI371" s="19"/>
      <c r="EP371" s="19"/>
      <c r="EW371" s="19"/>
      <c r="FA371" s="19" t="str">
        <f>+EY345</f>
        <v>Grandes cadenas</v>
      </c>
      <c r="FB371" s="19"/>
      <c r="FC371" s="19"/>
      <c r="FD371" s="19"/>
      <c r="FE371" s="19"/>
      <c r="FL371" s="19"/>
      <c r="FS371" s="19"/>
      <c r="FW371" s="19" t="str">
        <f>+FU345</f>
        <v>Grandes cadenas</v>
      </c>
      <c r="FX371" s="19"/>
      <c r="FY371" s="19"/>
      <c r="FZ371" s="19"/>
      <c r="GA371" s="19"/>
      <c r="GH371" s="19"/>
      <c r="GO371" s="19"/>
      <c r="GS371" s="19" t="str">
        <f>+GQ345</f>
        <v>Grandes cadenas</v>
      </c>
      <c r="GT371" s="19"/>
      <c r="GU371" s="19"/>
      <c r="GV371" s="19"/>
      <c r="GW371" s="19"/>
      <c r="HD371" s="19"/>
      <c r="HK371" s="19"/>
      <c r="HO371" s="19" t="str">
        <f>+HM345</f>
        <v>Grandes cadenas</v>
      </c>
      <c r="HP371" s="19"/>
      <c r="HQ371" s="19"/>
      <c r="HR371" s="19"/>
      <c r="HS371" s="19"/>
      <c r="HZ371" s="19"/>
      <c r="IG371" s="19"/>
    </row>
    <row r="372" spans="1:241">
      <c r="C372" s="19"/>
      <c r="D372" s="19"/>
      <c r="E372" s="19"/>
      <c r="F372" s="19"/>
      <c r="G372" s="19"/>
      <c r="N372" s="19"/>
      <c r="U372" s="19"/>
      <c r="Y372" s="19"/>
      <c r="Z372" s="19"/>
      <c r="AA372" s="19"/>
      <c r="AB372" s="19"/>
      <c r="AC372" s="19"/>
      <c r="AJ372" s="19"/>
      <c r="AQ372" s="19"/>
      <c r="AU372" s="19"/>
      <c r="AV372" s="19"/>
      <c r="AW372" s="19"/>
      <c r="AX372" s="19"/>
      <c r="AY372" s="19"/>
      <c r="BF372" s="19"/>
      <c r="BM372" s="19"/>
      <c r="BQ372" s="19"/>
      <c r="BR372" s="19"/>
      <c r="BS372" s="19"/>
      <c r="BT372" s="19"/>
      <c r="BU372" s="19"/>
      <c r="CB372" s="19"/>
      <c r="CI372" s="19"/>
      <c r="CM372" s="19"/>
      <c r="CN372" s="19"/>
      <c r="CO372" s="19"/>
      <c r="CP372" s="19"/>
      <c r="CQ372" s="19"/>
      <c r="CX372" s="19"/>
      <c r="DE372" s="19"/>
      <c r="DI372" s="19"/>
      <c r="DJ372" s="19"/>
      <c r="DK372" s="19"/>
      <c r="DL372" s="19"/>
      <c r="DM372" s="19"/>
      <c r="DT372" s="19"/>
      <c r="EA372" s="19"/>
      <c r="EE372" s="19"/>
      <c r="EF372" s="19"/>
      <c r="EG372" s="19"/>
      <c r="EH372" s="19"/>
      <c r="EI372" s="19"/>
      <c r="EP372" s="19"/>
      <c r="EW372" s="19"/>
      <c r="FA372" s="19"/>
      <c r="FB372" s="19"/>
      <c r="FC372" s="19"/>
      <c r="FD372" s="19"/>
      <c r="FE372" s="19"/>
      <c r="FL372" s="19"/>
      <c r="FS372" s="19"/>
      <c r="FW372" s="19"/>
      <c r="FX372" s="19"/>
      <c r="FY372" s="19"/>
      <c r="FZ372" s="19"/>
      <c r="GA372" s="19"/>
      <c r="GH372" s="19"/>
      <c r="GO372" s="19"/>
      <c r="GS372" s="19"/>
      <c r="GT372" s="19"/>
      <c r="GU372" s="19"/>
      <c r="GV372" s="19"/>
      <c r="GW372" s="19"/>
      <c r="HD372" s="19"/>
      <c r="HK372" s="19"/>
      <c r="HO372" s="19"/>
      <c r="HP372" s="19"/>
      <c r="HQ372" s="19"/>
      <c r="HR372" s="19"/>
      <c r="HS372" s="19"/>
      <c r="HZ372" s="19"/>
      <c r="IG372" s="19"/>
    </row>
    <row r="373" spans="1:241">
      <c r="A373" t="s">
        <v>1</v>
      </c>
      <c r="B373" s="1" t="str">
        <f t="shared" ref="B373:B387" si="1785">+B354</f>
        <v>Black market solo pts vta ajenos</v>
      </c>
      <c r="C373" s="19">
        <f>+B345*C324</f>
        <v>0</v>
      </c>
      <c r="D373" s="19">
        <f>+C345*D324</f>
        <v>0</v>
      </c>
      <c r="E373" s="19">
        <f>+D345*E324</f>
        <v>0</v>
      </c>
      <c r="F373" s="19">
        <f>+E345*F324</f>
        <v>0</v>
      </c>
      <c r="G373" s="19">
        <f>+F345*G324</f>
        <v>0</v>
      </c>
      <c r="I373" s="19">
        <f t="shared" ref="I373:I382" si="1786">+C373*I296</f>
        <v>0</v>
      </c>
      <c r="J373">
        <f t="shared" ref="J373:J382" si="1787">+D373*I296</f>
        <v>0</v>
      </c>
      <c r="K373">
        <f t="shared" ref="K373:K382" si="1788">+E373*I296</f>
        <v>0</v>
      </c>
      <c r="L373">
        <f t="shared" ref="L373:L382" si="1789">+F373*I296</f>
        <v>0</v>
      </c>
      <c r="M373">
        <f t="shared" ref="M373:M382" si="1790">+G373*I296</f>
        <v>0</v>
      </c>
      <c r="N373" s="19"/>
      <c r="P373" s="19">
        <f t="shared" ref="P373:P382" si="1791">+C373*$C296</f>
        <v>0</v>
      </c>
      <c r="Q373" s="19">
        <f t="shared" ref="Q373:Q382" si="1792">+D373*$C296</f>
        <v>0</v>
      </c>
      <c r="R373" s="19">
        <f t="shared" ref="R373:R382" si="1793">+E373*$C296</f>
        <v>0</v>
      </c>
      <c r="S373" s="19">
        <f t="shared" ref="S373:S382" si="1794">+F373*$C296</f>
        <v>0</v>
      </c>
      <c r="T373" s="19">
        <f t="shared" ref="T373:T382" si="1795">+G373*$C296</f>
        <v>0</v>
      </c>
      <c r="U373" s="19"/>
      <c r="W373" t="s">
        <v>1</v>
      </c>
      <c r="X373" s="1" t="str">
        <f t="shared" ref="X373:X387" si="1796">+X354</f>
        <v>Black market solo pts vta ajenos</v>
      </c>
      <c r="Y373" s="19">
        <f>+X345*Y324</f>
        <v>0</v>
      </c>
      <c r="Z373" s="19">
        <f>+Y345*Z324</f>
        <v>0</v>
      </c>
      <c r="AA373" s="19">
        <f>+Z345*AA324</f>
        <v>0</v>
      </c>
      <c r="AB373" s="19">
        <f>+AA345*AB324</f>
        <v>0</v>
      </c>
      <c r="AC373" s="19">
        <f>+AB345*AC324</f>
        <v>0</v>
      </c>
      <c r="AE373" s="19">
        <f t="shared" ref="AE373:AE387" si="1797">+Y373*AE296</f>
        <v>0</v>
      </c>
      <c r="AF373">
        <f t="shared" ref="AF373:AF387" si="1798">+Z373*AE296</f>
        <v>0</v>
      </c>
      <c r="AG373">
        <f t="shared" ref="AG373:AG387" si="1799">+AA373*AE296</f>
        <v>0</v>
      </c>
      <c r="AH373">
        <f t="shared" ref="AH373:AH387" si="1800">+AB373*AE296</f>
        <v>0</v>
      </c>
      <c r="AI373">
        <f t="shared" ref="AI373:AI387" si="1801">+AC373*AE296</f>
        <v>0</v>
      </c>
      <c r="AJ373" s="19"/>
      <c r="AL373" s="19">
        <f t="shared" ref="AL373:AL387" si="1802">+Y373*$Y296</f>
        <v>0</v>
      </c>
      <c r="AM373" s="19">
        <f t="shared" ref="AM373:AM387" si="1803">+Z373*$Y296</f>
        <v>0</v>
      </c>
      <c r="AN373" s="19">
        <f t="shared" ref="AN373:AN387" si="1804">+AA373*$Y296</f>
        <v>0</v>
      </c>
      <c r="AO373" s="19">
        <f t="shared" ref="AO373:AO387" si="1805">+AB373*$Y296</f>
        <v>0</v>
      </c>
      <c r="AP373" s="19">
        <f t="shared" ref="AP373:AP387" si="1806">+AC373*$Y296</f>
        <v>0</v>
      </c>
      <c r="AQ373" s="19"/>
      <c r="AS373" t="s">
        <v>1</v>
      </c>
      <c r="AT373" s="1" t="str">
        <f t="shared" ref="AT373:AT387" si="1807">+AT354</f>
        <v>Black market</v>
      </c>
      <c r="AU373" s="19">
        <f>+AT345*AU324</f>
        <v>0</v>
      </c>
      <c r="AV373" s="19">
        <f>+AU345*AV324</f>
        <v>0</v>
      </c>
      <c r="AW373" s="19">
        <f>+AV345*AW324</f>
        <v>0</v>
      </c>
      <c r="AX373" s="19">
        <f>+AW345*AX324</f>
        <v>0</v>
      </c>
      <c r="AY373" s="19">
        <f>+AX345*AY324</f>
        <v>0</v>
      </c>
      <c r="BA373" s="19">
        <f t="shared" ref="BA373:BA387" si="1808">+AU373*BA296</f>
        <v>0</v>
      </c>
      <c r="BB373">
        <f t="shared" ref="BB373:BB387" si="1809">+AV373*BA296</f>
        <v>0</v>
      </c>
      <c r="BC373">
        <f t="shared" ref="BC373:BC387" si="1810">+AW373*BA296</f>
        <v>0</v>
      </c>
      <c r="BD373">
        <f t="shared" ref="BD373:BD387" si="1811">+AX373*BA296</f>
        <v>0</v>
      </c>
      <c r="BE373">
        <f t="shared" ref="BE373:BE387" si="1812">+AY373*BA296</f>
        <v>0</v>
      </c>
      <c r="BF373" s="19"/>
      <c r="BH373" s="19">
        <f t="shared" ref="BH373:BH387" si="1813">+AU373*$AU296</f>
        <v>0</v>
      </c>
      <c r="BI373" s="19">
        <f t="shared" ref="BI373:BI387" si="1814">+AV373*$AU296</f>
        <v>0</v>
      </c>
      <c r="BJ373" s="19">
        <f t="shared" ref="BJ373:BJ387" si="1815">+AW373*$AU296</f>
        <v>0</v>
      </c>
      <c r="BK373" s="19">
        <f t="shared" ref="BK373:BK387" si="1816">+AX373*$AU296</f>
        <v>0</v>
      </c>
      <c r="BL373" s="19">
        <f t="shared" ref="BL373:BL387" si="1817">+AY373*$AU296</f>
        <v>0</v>
      </c>
      <c r="BM373" s="19"/>
      <c r="BO373" t="s">
        <v>1</v>
      </c>
      <c r="BP373" s="1" t="str">
        <f t="shared" ref="BP373:BP387" si="1818">+BP354</f>
        <v>Black market</v>
      </c>
      <c r="BQ373" s="19">
        <f>+BP345*BQ324</f>
        <v>0</v>
      </c>
      <c r="BR373" s="19">
        <f>+BQ345*BR324</f>
        <v>0</v>
      </c>
      <c r="BS373" s="19">
        <f>+BR345*BS324</f>
        <v>0</v>
      </c>
      <c r="BT373" s="19">
        <f>+BS345*BT324</f>
        <v>0</v>
      </c>
      <c r="BU373" s="19">
        <f>+BT345*BU324</f>
        <v>0</v>
      </c>
      <c r="BW373" s="19">
        <f t="shared" ref="BW373:BW387" si="1819">+BQ373*BW296</f>
        <v>0</v>
      </c>
      <c r="BX373">
        <f t="shared" ref="BX373:BX387" si="1820">+BR373*BW296</f>
        <v>0</v>
      </c>
      <c r="BY373">
        <f t="shared" ref="BY373:BY387" si="1821">+BS373*BW296</f>
        <v>0</v>
      </c>
      <c r="BZ373">
        <f t="shared" ref="BZ373:BZ387" si="1822">+BT373*BW296</f>
        <v>0</v>
      </c>
      <c r="CA373">
        <f t="shared" ref="CA373:CA387" si="1823">+BU373*BW296</f>
        <v>0</v>
      </c>
      <c r="CB373" s="19"/>
      <c r="CD373" s="19">
        <f t="shared" ref="CD373:CD387" si="1824">+BQ373*$BQ296</f>
        <v>0</v>
      </c>
      <c r="CE373" s="19">
        <f t="shared" ref="CE373:CE387" si="1825">+BR373*$BQ296</f>
        <v>0</v>
      </c>
      <c r="CF373" s="19">
        <f t="shared" ref="CF373:CF387" si="1826">+BS373*$BQ296</f>
        <v>0</v>
      </c>
      <c r="CG373" s="19">
        <f t="shared" ref="CG373:CG387" si="1827">+BT373*$BQ296</f>
        <v>0</v>
      </c>
      <c r="CH373" s="19">
        <f t="shared" ref="CH373:CH387" si="1828">+BU373*$BQ296</f>
        <v>0</v>
      </c>
      <c r="CI373" s="19"/>
      <c r="CK373" t="s">
        <v>1</v>
      </c>
      <c r="CL373" s="1" t="str">
        <f t="shared" ref="CL373:CL387" si="1829">+CL354</f>
        <v>Black market</v>
      </c>
      <c r="CM373" s="19">
        <f>+CL345*CM324</f>
        <v>0</v>
      </c>
      <c r="CN373" s="19">
        <f>+CM345*CN324</f>
        <v>0</v>
      </c>
      <c r="CO373" s="19">
        <f>+CN345*CO324</f>
        <v>0</v>
      </c>
      <c r="CP373" s="19">
        <f>+CO345*CP324</f>
        <v>0</v>
      </c>
      <c r="CQ373" s="19">
        <f>+CP345*CQ324</f>
        <v>0</v>
      </c>
      <c r="CS373" s="19">
        <f t="shared" ref="CS373:CS387" si="1830">+CM373*CS296</f>
        <v>0</v>
      </c>
      <c r="CT373">
        <f t="shared" ref="CT373:CT387" si="1831">+CN373*CS296</f>
        <v>0</v>
      </c>
      <c r="CU373">
        <f t="shared" ref="CU373:CU387" si="1832">+CO373*CS296</f>
        <v>0</v>
      </c>
      <c r="CV373">
        <f t="shared" ref="CV373:CV387" si="1833">+CP373*CS296</f>
        <v>0</v>
      </c>
      <c r="CW373">
        <f t="shared" ref="CW373:CW387" si="1834">+CQ373*CS296</f>
        <v>0</v>
      </c>
      <c r="CX373" s="19"/>
      <c r="CZ373" s="19">
        <f t="shared" ref="CZ373:CZ387" si="1835">+CM373*$CM296</f>
        <v>0</v>
      </c>
      <c r="DA373" s="19">
        <f t="shared" ref="DA373:DA387" si="1836">+CN373*$CM296</f>
        <v>0</v>
      </c>
      <c r="DB373" s="19">
        <f t="shared" ref="DB373:DB387" si="1837">+CO373*$CM296</f>
        <v>0</v>
      </c>
      <c r="DC373" s="19">
        <f t="shared" ref="DC373:DC387" si="1838">+CP373*$CM296</f>
        <v>0</v>
      </c>
      <c r="DD373" s="19">
        <f t="shared" ref="DD373:DD387" si="1839">+CQ373*$CM296</f>
        <v>0</v>
      </c>
      <c r="DE373" s="19"/>
      <c r="DG373" t="s">
        <v>1</v>
      </c>
      <c r="DH373" s="1" t="str">
        <f t="shared" ref="DH373:DH387" si="1840">+DH354</f>
        <v>Black market</v>
      </c>
      <c r="DI373" s="19">
        <f>+DH345*DI324</f>
        <v>0</v>
      </c>
      <c r="DJ373" s="19">
        <f>+DI345*DJ324</f>
        <v>0</v>
      </c>
      <c r="DK373" s="19">
        <f>+DJ345*DK324</f>
        <v>0</v>
      </c>
      <c r="DL373" s="19">
        <f>+DK345*DL324</f>
        <v>0</v>
      </c>
      <c r="DM373" s="19">
        <f>+DL345*DM324</f>
        <v>0</v>
      </c>
      <c r="DO373" s="19">
        <f t="shared" ref="DO373:DO387" si="1841">+DI373*DO296</f>
        <v>0</v>
      </c>
      <c r="DP373">
        <f t="shared" ref="DP373:DP387" si="1842">+DJ373*DO296</f>
        <v>0</v>
      </c>
      <c r="DQ373">
        <f t="shared" ref="DQ373:DQ387" si="1843">+DK373*DO296</f>
        <v>0</v>
      </c>
      <c r="DR373">
        <f t="shared" ref="DR373:DR387" si="1844">+DL373*DO296</f>
        <v>0</v>
      </c>
      <c r="DS373">
        <f t="shared" ref="DS373:DS387" si="1845">+DM373*DO296</f>
        <v>0</v>
      </c>
      <c r="DT373" s="19"/>
      <c r="DV373" s="19">
        <f t="shared" ref="DV373:DV387" si="1846">+DI373*$DI296</f>
        <v>0</v>
      </c>
      <c r="DW373" s="19">
        <f t="shared" ref="DW373:DW387" si="1847">+DJ373*$DI296</f>
        <v>0</v>
      </c>
      <c r="DX373" s="19">
        <f t="shared" ref="DX373:DX387" si="1848">+DK373*$DI296</f>
        <v>0</v>
      </c>
      <c r="DY373" s="19">
        <f t="shared" ref="DY373:DY387" si="1849">+DL373*$DI296</f>
        <v>0</v>
      </c>
      <c r="DZ373" s="19">
        <f t="shared" ref="DZ373:DZ387" si="1850">+DM373*$DI296</f>
        <v>0</v>
      </c>
      <c r="EA373" s="19"/>
      <c r="EC373" t="s">
        <v>1</v>
      </c>
      <c r="ED373" s="1" t="str">
        <f t="shared" ref="ED373:ED387" si="1851">+ED354</f>
        <v>Black market</v>
      </c>
      <c r="EE373" s="19">
        <f>+ED345*EE324</f>
        <v>0</v>
      </c>
      <c r="EF373" s="19">
        <f>+EE345*EF324</f>
        <v>0</v>
      </c>
      <c r="EG373" s="19">
        <f>+EF345*EG324</f>
        <v>0</v>
      </c>
      <c r="EH373" s="19">
        <f>+EG345*EH324</f>
        <v>0</v>
      </c>
      <c r="EI373" s="19">
        <f>+EH345*EI324</f>
        <v>0</v>
      </c>
      <c r="EK373" s="19">
        <f t="shared" ref="EK373:EK387" si="1852">+EE373*EK296</f>
        <v>0</v>
      </c>
      <c r="EL373">
        <f t="shared" ref="EL373:EL387" si="1853">+EF373*EK296</f>
        <v>0</v>
      </c>
      <c r="EM373">
        <f t="shared" ref="EM373:EM387" si="1854">+EG373*EK296</f>
        <v>0</v>
      </c>
      <c r="EN373">
        <f t="shared" ref="EN373:EN387" si="1855">+EH373*EK296</f>
        <v>0</v>
      </c>
      <c r="EO373">
        <f t="shared" ref="EO373:EO387" si="1856">+EI373*EK296</f>
        <v>0</v>
      </c>
      <c r="EP373" s="19"/>
      <c r="ER373" s="19">
        <f t="shared" ref="ER373:ER387" si="1857">+EE373*$EE296</f>
        <v>0</v>
      </c>
      <c r="ES373" s="19">
        <f t="shared" ref="ES373:ES387" si="1858">+EF373*$EE296</f>
        <v>0</v>
      </c>
      <c r="ET373" s="19">
        <f t="shared" ref="ET373:ET387" si="1859">+EG373*$EE296</f>
        <v>0</v>
      </c>
      <c r="EU373" s="19">
        <f t="shared" ref="EU373:EU387" si="1860">+EH373*$EE296</f>
        <v>0</v>
      </c>
      <c r="EV373" s="19">
        <f t="shared" ref="EV373:EV387" si="1861">+EI373*$EE296</f>
        <v>0</v>
      </c>
      <c r="EW373" s="19"/>
      <c r="EY373" t="s">
        <v>1</v>
      </c>
      <c r="EZ373" s="1" t="str">
        <f t="shared" ref="EZ373:EZ387" si="1862">+EZ354</f>
        <v>Black market</v>
      </c>
      <c r="FA373" s="19">
        <f>+EZ345*FA324</f>
        <v>0</v>
      </c>
      <c r="FB373" s="19">
        <f>+FA345*FB324</f>
        <v>0</v>
      </c>
      <c r="FC373" s="19">
        <f>+FB345*FC324</f>
        <v>0</v>
      </c>
      <c r="FD373" s="19">
        <f>+FC345*FD324</f>
        <v>0</v>
      </c>
      <c r="FE373" s="19">
        <f>+FD345*FE324</f>
        <v>0</v>
      </c>
      <c r="FG373" s="19">
        <f t="shared" ref="FG373:FG387" si="1863">+FA373*FG296</f>
        <v>0</v>
      </c>
      <c r="FH373">
        <f t="shared" ref="FH373:FH387" si="1864">+FB373*FG296</f>
        <v>0</v>
      </c>
      <c r="FI373">
        <f t="shared" ref="FI373:FI387" si="1865">+FC373*FG296</f>
        <v>0</v>
      </c>
      <c r="FJ373">
        <f t="shared" ref="FJ373:FJ387" si="1866">+FD373*FG296</f>
        <v>0</v>
      </c>
      <c r="FK373">
        <f t="shared" ref="FK373:FK387" si="1867">+FE373*FG296</f>
        <v>0</v>
      </c>
      <c r="FL373" s="19"/>
      <c r="FN373" s="19">
        <f t="shared" ref="FN373:FN387" si="1868">+FA373*$FA296</f>
        <v>0</v>
      </c>
      <c r="FO373" s="19">
        <f t="shared" ref="FO373:FO387" si="1869">+FB373*$FA296</f>
        <v>0</v>
      </c>
      <c r="FP373" s="19">
        <f t="shared" ref="FP373:FP387" si="1870">+FC373*$FA296</f>
        <v>0</v>
      </c>
      <c r="FQ373" s="19">
        <f t="shared" ref="FQ373:FQ387" si="1871">+FD373*$FA296</f>
        <v>0</v>
      </c>
      <c r="FR373" s="19">
        <f t="shared" ref="FR373:FR387" si="1872">+FE373*$FA296</f>
        <v>0</v>
      </c>
      <c r="FS373" s="19"/>
      <c r="FU373" t="s">
        <v>1</v>
      </c>
      <c r="FV373" s="1" t="str">
        <f t="shared" ref="FV373:FV387" si="1873">+FV354</f>
        <v>Black market</v>
      </c>
      <c r="FW373" s="19">
        <f>+FV345*FW324</f>
        <v>0</v>
      </c>
      <c r="FX373" s="19">
        <f>+FW345*FX324</f>
        <v>0</v>
      </c>
      <c r="FY373" s="19">
        <f>+FX345*FY324</f>
        <v>0</v>
      </c>
      <c r="FZ373" s="19">
        <f>+FY345*FZ324</f>
        <v>0</v>
      </c>
      <c r="GA373" s="19">
        <f>+FZ345*GA324</f>
        <v>0</v>
      </c>
      <c r="GC373" s="19">
        <f t="shared" ref="GC373:GC387" si="1874">+FW373*GC296</f>
        <v>0</v>
      </c>
      <c r="GD373">
        <f t="shared" ref="GD373:GD387" si="1875">+FX373*GC296</f>
        <v>0</v>
      </c>
      <c r="GE373">
        <f t="shared" ref="GE373:GE387" si="1876">+FY373*GC296</f>
        <v>0</v>
      </c>
      <c r="GF373">
        <f t="shared" ref="GF373:GF387" si="1877">+FZ373*GC296</f>
        <v>0</v>
      </c>
      <c r="GG373">
        <f t="shared" ref="GG373:GG387" si="1878">+GA373*GC296</f>
        <v>0</v>
      </c>
      <c r="GH373" s="19"/>
      <c r="GJ373" s="19">
        <f t="shared" ref="GJ373:GJ387" si="1879">+FW373*$FA296</f>
        <v>0</v>
      </c>
      <c r="GK373" s="19">
        <f t="shared" ref="GK373:GK387" si="1880">+FX373*$FA296</f>
        <v>0</v>
      </c>
      <c r="GL373" s="19">
        <f t="shared" ref="GL373:GL387" si="1881">+FY373*$FA296</f>
        <v>0</v>
      </c>
      <c r="GM373" s="19">
        <f t="shared" ref="GM373:GM387" si="1882">+FZ373*$FA296</f>
        <v>0</v>
      </c>
      <c r="GN373" s="19">
        <f t="shared" ref="GN373:GN387" si="1883">+GA373*$FA296</f>
        <v>0</v>
      </c>
      <c r="GO373" s="19"/>
      <c r="GQ373" t="s">
        <v>1</v>
      </c>
      <c r="GR373" s="1" t="str">
        <f t="shared" ref="GR373:GR387" si="1884">+GR354</f>
        <v>Black market</v>
      </c>
      <c r="GS373" s="19">
        <f>+GR345*GS324</f>
        <v>0</v>
      </c>
      <c r="GT373" s="19">
        <f>+GS345*GT324</f>
        <v>0</v>
      </c>
      <c r="GU373" s="19">
        <f>+GT345*GU324</f>
        <v>0</v>
      </c>
      <c r="GV373" s="19">
        <f>+GU345*GV324</f>
        <v>0</v>
      </c>
      <c r="GW373" s="19">
        <f>+GV345*GW324</f>
        <v>0</v>
      </c>
      <c r="GY373" s="19">
        <f t="shared" ref="GY373:GY387" si="1885">+GS373*GY296</f>
        <v>0</v>
      </c>
      <c r="GZ373">
        <f t="shared" ref="GZ373:GZ387" si="1886">+GT373*GY296</f>
        <v>0</v>
      </c>
      <c r="HA373">
        <f t="shared" ref="HA373:HA387" si="1887">+GU373*GY296</f>
        <v>0</v>
      </c>
      <c r="HB373">
        <f t="shared" ref="HB373:HB387" si="1888">+GV373*GY296</f>
        <v>0</v>
      </c>
      <c r="HC373">
        <f t="shared" ref="HC373:HC387" si="1889">+GW373*GY296</f>
        <v>0</v>
      </c>
      <c r="HD373" s="19"/>
      <c r="HF373" s="19">
        <f t="shared" ref="HF373:HF387" si="1890">+GS373*$FA296</f>
        <v>0</v>
      </c>
      <c r="HG373" s="19">
        <f t="shared" ref="HG373:HG387" si="1891">+GT373*$FA296</f>
        <v>0</v>
      </c>
      <c r="HH373" s="19">
        <f t="shared" ref="HH373:HH387" si="1892">+GU373*$FA296</f>
        <v>0</v>
      </c>
      <c r="HI373" s="19">
        <f t="shared" ref="HI373:HI387" si="1893">+GV373*$FA296</f>
        <v>0</v>
      </c>
      <c r="HJ373" s="19">
        <f t="shared" ref="HJ373:HJ387" si="1894">+GW373*$FA296</f>
        <v>0</v>
      </c>
      <c r="HK373" s="19"/>
      <c r="HM373" t="s">
        <v>1</v>
      </c>
      <c r="HN373" s="1" t="str">
        <f t="shared" ref="HN373:HN387" si="1895">+HN354</f>
        <v>Black market</v>
      </c>
      <c r="HO373" s="19">
        <f>+HN345*HO324</f>
        <v>0</v>
      </c>
      <c r="HP373" s="19">
        <f>+HO345*HP324</f>
        <v>0</v>
      </c>
      <c r="HQ373" s="19">
        <f>+HP345*HQ324</f>
        <v>0</v>
      </c>
      <c r="HR373" s="19">
        <f>+HQ345*HR324</f>
        <v>0</v>
      </c>
      <c r="HS373" s="19">
        <f>+HR345*HS324</f>
        <v>0</v>
      </c>
      <c r="HU373" s="19">
        <f t="shared" ref="HU373:HU387" si="1896">+HO373*HU296</f>
        <v>0</v>
      </c>
      <c r="HV373">
        <f t="shared" ref="HV373:HV387" si="1897">+HP373*HU296</f>
        <v>0</v>
      </c>
      <c r="HW373">
        <f t="shared" ref="HW373:HW387" si="1898">+HQ373*HU296</f>
        <v>0</v>
      </c>
      <c r="HX373">
        <f t="shared" ref="HX373:HX387" si="1899">+HR373*HU296</f>
        <v>0</v>
      </c>
      <c r="HY373">
        <f t="shared" ref="HY373:HY387" si="1900">+HS373*HU296</f>
        <v>0</v>
      </c>
      <c r="HZ373" s="19"/>
      <c r="IB373" s="19">
        <f t="shared" ref="IB373:IB387" si="1901">+HO373*$FA296</f>
        <v>0</v>
      </c>
      <c r="IC373" s="19">
        <f t="shared" ref="IC373:IC387" si="1902">+HP373*$FA296</f>
        <v>0</v>
      </c>
      <c r="ID373" s="19">
        <f t="shared" ref="ID373:ID387" si="1903">+HQ373*$FA296</f>
        <v>0</v>
      </c>
      <c r="IE373" s="19">
        <f t="shared" ref="IE373:IE387" si="1904">+HR373*$FA296</f>
        <v>0</v>
      </c>
      <c r="IF373" s="19">
        <f t="shared" ref="IF373:IF387" si="1905">+HS373*$FA296</f>
        <v>0</v>
      </c>
      <c r="IG373" s="19"/>
    </row>
    <row r="374" spans="1:241">
      <c r="B374" s="1" t="str">
        <f t="shared" si="1785"/>
        <v>Street</v>
      </c>
      <c r="C374" s="19">
        <f>+B345*C325</f>
        <v>0</v>
      </c>
      <c r="D374" s="19">
        <f>+C345*D325</f>
        <v>0</v>
      </c>
      <c r="E374" s="19">
        <f>+D345*E325</f>
        <v>0</v>
      </c>
      <c r="F374" s="19">
        <f>+E345*F325</f>
        <v>0</v>
      </c>
      <c r="G374" s="19">
        <f>+F345*G325</f>
        <v>27990</v>
      </c>
      <c r="I374" s="19">
        <f t="shared" si="1786"/>
        <v>0</v>
      </c>
      <c r="J374">
        <f t="shared" si="1787"/>
        <v>0</v>
      </c>
      <c r="K374">
        <f t="shared" si="1788"/>
        <v>0</v>
      </c>
      <c r="L374">
        <f t="shared" si="1789"/>
        <v>0</v>
      </c>
      <c r="M374">
        <f t="shared" si="1790"/>
        <v>193131</v>
      </c>
      <c r="N374" s="19"/>
      <c r="P374" s="19">
        <f t="shared" si="1791"/>
        <v>0</v>
      </c>
      <c r="Q374" s="19">
        <f t="shared" si="1792"/>
        <v>0</v>
      </c>
      <c r="R374" s="19">
        <f t="shared" si="1793"/>
        <v>0</v>
      </c>
      <c r="S374" s="19">
        <f t="shared" si="1794"/>
        <v>0</v>
      </c>
      <c r="T374" s="19">
        <f t="shared" si="1795"/>
        <v>96565.5</v>
      </c>
      <c r="U374" s="19"/>
      <c r="X374" s="1" t="str">
        <f t="shared" si="1796"/>
        <v>Street</v>
      </c>
      <c r="Y374" s="19">
        <f>+X345*Y325</f>
        <v>0</v>
      </c>
      <c r="Z374" s="19">
        <f>+Y345*Z325</f>
        <v>0</v>
      </c>
      <c r="AA374" s="19">
        <f>+Z345*AA325</f>
        <v>0</v>
      </c>
      <c r="AB374" s="19">
        <f>+AA345*AB325</f>
        <v>0</v>
      </c>
      <c r="AC374" s="19">
        <f>+AB345*AC325</f>
        <v>65310</v>
      </c>
      <c r="AE374" s="19">
        <f t="shared" si="1797"/>
        <v>0</v>
      </c>
      <c r="AF374">
        <f t="shared" si="1798"/>
        <v>0</v>
      </c>
      <c r="AG374">
        <f t="shared" si="1799"/>
        <v>0</v>
      </c>
      <c r="AH374">
        <f t="shared" si="1800"/>
        <v>0</v>
      </c>
      <c r="AI374">
        <f t="shared" si="1801"/>
        <v>450639</v>
      </c>
      <c r="AJ374" s="19"/>
      <c r="AL374" s="19">
        <f t="shared" si="1802"/>
        <v>0</v>
      </c>
      <c r="AM374" s="19">
        <f t="shared" si="1803"/>
        <v>0</v>
      </c>
      <c r="AN374" s="19">
        <f t="shared" si="1804"/>
        <v>0</v>
      </c>
      <c r="AO374" s="19">
        <f t="shared" si="1805"/>
        <v>0</v>
      </c>
      <c r="AP374" s="19">
        <f t="shared" si="1806"/>
        <v>225319.5</v>
      </c>
      <c r="AQ374" s="19"/>
      <c r="AT374" s="1" t="str">
        <f t="shared" si="1807"/>
        <v>Street</v>
      </c>
      <c r="AU374" s="19">
        <f>+AT345*AU325</f>
        <v>0</v>
      </c>
      <c r="AV374" s="19">
        <f>+AU345*AV325</f>
        <v>0</v>
      </c>
      <c r="AW374" s="19">
        <f>+AV345*AW325</f>
        <v>0</v>
      </c>
      <c r="AX374" s="19">
        <f>+AW345*AX325</f>
        <v>0</v>
      </c>
      <c r="AY374" s="19">
        <f>+AX345*AY325</f>
        <v>22392</v>
      </c>
      <c r="BA374" s="19">
        <f t="shared" si="1808"/>
        <v>0</v>
      </c>
      <c r="BB374">
        <f t="shared" si="1809"/>
        <v>0</v>
      </c>
      <c r="BC374">
        <f t="shared" si="1810"/>
        <v>0</v>
      </c>
      <c r="BD374">
        <f t="shared" si="1811"/>
        <v>0</v>
      </c>
      <c r="BE374">
        <f t="shared" si="1812"/>
        <v>154504.80000000002</v>
      </c>
      <c r="BF374" s="19"/>
      <c r="BH374" s="19">
        <f t="shared" si="1813"/>
        <v>0</v>
      </c>
      <c r="BI374" s="19">
        <f t="shared" si="1814"/>
        <v>0</v>
      </c>
      <c r="BJ374" s="19">
        <f t="shared" si="1815"/>
        <v>0</v>
      </c>
      <c r="BK374" s="19">
        <f t="shared" si="1816"/>
        <v>0</v>
      </c>
      <c r="BL374" s="19">
        <f t="shared" si="1817"/>
        <v>77252.400000000009</v>
      </c>
      <c r="BM374" s="19"/>
      <c r="BP374" s="1" t="str">
        <f t="shared" si="1818"/>
        <v>Street</v>
      </c>
      <c r="BQ374" s="19">
        <f>+BP345*BQ325</f>
        <v>0</v>
      </c>
      <c r="BR374" s="19">
        <f>+BQ345*BR325</f>
        <v>0</v>
      </c>
      <c r="BS374" s="19">
        <f>+BR345*BS325</f>
        <v>0</v>
      </c>
      <c r="BT374" s="19">
        <f>+BS345*BT325</f>
        <v>0</v>
      </c>
      <c r="BU374" s="19">
        <f>+BT345*BU325</f>
        <v>65310</v>
      </c>
      <c r="BW374" s="19">
        <f t="shared" si="1819"/>
        <v>0</v>
      </c>
      <c r="BX374">
        <f t="shared" si="1820"/>
        <v>0</v>
      </c>
      <c r="BY374">
        <f t="shared" si="1821"/>
        <v>0</v>
      </c>
      <c r="BZ374">
        <f t="shared" si="1822"/>
        <v>0</v>
      </c>
      <c r="CA374">
        <f t="shared" si="1823"/>
        <v>450639</v>
      </c>
      <c r="CB374" s="19"/>
      <c r="CD374" s="19">
        <f t="shared" si="1824"/>
        <v>0</v>
      </c>
      <c r="CE374" s="19">
        <f t="shared" si="1825"/>
        <v>0</v>
      </c>
      <c r="CF374" s="19">
        <f t="shared" si="1826"/>
        <v>0</v>
      </c>
      <c r="CG374" s="19">
        <f t="shared" si="1827"/>
        <v>0</v>
      </c>
      <c r="CH374" s="19">
        <f t="shared" si="1828"/>
        <v>225319.5</v>
      </c>
      <c r="CI374" s="19"/>
      <c r="CL374" s="1" t="str">
        <f t="shared" si="1829"/>
        <v>Street</v>
      </c>
      <c r="CM374" s="19">
        <f>+CL345*CM325</f>
        <v>0</v>
      </c>
      <c r="CN374" s="19">
        <f>+CM345*CN325</f>
        <v>0</v>
      </c>
      <c r="CO374" s="19">
        <f>+CN345*CO325</f>
        <v>0</v>
      </c>
      <c r="CP374" s="19">
        <f>+CO345*CP325</f>
        <v>0</v>
      </c>
      <c r="CQ374" s="19">
        <f>+CP345*CQ325</f>
        <v>16794</v>
      </c>
      <c r="CS374" s="19">
        <f t="shared" si="1830"/>
        <v>0</v>
      </c>
      <c r="CT374">
        <f t="shared" si="1831"/>
        <v>0</v>
      </c>
      <c r="CU374">
        <f t="shared" si="1832"/>
        <v>0</v>
      </c>
      <c r="CV374">
        <f t="shared" si="1833"/>
        <v>0</v>
      </c>
      <c r="CW374">
        <f t="shared" si="1834"/>
        <v>115878.6</v>
      </c>
      <c r="CX374" s="19"/>
      <c r="CZ374" s="19">
        <f t="shared" si="1835"/>
        <v>0</v>
      </c>
      <c r="DA374" s="19">
        <f t="shared" si="1836"/>
        <v>0</v>
      </c>
      <c r="DB374" s="19">
        <f t="shared" si="1837"/>
        <v>0</v>
      </c>
      <c r="DC374" s="19">
        <f t="shared" si="1838"/>
        <v>0</v>
      </c>
      <c r="DD374" s="19">
        <f t="shared" si="1839"/>
        <v>57939.3</v>
      </c>
      <c r="DE374" s="19"/>
      <c r="DH374" s="1" t="str">
        <f t="shared" si="1840"/>
        <v>Street</v>
      </c>
      <c r="DI374" s="19">
        <f>+DH345*DI325</f>
        <v>0</v>
      </c>
      <c r="DJ374" s="19">
        <f>+DI345*DJ325</f>
        <v>0</v>
      </c>
      <c r="DK374" s="19">
        <f>+DJ345*DK325</f>
        <v>0</v>
      </c>
      <c r="DL374" s="19">
        <f>+DK345*DL325</f>
        <v>0</v>
      </c>
      <c r="DM374" s="19">
        <f>+DL345*DM325</f>
        <v>16794</v>
      </c>
      <c r="DO374" s="19">
        <f t="shared" si="1841"/>
        <v>0</v>
      </c>
      <c r="DP374">
        <f t="shared" si="1842"/>
        <v>0</v>
      </c>
      <c r="DQ374">
        <f t="shared" si="1843"/>
        <v>0</v>
      </c>
      <c r="DR374">
        <f t="shared" si="1844"/>
        <v>0</v>
      </c>
      <c r="DS374">
        <f t="shared" si="1845"/>
        <v>115878.6</v>
      </c>
      <c r="DT374" s="19"/>
      <c r="DV374" s="19">
        <f t="shared" si="1846"/>
        <v>0</v>
      </c>
      <c r="DW374" s="19">
        <f t="shared" si="1847"/>
        <v>0</v>
      </c>
      <c r="DX374" s="19">
        <f t="shared" si="1848"/>
        <v>0</v>
      </c>
      <c r="DY374" s="19">
        <f t="shared" si="1849"/>
        <v>0</v>
      </c>
      <c r="DZ374" s="19">
        <f t="shared" si="1850"/>
        <v>57939.3</v>
      </c>
      <c r="EA374" s="19"/>
      <c r="ED374" s="1" t="str">
        <f t="shared" si="1851"/>
        <v>Street</v>
      </c>
      <c r="EE374" s="19">
        <f>+ED345*EE325</f>
        <v>0</v>
      </c>
      <c r="EF374" s="19">
        <f>+EE345*EF325</f>
        <v>0</v>
      </c>
      <c r="EG374" s="19">
        <f>+EF345*EG325</f>
        <v>0</v>
      </c>
      <c r="EH374" s="19">
        <f>+EG345*EH325</f>
        <v>0</v>
      </c>
      <c r="EI374" s="19">
        <f>+EH345*EI325</f>
        <v>65310</v>
      </c>
      <c r="EK374" s="19">
        <f t="shared" si="1852"/>
        <v>0</v>
      </c>
      <c r="EL374">
        <f t="shared" si="1853"/>
        <v>0</v>
      </c>
      <c r="EM374">
        <f t="shared" si="1854"/>
        <v>0</v>
      </c>
      <c r="EN374">
        <f t="shared" si="1855"/>
        <v>0</v>
      </c>
      <c r="EO374">
        <f t="shared" si="1856"/>
        <v>450639</v>
      </c>
      <c r="EP374" s="19"/>
      <c r="ER374" s="19">
        <f t="shared" si="1857"/>
        <v>0</v>
      </c>
      <c r="ES374" s="19">
        <f t="shared" si="1858"/>
        <v>0</v>
      </c>
      <c r="ET374" s="19">
        <f t="shared" si="1859"/>
        <v>0</v>
      </c>
      <c r="EU374" s="19">
        <f t="shared" si="1860"/>
        <v>0</v>
      </c>
      <c r="EV374" s="19">
        <f t="shared" si="1861"/>
        <v>225319.5</v>
      </c>
      <c r="EW374" s="19"/>
      <c r="EZ374" s="1" t="str">
        <f t="shared" si="1862"/>
        <v>Street</v>
      </c>
      <c r="FA374" s="19">
        <f>+EZ345*FA325</f>
        <v>0</v>
      </c>
      <c r="FB374" s="19">
        <f>+FA345*FB325</f>
        <v>0</v>
      </c>
      <c r="FC374" s="19">
        <f>+FB345*FC325</f>
        <v>0</v>
      </c>
      <c r="FD374" s="19">
        <f>+FC345*FD325</f>
        <v>0</v>
      </c>
      <c r="FE374" s="19">
        <f>+FD345*FE325</f>
        <v>65310</v>
      </c>
      <c r="FG374" s="19">
        <f t="shared" si="1863"/>
        <v>0</v>
      </c>
      <c r="FH374">
        <f t="shared" si="1864"/>
        <v>0</v>
      </c>
      <c r="FI374">
        <f t="shared" si="1865"/>
        <v>0</v>
      </c>
      <c r="FJ374">
        <f t="shared" si="1866"/>
        <v>0</v>
      </c>
      <c r="FK374">
        <f t="shared" si="1867"/>
        <v>450639</v>
      </c>
      <c r="FL374" s="19"/>
      <c r="FN374" s="19">
        <f t="shared" si="1868"/>
        <v>0</v>
      </c>
      <c r="FO374" s="19">
        <f t="shared" si="1869"/>
        <v>0</v>
      </c>
      <c r="FP374" s="19">
        <f t="shared" si="1870"/>
        <v>0</v>
      </c>
      <c r="FQ374" s="19">
        <f t="shared" si="1871"/>
        <v>0</v>
      </c>
      <c r="FR374" s="19">
        <f t="shared" si="1872"/>
        <v>225319.5</v>
      </c>
      <c r="FS374" s="19"/>
      <c r="FV374" s="1" t="str">
        <f t="shared" si="1873"/>
        <v>Street</v>
      </c>
      <c r="FW374" s="19">
        <f>+FV345*FW325</f>
        <v>0</v>
      </c>
      <c r="FX374" s="19">
        <f>+FW345*FX325</f>
        <v>0</v>
      </c>
      <c r="FY374" s="19">
        <f>+FX345*FY325</f>
        <v>0</v>
      </c>
      <c r="FZ374" s="19">
        <f>+FY345*FZ325</f>
        <v>0</v>
      </c>
      <c r="GA374" s="19">
        <f>+FZ345*GA325</f>
        <v>31722</v>
      </c>
      <c r="GC374" s="19">
        <f t="shared" si="1874"/>
        <v>0</v>
      </c>
      <c r="GD374">
        <f t="shared" si="1875"/>
        <v>0</v>
      </c>
      <c r="GE374">
        <f t="shared" si="1876"/>
        <v>0</v>
      </c>
      <c r="GF374">
        <f t="shared" si="1877"/>
        <v>0</v>
      </c>
      <c r="GG374">
        <f t="shared" si="1878"/>
        <v>218881.80000000002</v>
      </c>
      <c r="GH374" s="19"/>
      <c r="GJ374" s="19">
        <f t="shared" si="1879"/>
        <v>0</v>
      </c>
      <c r="GK374" s="19">
        <f t="shared" si="1880"/>
        <v>0</v>
      </c>
      <c r="GL374" s="19">
        <f t="shared" si="1881"/>
        <v>0</v>
      </c>
      <c r="GM374" s="19">
        <f t="shared" si="1882"/>
        <v>0</v>
      </c>
      <c r="GN374" s="19">
        <f t="shared" si="1883"/>
        <v>109440.90000000001</v>
      </c>
      <c r="GO374" s="19"/>
      <c r="GR374" s="1" t="str">
        <f t="shared" si="1884"/>
        <v>Street</v>
      </c>
      <c r="GS374" s="19">
        <f>+GR345*GS325</f>
        <v>0</v>
      </c>
      <c r="GT374" s="19">
        <f>+GS345*GT325</f>
        <v>0</v>
      </c>
      <c r="GU374" s="19">
        <f>+GT345*GU325</f>
        <v>0</v>
      </c>
      <c r="GV374" s="19">
        <f>+GU345*GV325</f>
        <v>0</v>
      </c>
      <c r="GW374" s="19">
        <f>+GV345*GW325</f>
        <v>65310</v>
      </c>
      <c r="GY374" s="19">
        <f t="shared" si="1885"/>
        <v>0</v>
      </c>
      <c r="GZ374">
        <f t="shared" si="1886"/>
        <v>0</v>
      </c>
      <c r="HA374">
        <f t="shared" si="1887"/>
        <v>0</v>
      </c>
      <c r="HB374">
        <f t="shared" si="1888"/>
        <v>0</v>
      </c>
      <c r="HC374">
        <f t="shared" si="1889"/>
        <v>450639</v>
      </c>
      <c r="HD374" s="19"/>
      <c r="HF374" s="19">
        <f t="shared" si="1890"/>
        <v>0</v>
      </c>
      <c r="HG374" s="19">
        <f t="shared" si="1891"/>
        <v>0</v>
      </c>
      <c r="HH374" s="19">
        <f t="shared" si="1892"/>
        <v>0</v>
      </c>
      <c r="HI374" s="19">
        <f t="shared" si="1893"/>
        <v>0</v>
      </c>
      <c r="HJ374" s="19">
        <f t="shared" si="1894"/>
        <v>225319.5</v>
      </c>
      <c r="HK374" s="19"/>
      <c r="HN374" s="1" t="str">
        <f t="shared" si="1895"/>
        <v>Street</v>
      </c>
      <c r="HO374" s="19">
        <f>+HN345*HO325</f>
        <v>0</v>
      </c>
      <c r="HP374" s="19">
        <f>+HO345*HP325</f>
        <v>0</v>
      </c>
      <c r="HQ374" s="19">
        <f>+HP345*HQ325</f>
        <v>0</v>
      </c>
      <c r="HR374" s="19">
        <f>+HQ345*HR325</f>
        <v>0</v>
      </c>
      <c r="HS374" s="19">
        <f>+HR345*HS325</f>
        <v>16794</v>
      </c>
      <c r="HU374" s="19">
        <f t="shared" si="1896"/>
        <v>0</v>
      </c>
      <c r="HV374">
        <f t="shared" si="1897"/>
        <v>0</v>
      </c>
      <c r="HW374">
        <f t="shared" si="1898"/>
        <v>0</v>
      </c>
      <c r="HX374">
        <f t="shared" si="1899"/>
        <v>0</v>
      </c>
      <c r="HY374">
        <f t="shared" si="1900"/>
        <v>115878.6</v>
      </c>
      <c r="HZ374" s="19"/>
      <c r="IB374" s="19">
        <f t="shared" si="1901"/>
        <v>0</v>
      </c>
      <c r="IC374" s="19">
        <f t="shared" si="1902"/>
        <v>0</v>
      </c>
      <c r="ID374" s="19">
        <f t="shared" si="1903"/>
        <v>0</v>
      </c>
      <c r="IE374" s="19">
        <f t="shared" si="1904"/>
        <v>0</v>
      </c>
      <c r="IF374" s="19">
        <f t="shared" si="1905"/>
        <v>57939.3</v>
      </c>
      <c r="IG374" s="19"/>
    </row>
    <row r="375" spans="1:241">
      <c r="B375" s="1" t="str">
        <f t="shared" si="1785"/>
        <v>Extreme Bike</v>
      </c>
      <c r="C375" s="19">
        <f>+B345*C326</f>
        <v>0</v>
      </c>
      <c r="D375" s="19">
        <f>+C345*D326</f>
        <v>0</v>
      </c>
      <c r="E375" s="19">
        <f>+D345*E326</f>
        <v>0</v>
      </c>
      <c r="F375" s="19">
        <f>+E345*F326</f>
        <v>0</v>
      </c>
      <c r="G375" s="19">
        <f>+F345*G326</f>
        <v>9330</v>
      </c>
      <c r="I375" s="19">
        <f t="shared" si="1786"/>
        <v>0</v>
      </c>
      <c r="J375">
        <f t="shared" si="1787"/>
        <v>0</v>
      </c>
      <c r="K375">
        <f t="shared" si="1788"/>
        <v>0</v>
      </c>
      <c r="L375">
        <f t="shared" si="1789"/>
        <v>0</v>
      </c>
      <c r="M375">
        <f t="shared" si="1790"/>
        <v>78372</v>
      </c>
      <c r="N375" s="19"/>
      <c r="P375" s="19">
        <f t="shared" si="1791"/>
        <v>0</v>
      </c>
      <c r="Q375" s="19">
        <f t="shared" si="1792"/>
        <v>0</v>
      </c>
      <c r="R375" s="19">
        <f t="shared" si="1793"/>
        <v>0</v>
      </c>
      <c r="S375" s="19">
        <f t="shared" si="1794"/>
        <v>0</v>
      </c>
      <c r="T375" s="19">
        <f t="shared" si="1795"/>
        <v>39186</v>
      </c>
      <c r="U375" s="19"/>
      <c r="X375" s="1" t="str">
        <f t="shared" si="1796"/>
        <v>Extreme Bike</v>
      </c>
      <c r="Y375" s="19">
        <f>+X345*Y326</f>
        <v>0</v>
      </c>
      <c r="Z375" s="19">
        <f>+Y345*Z326</f>
        <v>0</v>
      </c>
      <c r="AA375" s="19">
        <f>+Z345*AA326</f>
        <v>0</v>
      </c>
      <c r="AB375" s="19">
        <f>+AA345*AB326</f>
        <v>0</v>
      </c>
      <c r="AC375" s="19">
        <f>+AB345*AC326</f>
        <v>21770</v>
      </c>
      <c r="AE375" s="19">
        <f t="shared" si="1797"/>
        <v>0</v>
      </c>
      <c r="AF375">
        <f t="shared" si="1798"/>
        <v>0</v>
      </c>
      <c r="AG375">
        <f t="shared" si="1799"/>
        <v>0</v>
      </c>
      <c r="AH375">
        <f t="shared" si="1800"/>
        <v>0</v>
      </c>
      <c r="AI375">
        <f t="shared" si="1801"/>
        <v>182868</v>
      </c>
      <c r="AJ375" s="19"/>
      <c r="AL375" s="19">
        <f t="shared" si="1802"/>
        <v>0</v>
      </c>
      <c r="AM375" s="19">
        <f t="shared" si="1803"/>
        <v>0</v>
      </c>
      <c r="AN375" s="19">
        <f t="shared" si="1804"/>
        <v>0</v>
      </c>
      <c r="AO375" s="19">
        <f t="shared" si="1805"/>
        <v>0</v>
      </c>
      <c r="AP375" s="19">
        <f t="shared" si="1806"/>
        <v>91434</v>
      </c>
      <c r="AQ375" s="19"/>
      <c r="AT375" s="1" t="str">
        <f t="shared" si="1807"/>
        <v>Extreme Bike</v>
      </c>
      <c r="AU375" s="19">
        <f>+AT345*AU326</f>
        <v>0</v>
      </c>
      <c r="AV375" s="19">
        <f>+AU345*AV326</f>
        <v>0</v>
      </c>
      <c r="AW375" s="19">
        <f>+AV345*AW326</f>
        <v>0</v>
      </c>
      <c r="AX375" s="19">
        <f>+AW345*AX326</f>
        <v>0</v>
      </c>
      <c r="AY375" s="19">
        <f>+AX345*AY326</f>
        <v>7464</v>
      </c>
      <c r="BA375" s="19">
        <f t="shared" si="1808"/>
        <v>0</v>
      </c>
      <c r="BB375">
        <f t="shared" si="1809"/>
        <v>0</v>
      </c>
      <c r="BC375">
        <f t="shared" si="1810"/>
        <v>0</v>
      </c>
      <c r="BD375">
        <f t="shared" si="1811"/>
        <v>0</v>
      </c>
      <c r="BE375">
        <f t="shared" si="1812"/>
        <v>62697.600000000006</v>
      </c>
      <c r="BF375" s="19"/>
      <c r="BH375" s="19">
        <f t="shared" si="1813"/>
        <v>0</v>
      </c>
      <c r="BI375" s="19">
        <f t="shared" si="1814"/>
        <v>0</v>
      </c>
      <c r="BJ375" s="19">
        <f t="shared" si="1815"/>
        <v>0</v>
      </c>
      <c r="BK375" s="19">
        <f t="shared" si="1816"/>
        <v>0</v>
      </c>
      <c r="BL375" s="19">
        <f t="shared" si="1817"/>
        <v>31348.800000000003</v>
      </c>
      <c r="BM375" s="19"/>
      <c r="BP375" s="1" t="str">
        <f t="shared" si="1818"/>
        <v>Extreme Bike</v>
      </c>
      <c r="BQ375" s="19">
        <f>+BP345*BQ326</f>
        <v>0</v>
      </c>
      <c r="BR375" s="19">
        <f>+BQ345*BR326</f>
        <v>0</v>
      </c>
      <c r="BS375" s="19">
        <f>+BR345*BS326</f>
        <v>0</v>
      </c>
      <c r="BT375" s="19">
        <f>+BS345*BT326</f>
        <v>0</v>
      </c>
      <c r="BU375" s="19">
        <f>+BT345*BU326</f>
        <v>21770</v>
      </c>
      <c r="BW375" s="19">
        <f t="shared" si="1819"/>
        <v>0</v>
      </c>
      <c r="BX375">
        <f t="shared" si="1820"/>
        <v>0</v>
      </c>
      <c r="BY375">
        <f t="shared" si="1821"/>
        <v>0</v>
      </c>
      <c r="BZ375">
        <f t="shared" si="1822"/>
        <v>0</v>
      </c>
      <c r="CA375">
        <f t="shared" si="1823"/>
        <v>182868</v>
      </c>
      <c r="CB375" s="19"/>
      <c r="CD375" s="19">
        <f t="shared" si="1824"/>
        <v>0</v>
      </c>
      <c r="CE375" s="19">
        <f t="shared" si="1825"/>
        <v>0</v>
      </c>
      <c r="CF375" s="19">
        <f t="shared" si="1826"/>
        <v>0</v>
      </c>
      <c r="CG375" s="19">
        <f t="shared" si="1827"/>
        <v>0</v>
      </c>
      <c r="CH375" s="19">
        <f t="shared" si="1828"/>
        <v>91434</v>
      </c>
      <c r="CI375" s="19"/>
      <c r="CL375" s="1" t="str">
        <f t="shared" si="1829"/>
        <v>Extreme Bike</v>
      </c>
      <c r="CM375" s="19">
        <f>+CL345*CM326</f>
        <v>0</v>
      </c>
      <c r="CN375" s="19">
        <f>+CM345*CN326</f>
        <v>0</v>
      </c>
      <c r="CO375" s="19">
        <f>+CN345*CO326</f>
        <v>0</v>
      </c>
      <c r="CP375" s="19">
        <f>+CO345*CP326</f>
        <v>0</v>
      </c>
      <c r="CQ375" s="19">
        <f>+CP345*CQ326</f>
        <v>5598</v>
      </c>
      <c r="CS375" s="19">
        <f t="shared" si="1830"/>
        <v>0</v>
      </c>
      <c r="CT375">
        <f t="shared" si="1831"/>
        <v>0</v>
      </c>
      <c r="CU375">
        <f t="shared" si="1832"/>
        <v>0</v>
      </c>
      <c r="CV375">
        <f t="shared" si="1833"/>
        <v>0</v>
      </c>
      <c r="CW375">
        <f t="shared" si="1834"/>
        <v>47023.200000000004</v>
      </c>
      <c r="CX375" s="19"/>
      <c r="CZ375" s="19">
        <f t="shared" si="1835"/>
        <v>0</v>
      </c>
      <c r="DA375" s="19">
        <f t="shared" si="1836"/>
        <v>0</v>
      </c>
      <c r="DB375" s="19">
        <f t="shared" si="1837"/>
        <v>0</v>
      </c>
      <c r="DC375" s="19">
        <f t="shared" si="1838"/>
        <v>0</v>
      </c>
      <c r="DD375" s="19">
        <f t="shared" si="1839"/>
        <v>23511.600000000002</v>
      </c>
      <c r="DE375" s="19"/>
      <c r="DH375" s="1" t="str">
        <f t="shared" si="1840"/>
        <v>Extreme Bike</v>
      </c>
      <c r="DI375" s="19">
        <f>+DH345*DI326</f>
        <v>0</v>
      </c>
      <c r="DJ375" s="19">
        <f>+DI345*DJ326</f>
        <v>0</v>
      </c>
      <c r="DK375" s="19">
        <f>+DJ345*DK326</f>
        <v>0</v>
      </c>
      <c r="DL375" s="19">
        <f>+DK345*DL326</f>
        <v>0</v>
      </c>
      <c r="DM375" s="19">
        <f>+DL345*DM326</f>
        <v>5598</v>
      </c>
      <c r="DO375" s="19">
        <f t="shared" si="1841"/>
        <v>0</v>
      </c>
      <c r="DP375">
        <f t="shared" si="1842"/>
        <v>0</v>
      </c>
      <c r="DQ375">
        <f t="shared" si="1843"/>
        <v>0</v>
      </c>
      <c r="DR375">
        <f t="shared" si="1844"/>
        <v>0</v>
      </c>
      <c r="DS375">
        <f t="shared" si="1845"/>
        <v>47023.200000000004</v>
      </c>
      <c r="DT375" s="19"/>
      <c r="DV375" s="19">
        <f t="shared" si="1846"/>
        <v>0</v>
      </c>
      <c r="DW375" s="19">
        <f t="shared" si="1847"/>
        <v>0</v>
      </c>
      <c r="DX375" s="19">
        <f t="shared" si="1848"/>
        <v>0</v>
      </c>
      <c r="DY375" s="19">
        <f t="shared" si="1849"/>
        <v>0</v>
      </c>
      <c r="DZ375" s="19">
        <f t="shared" si="1850"/>
        <v>23511.600000000002</v>
      </c>
      <c r="EA375" s="19"/>
      <c r="ED375" s="1" t="str">
        <f t="shared" si="1851"/>
        <v>Extreme Bike</v>
      </c>
      <c r="EE375" s="19">
        <f>+ED345*EE326</f>
        <v>0</v>
      </c>
      <c r="EF375" s="19">
        <f>+EE345*EF326</f>
        <v>0</v>
      </c>
      <c r="EG375" s="19">
        <f>+EF345*EG326</f>
        <v>0</v>
      </c>
      <c r="EH375" s="19">
        <f>+EG345*EH326</f>
        <v>0</v>
      </c>
      <c r="EI375" s="19">
        <f>+EH345*EI326</f>
        <v>21770</v>
      </c>
      <c r="EK375" s="19">
        <f t="shared" si="1852"/>
        <v>0</v>
      </c>
      <c r="EL375">
        <f t="shared" si="1853"/>
        <v>0</v>
      </c>
      <c r="EM375">
        <f t="shared" si="1854"/>
        <v>0</v>
      </c>
      <c r="EN375">
        <f t="shared" si="1855"/>
        <v>0</v>
      </c>
      <c r="EO375">
        <f t="shared" si="1856"/>
        <v>182868</v>
      </c>
      <c r="EP375" s="19"/>
      <c r="ER375" s="19">
        <f t="shared" si="1857"/>
        <v>0</v>
      </c>
      <c r="ES375" s="19">
        <f t="shared" si="1858"/>
        <v>0</v>
      </c>
      <c r="ET375" s="19">
        <f t="shared" si="1859"/>
        <v>0</v>
      </c>
      <c r="EU375" s="19">
        <f t="shared" si="1860"/>
        <v>0</v>
      </c>
      <c r="EV375" s="19">
        <f t="shared" si="1861"/>
        <v>91434</v>
      </c>
      <c r="EW375" s="19"/>
      <c r="EZ375" s="1" t="str">
        <f t="shared" si="1862"/>
        <v>Extreme Bike</v>
      </c>
      <c r="FA375" s="19">
        <f>+EZ345*FA326</f>
        <v>0</v>
      </c>
      <c r="FB375" s="19">
        <f>+FA345*FB326</f>
        <v>0</v>
      </c>
      <c r="FC375" s="19">
        <f>+FB345*FC326</f>
        <v>0</v>
      </c>
      <c r="FD375" s="19">
        <f>+FC345*FD326</f>
        <v>0</v>
      </c>
      <c r="FE375" s="19">
        <f>+FD345*FE326</f>
        <v>21770</v>
      </c>
      <c r="FG375" s="19">
        <f t="shared" si="1863"/>
        <v>0</v>
      </c>
      <c r="FH375">
        <f t="shared" si="1864"/>
        <v>0</v>
      </c>
      <c r="FI375">
        <f t="shared" si="1865"/>
        <v>0</v>
      </c>
      <c r="FJ375">
        <f t="shared" si="1866"/>
        <v>0</v>
      </c>
      <c r="FK375">
        <f t="shared" si="1867"/>
        <v>182868</v>
      </c>
      <c r="FL375" s="19"/>
      <c r="FN375" s="19">
        <f t="shared" si="1868"/>
        <v>0</v>
      </c>
      <c r="FO375" s="19">
        <f t="shared" si="1869"/>
        <v>0</v>
      </c>
      <c r="FP375" s="19">
        <f t="shared" si="1870"/>
        <v>0</v>
      </c>
      <c r="FQ375" s="19">
        <f t="shared" si="1871"/>
        <v>0</v>
      </c>
      <c r="FR375" s="19">
        <f t="shared" si="1872"/>
        <v>91434</v>
      </c>
      <c r="FS375" s="19"/>
      <c r="FV375" s="1" t="str">
        <f t="shared" si="1873"/>
        <v>Extreme Bike</v>
      </c>
      <c r="FW375" s="19">
        <f>+FV345*FW326</f>
        <v>0</v>
      </c>
      <c r="FX375" s="19">
        <f>+FW345*FX326</f>
        <v>0</v>
      </c>
      <c r="FY375" s="19">
        <f>+FX345*FY326</f>
        <v>0</v>
      </c>
      <c r="FZ375" s="19">
        <f>+FY345*FZ326</f>
        <v>0</v>
      </c>
      <c r="GA375" s="19">
        <f>+FZ345*GA326</f>
        <v>10574</v>
      </c>
      <c r="GC375" s="19">
        <f t="shared" si="1874"/>
        <v>0</v>
      </c>
      <c r="GD375">
        <f t="shared" si="1875"/>
        <v>0</v>
      </c>
      <c r="GE375">
        <f t="shared" si="1876"/>
        <v>0</v>
      </c>
      <c r="GF375">
        <f t="shared" si="1877"/>
        <v>0</v>
      </c>
      <c r="GG375">
        <f t="shared" si="1878"/>
        <v>88821.6</v>
      </c>
      <c r="GH375" s="19"/>
      <c r="GJ375" s="19">
        <f t="shared" si="1879"/>
        <v>0</v>
      </c>
      <c r="GK375" s="19">
        <f t="shared" si="1880"/>
        <v>0</v>
      </c>
      <c r="GL375" s="19">
        <f t="shared" si="1881"/>
        <v>0</v>
      </c>
      <c r="GM375" s="19">
        <f t="shared" si="1882"/>
        <v>0</v>
      </c>
      <c r="GN375" s="19">
        <f t="shared" si="1883"/>
        <v>44410.8</v>
      </c>
      <c r="GO375" s="19"/>
      <c r="GR375" s="1" t="str">
        <f t="shared" si="1884"/>
        <v>Extreme Bike</v>
      </c>
      <c r="GS375" s="19">
        <f>+GR345*GS326</f>
        <v>0</v>
      </c>
      <c r="GT375" s="19">
        <f>+GS345*GT326</f>
        <v>0</v>
      </c>
      <c r="GU375" s="19">
        <f>+GT345*GU326</f>
        <v>0</v>
      </c>
      <c r="GV375" s="19">
        <f>+GU345*GV326</f>
        <v>0</v>
      </c>
      <c r="GW375" s="19">
        <f>+GV345*GW326</f>
        <v>21770</v>
      </c>
      <c r="GY375" s="19">
        <f t="shared" si="1885"/>
        <v>0</v>
      </c>
      <c r="GZ375">
        <f t="shared" si="1886"/>
        <v>0</v>
      </c>
      <c r="HA375">
        <f t="shared" si="1887"/>
        <v>0</v>
      </c>
      <c r="HB375">
        <f t="shared" si="1888"/>
        <v>0</v>
      </c>
      <c r="HC375">
        <f t="shared" si="1889"/>
        <v>182868</v>
      </c>
      <c r="HD375" s="19"/>
      <c r="HF375" s="19">
        <f t="shared" si="1890"/>
        <v>0</v>
      </c>
      <c r="HG375" s="19">
        <f t="shared" si="1891"/>
        <v>0</v>
      </c>
      <c r="HH375" s="19">
        <f t="shared" si="1892"/>
        <v>0</v>
      </c>
      <c r="HI375" s="19">
        <f t="shared" si="1893"/>
        <v>0</v>
      </c>
      <c r="HJ375" s="19">
        <f t="shared" si="1894"/>
        <v>91434</v>
      </c>
      <c r="HK375" s="19"/>
      <c r="HN375" s="1" t="str">
        <f t="shared" si="1895"/>
        <v>Extreme Bike</v>
      </c>
      <c r="HO375" s="19">
        <f>+HN345*HO326</f>
        <v>0</v>
      </c>
      <c r="HP375" s="19">
        <f>+HO345*HP326</f>
        <v>0</v>
      </c>
      <c r="HQ375" s="19">
        <f>+HP345*HQ326</f>
        <v>0</v>
      </c>
      <c r="HR375" s="19">
        <f>+HQ345*HR326</f>
        <v>0</v>
      </c>
      <c r="HS375" s="19">
        <f>+HR345*HS326</f>
        <v>5598</v>
      </c>
      <c r="HU375" s="19">
        <f t="shared" si="1896"/>
        <v>0</v>
      </c>
      <c r="HV375">
        <f t="shared" si="1897"/>
        <v>0</v>
      </c>
      <c r="HW375">
        <f t="shared" si="1898"/>
        <v>0</v>
      </c>
      <c r="HX375">
        <f t="shared" si="1899"/>
        <v>0</v>
      </c>
      <c r="HY375">
        <f t="shared" si="1900"/>
        <v>47023.200000000004</v>
      </c>
      <c r="HZ375" s="19"/>
      <c r="IB375" s="19">
        <f t="shared" si="1901"/>
        <v>0</v>
      </c>
      <c r="IC375" s="19">
        <f t="shared" si="1902"/>
        <v>0</v>
      </c>
      <c r="ID375" s="19">
        <f t="shared" si="1903"/>
        <v>0</v>
      </c>
      <c r="IE375" s="19">
        <f t="shared" si="1904"/>
        <v>0</v>
      </c>
      <c r="IF375" s="19">
        <f t="shared" si="1905"/>
        <v>23511.600000000002</v>
      </c>
      <c r="IG375" s="19"/>
    </row>
    <row r="376" spans="1:241">
      <c r="B376" s="1" t="str">
        <f t="shared" si="1785"/>
        <v>Basic</v>
      </c>
      <c r="C376" s="19">
        <f t="shared" ref="C376:G385" si="1906">+B$345*C327</f>
        <v>0</v>
      </c>
      <c r="D376" s="19">
        <f t="shared" si="1906"/>
        <v>0</v>
      </c>
      <c r="E376" s="19">
        <f t="shared" si="1906"/>
        <v>0</v>
      </c>
      <c r="F376" s="19">
        <f t="shared" si="1906"/>
        <v>0</v>
      </c>
      <c r="G376" s="19">
        <f t="shared" si="1906"/>
        <v>20526</v>
      </c>
      <c r="I376" s="19">
        <f t="shared" si="1786"/>
        <v>0</v>
      </c>
      <c r="J376">
        <f t="shared" si="1787"/>
        <v>0</v>
      </c>
      <c r="K376">
        <f t="shared" si="1788"/>
        <v>0</v>
      </c>
      <c r="L376">
        <f t="shared" si="1789"/>
        <v>0</v>
      </c>
      <c r="M376">
        <f t="shared" si="1790"/>
        <v>176523.6</v>
      </c>
      <c r="N376" s="19"/>
      <c r="P376" s="19">
        <f t="shared" si="1791"/>
        <v>0</v>
      </c>
      <c r="Q376" s="19">
        <f t="shared" si="1792"/>
        <v>0</v>
      </c>
      <c r="R376" s="19">
        <f t="shared" si="1793"/>
        <v>0</v>
      </c>
      <c r="S376" s="19">
        <f t="shared" si="1794"/>
        <v>0</v>
      </c>
      <c r="T376" s="19">
        <f t="shared" si="1795"/>
        <v>88261.8</v>
      </c>
      <c r="U376" s="19"/>
      <c r="X376" s="1" t="str">
        <f t="shared" si="1796"/>
        <v>Basic</v>
      </c>
      <c r="Y376" s="19">
        <f>+X$107*Y327</f>
        <v>0</v>
      </c>
      <c r="Z376" s="19">
        <f>+Y345*Z327</f>
        <v>0</v>
      </c>
      <c r="AA376" s="19">
        <f>+Z345*AA327</f>
        <v>0</v>
      </c>
      <c r="AB376" s="19">
        <f>+AA345*AB327</f>
        <v>0</v>
      </c>
      <c r="AC376" s="19">
        <f>+AB345*AC327</f>
        <v>47894</v>
      </c>
      <c r="AE376" s="19">
        <f t="shared" si="1797"/>
        <v>0</v>
      </c>
      <c r="AF376">
        <f t="shared" si="1798"/>
        <v>0</v>
      </c>
      <c r="AG376">
        <f t="shared" si="1799"/>
        <v>0</v>
      </c>
      <c r="AH376">
        <f t="shared" si="1800"/>
        <v>0</v>
      </c>
      <c r="AI376">
        <f t="shared" si="1801"/>
        <v>411888.39999999997</v>
      </c>
      <c r="AJ376" s="19"/>
      <c r="AL376" s="19">
        <f t="shared" si="1802"/>
        <v>0</v>
      </c>
      <c r="AM376" s="19">
        <f t="shared" si="1803"/>
        <v>0</v>
      </c>
      <c r="AN376" s="19">
        <f t="shared" si="1804"/>
        <v>0</v>
      </c>
      <c r="AO376" s="19">
        <f t="shared" si="1805"/>
        <v>0</v>
      </c>
      <c r="AP376" s="19">
        <f t="shared" si="1806"/>
        <v>205944.19999999998</v>
      </c>
      <c r="AQ376" s="19"/>
      <c r="AT376" s="1" t="str">
        <f t="shared" si="1807"/>
        <v>Basic, Sport</v>
      </c>
      <c r="AU376" s="19">
        <f t="shared" ref="AU376:AY385" si="1907">+AT$345*AU327</f>
        <v>0</v>
      </c>
      <c r="AV376" s="19">
        <f t="shared" si="1907"/>
        <v>0</v>
      </c>
      <c r="AW376" s="19">
        <f t="shared" si="1907"/>
        <v>0</v>
      </c>
      <c r="AX376" s="19">
        <f t="shared" si="1907"/>
        <v>0</v>
      </c>
      <c r="AY376" s="19">
        <f t="shared" si="1907"/>
        <v>16420.8</v>
      </c>
      <c r="BA376" s="19">
        <f t="shared" si="1808"/>
        <v>0</v>
      </c>
      <c r="BB376">
        <f t="shared" si="1809"/>
        <v>0</v>
      </c>
      <c r="BC376">
        <f t="shared" si="1810"/>
        <v>0</v>
      </c>
      <c r="BD376">
        <f t="shared" si="1811"/>
        <v>0</v>
      </c>
      <c r="BE376">
        <f t="shared" si="1812"/>
        <v>141218.87999999998</v>
      </c>
      <c r="BF376" s="19"/>
      <c r="BH376" s="19">
        <f t="shared" si="1813"/>
        <v>0</v>
      </c>
      <c r="BI376" s="19">
        <f t="shared" si="1814"/>
        <v>0</v>
      </c>
      <c r="BJ376" s="19">
        <f t="shared" si="1815"/>
        <v>0</v>
      </c>
      <c r="BK376" s="19">
        <f t="shared" si="1816"/>
        <v>0</v>
      </c>
      <c r="BL376" s="19">
        <f t="shared" si="1817"/>
        <v>70609.439999999988</v>
      </c>
      <c r="BM376" s="19"/>
      <c r="BP376" s="1" t="str">
        <f t="shared" si="1818"/>
        <v>Basic, Sport</v>
      </c>
      <c r="BQ376" s="19">
        <f t="shared" ref="BQ376:BU385" si="1908">+BP$345*BQ327</f>
        <v>0</v>
      </c>
      <c r="BR376" s="19">
        <f t="shared" si="1908"/>
        <v>0</v>
      </c>
      <c r="BS376" s="19">
        <f t="shared" si="1908"/>
        <v>0</v>
      </c>
      <c r="BT376" s="19">
        <f t="shared" si="1908"/>
        <v>0</v>
      </c>
      <c r="BU376" s="19">
        <f t="shared" si="1908"/>
        <v>47894</v>
      </c>
      <c r="BW376" s="19">
        <f t="shared" si="1819"/>
        <v>0</v>
      </c>
      <c r="BX376">
        <f t="shared" si="1820"/>
        <v>0</v>
      </c>
      <c r="BY376">
        <f t="shared" si="1821"/>
        <v>0</v>
      </c>
      <c r="BZ376">
        <f t="shared" si="1822"/>
        <v>0</v>
      </c>
      <c r="CA376">
        <f t="shared" si="1823"/>
        <v>411888.39999999997</v>
      </c>
      <c r="CB376" s="19"/>
      <c r="CD376" s="19">
        <f t="shared" si="1824"/>
        <v>0</v>
      </c>
      <c r="CE376" s="19">
        <f t="shared" si="1825"/>
        <v>0</v>
      </c>
      <c r="CF376" s="19">
        <f t="shared" si="1826"/>
        <v>0</v>
      </c>
      <c r="CG376" s="19">
        <f t="shared" si="1827"/>
        <v>0</v>
      </c>
      <c r="CH376" s="19">
        <f t="shared" si="1828"/>
        <v>205944.19999999998</v>
      </c>
      <c r="CI376" s="19"/>
      <c r="CL376" s="1" t="str">
        <f t="shared" si="1829"/>
        <v>Basic, Sport</v>
      </c>
      <c r="CM376" s="19">
        <f t="shared" ref="CM376:CQ385" si="1909">+CL$345*CM327</f>
        <v>0</v>
      </c>
      <c r="CN376" s="19">
        <f t="shared" si="1909"/>
        <v>0</v>
      </c>
      <c r="CO376" s="19">
        <f t="shared" si="1909"/>
        <v>0</v>
      </c>
      <c r="CP376" s="19">
        <f t="shared" si="1909"/>
        <v>0</v>
      </c>
      <c r="CQ376" s="19">
        <f t="shared" si="1909"/>
        <v>12315.6</v>
      </c>
      <c r="CS376" s="19">
        <f t="shared" si="1830"/>
        <v>0</v>
      </c>
      <c r="CT376">
        <f t="shared" si="1831"/>
        <v>0</v>
      </c>
      <c r="CU376">
        <f t="shared" si="1832"/>
        <v>0</v>
      </c>
      <c r="CV376">
        <f t="shared" si="1833"/>
        <v>0</v>
      </c>
      <c r="CW376">
        <f t="shared" si="1834"/>
        <v>105914.16</v>
      </c>
      <c r="CX376" s="19"/>
      <c r="CZ376" s="19">
        <f t="shared" si="1835"/>
        <v>0</v>
      </c>
      <c r="DA376" s="19">
        <f t="shared" si="1836"/>
        <v>0</v>
      </c>
      <c r="DB376" s="19">
        <f t="shared" si="1837"/>
        <v>0</v>
      </c>
      <c r="DC376" s="19">
        <f t="shared" si="1838"/>
        <v>0</v>
      </c>
      <c r="DD376" s="19">
        <f t="shared" si="1839"/>
        <v>52957.08</v>
      </c>
      <c r="DE376" s="19"/>
      <c r="DH376" s="1" t="str">
        <f t="shared" si="1840"/>
        <v>Basic, Sport</v>
      </c>
      <c r="DI376" s="19">
        <f t="shared" ref="DI376:DM385" si="1910">+DH$345*DI327</f>
        <v>0</v>
      </c>
      <c r="DJ376" s="19">
        <f t="shared" si="1910"/>
        <v>0</v>
      </c>
      <c r="DK376" s="19">
        <f t="shared" si="1910"/>
        <v>0</v>
      </c>
      <c r="DL376" s="19">
        <f t="shared" si="1910"/>
        <v>0</v>
      </c>
      <c r="DM376" s="19">
        <f t="shared" si="1910"/>
        <v>12315.6</v>
      </c>
      <c r="DO376" s="19">
        <f t="shared" si="1841"/>
        <v>0</v>
      </c>
      <c r="DP376">
        <f t="shared" si="1842"/>
        <v>0</v>
      </c>
      <c r="DQ376">
        <f t="shared" si="1843"/>
        <v>0</v>
      </c>
      <c r="DR376">
        <f t="shared" si="1844"/>
        <v>0</v>
      </c>
      <c r="DS376">
        <f t="shared" si="1845"/>
        <v>105914.16</v>
      </c>
      <c r="DT376" s="19"/>
      <c r="DV376" s="19">
        <f t="shared" si="1846"/>
        <v>0</v>
      </c>
      <c r="DW376" s="19">
        <f t="shared" si="1847"/>
        <v>0</v>
      </c>
      <c r="DX376" s="19">
        <f t="shared" si="1848"/>
        <v>0</v>
      </c>
      <c r="DY376" s="19">
        <f t="shared" si="1849"/>
        <v>0</v>
      </c>
      <c r="DZ376" s="19">
        <f t="shared" si="1850"/>
        <v>52957.08</v>
      </c>
      <c r="EA376" s="19"/>
      <c r="ED376" s="1" t="str">
        <f t="shared" si="1851"/>
        <v>Basic, Sport</v>
      </c>
      <c r="EE376" s="19">
        <f t="shared" ref="EE376:EI385" si="1911">+ED$345*EE327</f>
        <v>0</v>
      </c>
      <c r="EF376" s="19">
        <f t="shared" si="1911"/>
        <v>0</v>
      </c>
      <c r="EG376" s="19">
        <f t="shared" si="1911"/>
        <v>0</v>
      </c>
      <c r="EH376" s="19">
        <f t="shared" si="1911"/>
        <v>0</v>
      </c>
      <c r="EI376" s="19">
        <f t="shared" si="1911"/>
        <v>47894</v>
      </c>
      <c r="EK376" s="19">
        <f t="shared" si="1852"/>
        <v>0</v>
      </c>
      <c r="EL376">
        <f t="shared" si="1853"/>
        <v>0</v>
      </c>
      <c r="EM376">
        <f t="shared" si="1854"/>
        <v>0</v>
      </c>
      <c r="EN376">
        <f t="shared" si="1855"/>
        <v>0</v>
      </c>
      <c r="EO376">
        <f t="shared" si="1856"/>
        <v>411888.39999999997</v>
      </c>
      <c r="EP376" s="19"/>
      <c r="ER376" s="19">
        <f t="shared" si="1857"/>
        <v>0</v>
      </c>
      <c r="ES376" s="19">
        <f t="shared" si="1858"/>
        <v>0</v>
      </c>
      <c r="ET376" s="19">
        <f t="shared" si="1859"/>
        <v>0</v>
      </c>
      <c r="EU376" s="19">
        <f t="shared" si="1860"/>
        <v>0</v>
      </c>
      <c r="EV376" s="19">
        <f t="shared" si="1861"/>
        <v>205944.19999999998</v>
      </c>
      <c r="EW376" s="19"/>
      <c r="EZ376" s="1" t="str">
        <f t="shared" si="1862"/>
        <v>Basic, Sport</v>
      </c>
      <c r="FA376" s="19">
        <f t="shared" ref="FA376:FE385" si="1912">+EZ$345*FA327</f>
        <v>0</v>
      </c>
      <c r="FB376" s="19">
        <f t="shared" si="1912"/>
        <v>0</v>
      </c>
      <c r="FC376" s="19">
        <f t="shared" si="1912"/>
        <v>0</v>
      </c>
      <c r="FD376" s="19">
        <f t="shared" si="1912"/>
        <v>0</v>
      </c>
      <c r="FE376" s="19">
        <f t="shared" si="1912"/>
        <v>47894</v>
      </c>
      <c r="FG376" s="19">
        <f t="shared" si="1863"/>
        <v>0</v>
      </c>
      <c r="FH376">
        <f t="shared" si="1864"/>
        <v>0</v>
      </c>
      <c r="FI376">
        <f t="shared" si="1865"/>
        <v>0</v>
      </c>
      <c r="FJ376">
        <f t="shared" si="1866"/>
        <v>0</v>
      </c>
      <c r="FK376">
        <f t="shared" si="1867"/>
        <v>411888.39999999997</v>
      </c>
      <c r="FL376" s="19"/>
      <c r="FN376" s="19">
        <f t="shared" si="1868"/>
        <v>0</v>
      </c>
      <c r="FO376" s="19">
        <f t="shared" si="1869"/>
        <v>0</v>
      </c>
      <c r="FP376" s="19">
        <f t="shared" si="1870"/>
        <v>0</v>
      </c>
      <c r="FQ376" s="19">
        <f t="shared" si="1871"/>
        <v>0</v>
      </c>
      <c r="FR376" s="19">
        <f t="shared" si="1872"/>
        <v>205944.19999999998</v>
      </c>
      <c r="FS376" s="19"/>
      <c r="FV376" s="1" t="str">
        <f t="shared" si="1873"/>
        <v>Basic, Sport</v>
      </c>
      <c r="FW376" s="19">
        <f t="shared" ref="FW376:GA385" si="1913">+FV$345*FW327</f>
        <v>0</v>
      </c>
      <c r="FX376" s="19">
        <f t="shared" si="1913"/>
        <v>0</v>
      </c>
      <c r="FY376" s="19">
        <f t="shared" si="1913"/>
        <v>0</v>
      </c>
      <c r="FZ376" s="19">
        <f t="shared" si="1913"/>
        <v>0</v>
      </c>
      <c r="GA376" s="19">
        <f t="shared" si="1913"/>
        <v>23262.799999999999</v>
      </c>
      <c r="GC376" s="19">
        <f t="shared" si="1874"/>
        <v>0</v>
      </c>
      <c r="GD376">
        <f t="shared" si="1875"/>
        <v>0</v>
      </c>
      <c r="GE376">
        <f t="shared" si="1876"/>
        <v>0</v>
      </c>
      <c r="GF376">
        <f t="shared" si="1877"/>
        <v>0</v>
      </c>
      <c r="GG376">
        <f t="shared" si="1878"/>
        <v>200060.08</v>
      </c>
      <c r="GH376" s="19"/>
      <c r="GJ376" s="19">
        <f t="shared" si="1879"/>
        <v>0</v>
      </c>
      <c r="GK376" s="19">
        <f t="shared" si="1880"/>
        <v>0</v>
      </c>
      <c r="GL376" s="19">
        <f t="shared" si="1881"/>
        <v>0</v>
      </c>
      <c r="GM376" s="19">
        <f t="shared" si="1882"/>
        <v>0</v>
      </c>
      <c r="GN376" s="19">
        <f t="shared" si="1883"/>
        <v>100030.04</v>
      </c>
      <c r="GO376" s="19"/>
      <c r="GR376" s="1" t="str">
        <f t="shared" si="1884"/>
        <v>Basic, Sport</v>
      </c>
      <c r="GS376" s="19">
        <f t="shared" ref="GS376:GW385" si="1914">+GR$345*GS327</f>
        <v>0</v>
      </c>
      <c r="GT376" s="19">
        <f t="shared" si="1914"/>
        <v>0</v>
      </c>
      <c r="GU376" s="19">
        <f t="shared" si="1914"/>
        <v>0</v>
      </c>
      <c r="GV376" s="19">
        <f t="shared" si="1914"/>
        <v>0</v>
      </c>
      <c r="GW376" s="19">
        <f t="shared" si="1914"/>
        <v>47894</v>
      </c>
      <c r="GY376" s="19">
        <f t="shared" si="1885"/>
        <v>0</v>
      </c>
      <c r="GZ376">
        <f t="shared" si="1886"/>
        <v>0</v>
      </c>
      <c r="HA376">
        <f t="shared" si="1887"/>
        <v>0</v>
      </c>
      <c r="HB376">
        <f t="shared" si="1888"/>
        <v>0</v>
      </c>
      <c r="HC376">
        <f t="shared" si="1889"/>
        <v>411888.39999999997</v>
      </c>
      <c r="HD376" s="19"/>
      <c r="HF376" s="19">
        <f t="shared" si="1890"/>
        <v>0</v>
      </c>
      <c r="HG376" s="19">
        <f t="shared" si="1891"/>
        <v>0</v>
      </c>
      <c r="HH376" s="19">
        <f t="shared" si="1892"/>
        <v>0</v>
      </c>
      <c r="HI376" s="19">
        <f t="shared" si="1893"/>
        <v>0</v>
      </c>
      <c r="HJ376" s="19">
        <f t="shared" si="1894"/>
        <v>205944.19999999998</v>
      </c>
      <c r="HK376" s="19"/>
      <c r="HN376" s="1" t="str">
        <f t="shared" si="1895"/>
        <v>Basic, Sport</v>
      </c>
      <c r="HO376" s="19">
        <f t="shared" ref="HO376:HS385" si="1915">+HN$345*HO327</f>
        <v>0</v>
      </c>
      <c r="HP376" s="19">
        <f t="shared" si="1915"/>
        <v>0</v>
      </c>
      <c r="HQ376" s="19">
        <f t="shared" si="1915"/>
        <v>0</v>
      </c>
      <c r="HR376" s="19">
        <f t="shared" si="1915"/>
        <v>0</v>
      </c>
      <c r="HS376" s="19">
        <f t="shared" si="1915"/>
        <v>12315.6</v>
      </c>
      <c r="HU376" s="19">
        <f t="shared" si="1896"/>
        <v>0</v>
      </c>
      <c r="HV376">
        <f t="shared" si="1897"/>
        <v>0</v>
      </c>
      <c r="HW376">
        <f t="shared" si="1898"/>
        <v>0</v>
      </c>
      <c r="HX376">
        <f t="shared" si="1899"/>
        <v>0</v>
      </c>
      <c r="HY376">
        <f t="shared" si="1900"/>
        <v>105914.16</v>
      </c>
      <c r="HZ376" s="19"/>
      <c r="IB376" s="19">
        <f t="shared" si="1901"/>
        <v>0</v>
      </c>
      <c r="IC376" s="19">
        <f t="shared" si="1902"/>
        <v>0</v>
      </c>
      <c r="ID376" s="19">
        <f t="shared" si="1903"/>
        <v>0</v>
      </c>
      <c r="IE376" s="19">
        <f t="shared" si="1904"/>
        <v>0</v>
      </c>
      <c r="IF376" s="19">
        <f t="shared" si="1905"/>
        <v>52957.08</v>
      </c>
      <c r="IG376" s="19"/>
    </row>
    <row r="377" spans="1:241">
      <c r="B377" s="1" t="str">
        <f t="shared" si="1785"/>
        <v>Sport</v>
      </c>
      <c r="C377" s="19">
        <f t="shared" si="1906"/>
        <v>0</v>
      </c>
      <c r="D377" s="19">
        <f t="shared" si="1906"/>
        <v>0</v>
      </c>
      <c r="E377" s="19">
        <f t="shared" si="1906"/>
        <v>0</v>
      </c>
      <c r="F377" s="19">
        <f t="shared" si="1906"/>
        <v>0</v>
      </c>
      <c r="G377" s="19">
        <f t="shared" si="1906"/>
        <v>18660</v>
      </c>
      <c r="I377" s="19">
        <f t="shared" si="1786"/>
        <v>0</v>
      </c>
      <c r="J377">
        <f t="shared" si="1787"/>
        <v>0</v>
      </c>
      <c r="K377">
        <f t="shared" si="1788"/>
        <v>0</v>
      </c>
      <c r="L377">
        <f t="shared" si="1789"/>
        <v>0</v>
      </c>
      <c r="M377">
        <f t="shared" si="1790"/>
        <v>160476</v>
      </c>
      <c r="N377" s="19"/>
      <c r="P377" s="19">
        <f t="shared" si="1791"/>
        <v>0</v>
      </c>
      <c r="Q377" s="19">
        <f t="shared" si="1792"/>
        <v>0</v>
      </c>
      <c r="R377" s="19">
        <f t="shared" si="1793"/>
        <v>0</v>
      </c>
      <c r="S377" s="19">
        <f t="shared" si="1794"/>
        <v>0</v>
      </c>
      <c r="T377" s="19">
        <f t="shared" si="1795"/>
        <v>80238</v>
      </c>
      <c r="U377" s="19"/>
      <c r="X377" s="1" t="str">
        <f t="shared" si="1796"/>
        <v>Sport</v>
      </c>
      <c r="Y377" s="19">
        <f t="shared" ref="Y377:AC385" si="1916">+X$345*Y328</f>
        <v>0</v>
      </c>
      <c r="Z377" s="19">
        <f t="shared" si="1916"/>
        <v>0</v>
      </c>
      <c r="AA377" s="19">
        <f t="shared" si="1916"/>
        <v>0</v>
      </c>
      <c r="AB377" s="19">
        <f t="shared" si="1916"/>
        <v>0</v>
      </c>
      <c r="AC377" s="19">
        <f t="shared" si="1916"/>
        <v>43540</v>
      </c>
      <c r="AE377" s="19">
        <f t="shared" si="1797"/>
        <v>0</v>
      </c>
      <c r="AF377">
        <f t="shared" si="1798"/>
        <v>0</v>
      </c>
      <c r="AG377">
        <f t="shared" si="1799"/>
        <v>0</v>
      </c>
      <c r="AH377">
        <f t="shared" si="1800"/>
        <v>0</v>
      </c>
      <c r="AI377">
        <f t="shared" si="1801"/>
        <v>374444</v>
      </c>
      <c r="AJ377" s="19"/>
      <c r="AL377" s="19">
        <f t="shared" si="1802"/>
        <v>0</v>
      </c>
      <c r="AM377" s="19">
        <f t="shared" si="1803"/>
        <v>0</v>
      </c>
      <c r="AN377" s="19">
        <f t="shared" si="1804"/>
        <v>0</v>
      </c>
      <c r="AO377" s="19">
        <f t="shared" si="1805"/>
        <v>0</v>
      </c>
      <c r="AP377" s="19">
        <f t="shared" si="1806"/>
        <v>187222</v>
      </c>
      <c r="AQ377" s="19"/>
      <c r="AT377" s="1" t="str">
        <f t="shared" si="1807"/>
        <v>Underground</v>
      </c>
      <c r="AU377" s="19">
        <f t="shared" si="1907"/>
        <v>0</v>
      </c>
      <c r="AV377" s="19">
        <f t="shared" si="1907"/>
        <v>0</v>
      </c>
      <c r="AW377" s="19">
        <f t="shared" si="1907"/>
        <v>0</v>
      </c>
      <c r="AX377" s="19">
        <f t="shared" si="1907"/>
        <v>0</v>
      </c>
      <c r="AY377" s="19">
        <f t="shared" si="1907"/>
        <v>14928</v>
      </c>
      <c r="BA377" s="19">
        <f t="shared" si="1808"/>
        <v>0</v>
      </c>
      <c r="BB377">
        <f t="shared" si="1809"/>
        <v>0</v>
      </c>
      <c r="BC377">
        <f t="shared" si="1810"/>
        <v>0</v>
      </c>
      <c r="BD377">
        <f t="shared" si="1811"/>
        <v>0</v>
      </c>
      <c r="BE377">
        <f t="shared" si="1812"/>
        <v>128380.79999999999</v>
      </c>
      <c r="BF377" s="19"/>
      <c r="BH377" s="19">
        <f t="shared" si="1813"/>
        <v>0</v>
      </c>
      <c r="BI377" s="19">
        <f t="shared" si="1814"/>
        <v>0</v>
      </c>
      <c r="BJ377" s="19">
        <f t="shared" si="1815"/>
        <v>0</v>
      </c>
      <c r="BK377" s="19">
        <f t="shared" si="1816"/>
        <v>0</v>
      </c>
      <c r="BL377" s="19">
        <f t="shared" si="1817"/>
        <v>64190.399999999994</v>
      </c>
      <c r="BM377" s="19"/>
      <c r="BP377" s="1" t="str">
        <f t="shared" si="1818"/>
        <v>Underground</v>
      </c>
      <c r="BQ377" s="19">
        <f t="shared" si="1908"/>
        <v>0</v>
      </c>
      <c r="BR377" s="19">
        <f t="shared" si="1908"/>
        <v>0</v>
      </c>
      <c r="BS377" s="19">
        <f t="shared" si="1908"/>
        <v>0</v>
      </c>
      <c r="BT377" s="19">
        <f t="shared" si="1908"/>
        <v>0</v>
      </c>
      <c r="BU377" s="19">
        <f t="shared" si="1908"/>
        <v>43540</v>
      </c>
      <c r="BW377" s="19">
        <f t="shared" si="1819"/>
        <v>0</v>
      </c>
      <c r="BX377">
        <f t="shared" si="1820"/>
        <v>0</v>
      </c>
      <c r="BY377">
        <f t="shared" si="1821"/>
        <v>0</v>
      </c>
      <c r="BZ377">
        <f t="shared" si="1822"/>
        <v>0</v>
      </c>
      <c r="CA377">
        <f t="shared" si="1823"/>
        <v>374444</v>
      </c>
      <c r="CB377" s="19"/>
      <c r="CD377" s="19">
        <f t="shared" si="1824"/>
        <v>0</v>
      </c>
      <c r="CE377" s="19">
        <f t="shared" si="1825"/>
        <v>0</v>
      </c>
      <c r="CF377" s="19">
        <f t="shared" si="1826"/>
        <v>0</v>
      </c>
      <c r="CG377" s="19">
        <f t="shared" si="1827"/>
        <v>0</v>
      </c>
      <c r="CH377" s="19">
        <f t="shared" si="1828"/>
        <v>187222</v>
      </c>
      <c r="CI377" s="19"/>
      <c r="CL377" s="1" t="str">
        <f t="shared" si="1829"/>
        <v>Underground</v>
      </c>
      <c r="CM377" s="19">
        <f t="shared" si="1909"/>
        <v>0</v>
      </c>
      <c r="CN377" s="19">
        <f t="shared" si="1909"/>
        <v>0</v>
      </c>
      <c r="CO377" s="19">
        <f t="shared" si="1909"/>
        <v>0</v>
      </c>
      <c r="CP377" s="19">
        <f t="shared" si="1909"/>
        <v>0</v>
      </c>
      <c r="CQ377" s="19">
        <f t="shared" si="1909"/>
        <v>11196</v>
      </c>
      <c r="CS377" s="19">
        <f t="shared" si="1830"/>
        <v>0</v>
      </c>
      <c r="CT377">
        <f t="shared" si="1831"/>
        <v>0</v>
      </c>
      <c r="CU377">
        <f t="shared" si="1832"/>
        <v>0</v>
      </c>
      <c r="CV377">
        <f t="shared" si="1833"/>
        <v>0</v>
      </c>
      <c r="CW377">
        <f t="shared" si="1834"/>
        <v>96285.599999999991</v>
      </c>
      <c r="CX377" s="19"/>
      <c r="CZ377" s="19">
        <f t="shared" si="1835"/>
        <v>0</v>
      </c>
      <c r="DA377" s="19">
        <f t="shared" si="1836"/>
        <v>0</v>
      </c>
      <c r="DB377" s="19">
        <f t="shared" si="1837"/>
        <v>0</v>
      </c>
      <c r="DC377" s="19">
        <f t="shared" si="1838"/>
        <v>0</v>
      </c>
      <c r="DD377" s="19">
        <f t="shared" si="1839"/>
        <v>48142.799999999996</v>
      </c>
      <c r="DE377" s="19"/>
      <c r="DH377" s="1" t="str">
        <f t="shared" si="1840"/>
        <v>Underground</v>
      </c>
      <c r="DI377" s="19">
        <f t="shared" si="1910"/>
        <v>0</v>
      </c>
      <c r="DJ377" s="19">
        <f t="shared" si="1910"/>
        <v>0</v>
      </c>
      <c r="DK377" s="19">
        <f t="shared" si="1910"/>
        <v>0</v>
      </c>
      <c r="DL377" s="19">
        <f t="shared" si="1910"/>
        <v>0</v>
      </c>
      <c r="DM377" s="19">
        <f t="shared" si="1910"/>
        <v>11196</v>
      </c>
      <c r="DO377" s="19">
        <f t="shared" si="1841"/>
        <v>0</v>
      </c>
      <c r="DP377">
        <f t="shared" si="1842"/>
        <v>0</v>
      </c>
      <c r="DQ377">
        <f t="shared" si="1843"/>
        <v>0</v>
      </c>
      <c r="DR377">
        <f t="shared" si="1844"/>
        <v>0</v>
      </c>
      <c r="DS377">
        <f t="shared" si="1845"/>
        <v>96285.599999999991</v>
      </c>
      <c r="DT377" s="19"/>
      <c r="DV377" s="19">
        <f t="shared" si="1846"/>
        <v>0</v>
      </c>
      <c r="DW377" s="19">
        <f t="shared" si="1847"/>
        <v>0</v>
      </c>
      <c r="DX377" s="19">
        <f t="shared" si="1848"/>
        <v>0</v>
      </c>
      <c r="DY377" s="19">
        <f t="shared" si="1849"/>
        <v>0</v>
      </c>
      <c r="DZ377" s="19">
        <f t="shared" si="1850"/>
        <v>48142.799999999996</v>
      </c>
      <c r="EA377" s="19"/>
      <c r="ED377" s="1" t="str">
        <f t="shared" si="1851"/>
        <v>Underground</v>
      </c>
      <c r="EE377" s="19">
        <f t="shared" si="1911"/>
        <v>0</v>
      </c>
      <c r="EF377" s="19">
        <f t="shared" si="1911"/>
        <v>0</v>
      </c>
      <c r="EG377" s="19">
        <f t="shared" si="1911"/>
        <v>0</v>
      </c>
      <c r="EH377" s="19">
        <f t="shared" si="1911"/>
        <v>0</v>
      </c>
      <c r="EI377" s="19">
        <f t="shared" si="1911"/>
        <v>43540</v>
      </c>
      <c r="EK377" s="19">
        <f t="shared" si="1852"/>
        <v>0</v>
      </c>
      <c r="EL377">
        <f t="shared" si="1853"/>
        <v>0</v>
      </c>
      <c r="EM377">
        <f t="shared" si="1854"/>
        <v>0</v>
      </c>
      <c r="EN377">
        <f t="shared" si="1855"/>
        <v>0</v>
      </c>
      <c r="EO377">
        <f t="shared" si="1856"/>
        <v>374444</v>
      </c>
      <c r="EP377" s="19"/>
      <c r="ER377" s="19">
        <f t="shared" si="1857"/>
        <v>0</v>
      </c>
      <c r="ES377" s="19">
        <f t="shared" si="1858"/>
        <v>0</v>
      </c>
      <c r="ET377" s="19">
        <f t="shared" si="1859"/>
        <v>0</v>
      </c>
      <c r="EU377" s="19">
        <f t="shared" si="1860"/>
        <v>0</v>
      </c>
      <c r="EV377" s="19">
        <f t="shared" si="1861"/>
        <v>187222</v>
      </c>
      <c r="EW377" s="19"/>
      <c r="EZ377" s="1" t="str">
        <f t="shared" si="1862"/>
        <v>Underground</v>
      </c>
      <c r="FA377" s="19">
        <f t="shared" si="1912"/>
        <v>0</v>
      </c>
      <c r="FB377" s="19">
        <f t="shared" si="1912"/>
        <v>0</v>
      </c>
      <c r="FC377" s="19">
        <f t="shared" si="1912"/>
        <v>0</v>
      </c>
      <c r="FD377" s="19">
        <f t="shared" si="1912"/>
        <v>0</v>
      </c>
      <c r="FE377" s="19">
        <f t="shared" si="1912"/>
        <v>43540</v>
      </c>
      <c r="FG377" s="19">
        <f t="shared" si="1863"/>
        <v>0</v>
      </c>
      <c r="FH377">
        <f t="shared" si="1864"/>
        <v>0</v>
      </c>
      <c r="FI377">
        <f t="shared" si="1865"/>
        <v>0</v>
      </c>
      <c r="FJ377">
        <f t="shared" si="1866"/>
        <v>0</v>
      </c>
      <c r="FK377">
        <f t="shared" si="1867"/>
        <v>374444</v>
      </c>
      <c r="FL377" s="19"/>
      <c r="FN377" s="19">
        <f t="shared" si="1868"/>
        <v>0</v>
      </c>
      <c r="FO377" s="19">
        <f t="shared" si="1869"/>
        <v>0</v>
      </c>
      <c r="FP377" s="19">
        <f t="shared" si="1870"/>
        <v>0</v>
      </c>
      <c r="FQ377" s="19">
        <f t="shared" si="1871"/>
        <v>0</v>
      </c>
      <c r="FR377" s="19">
        <f t="shared" si="1872"/>
        <v>187222</v>
      </c>
      <c r="FS377" s="19"/>
      <c r="FV377" s="1" t="str">
        <f t="shared" si="1873"/>
        <v>Underground</v>
      </c>
      <c r="FW377" s="19">
        <f t="shared" si="1913"/>
        <v>0</v>
      </c>
      <c r="FX377" s="19">
        <f t="shared" si="1913"/>
        <v>0</v>
      </c>
      <c r="FY377" s="19">
        <f t="shared" si="1913"/>
        <v>0</v>
      </c>
      <c r="FZ377" s="19">
        <f t="shared" si="1913"/>
        <v>0</v>
      </c>
      <c r="GA377" s="19">
        <f t="shared" si="1913"/>
        <v>21148</v>
      </c>
      <c r="GC377" s="19">
        <f t="shared" si="1874"/>
        <v>0</v>
      </c>
      <c r="GD377">
        <f t="shared" si="1875"/>
        <v>0</v>
      </c>
      <c r="GE377">
        <f t="shared" si="1876"/>
        <v>0</v>
      </c>
      <c r="GF377">
        <f t="shared" si="1877"/>
        <v>0</v>
      </c>
      <c r="GG377">
        <f t="shared" si="1878"/>
        <v>181872.8</v>
      </c>
      <c r="GH377" s="19"/>
      <c r="GJ377" s="19">
        <f t="shared" si="1879"/>
        <v>0</v>
      </c>
      <c r="GK377" s="19">
        <f t="shared" si="1880"/>
        <v>0</v>
      </c>
      <c r="GL377" s="19">
        <f t="shared" si="1881"/>
        <v>0</v>
      </c>
      <c r="GM377" s="19">
        <f t="shared" si="1882"/>
        <v>0</v>
      </c>
      <c r="GN377" s="19">
        <f t="shared" si="1883"/>
        <v>90936.4</v>
      </c>
      <c r="GO377" s="19"/>
      <c r="GR377" s="1" t="str">
        <f t="shared" si="1884"/>
        <v>Underground</v>
      </c>
      <c r="GS377" s="19">
        <f t="shared" si="1914"/>
        <v>0</v>
      </c>
      <c r="GT377" s="19">
        <f t="shared" si="1914"/>
        <v>0</v>
      </c>
      <c r="GU377" s="19">
        <f t="shared" si="1914"/>
        <v>0</v>
      </c>
      <c r="GV377" s="19">
        <f t="shared" si="1914"/>
        <v>0</v>
      </c>
      <c r="GW377" s="19">
        <f t="shared" si="1914"/>
        <v>43540</v>
      </c>
      <c r="GY377" s="19">
        <f t="shared" si="1885"/>
        <v>0</v>
      </c>
      <c r="GZ377">
        <f t="shared" si="1886"/>
        <v>0</v>
      </c>
      <c r="HA377">
        <f t="shared" si="1887"/>
        <v>0</v>
      </c>
      <c r="HB377">
        <f t="shared" si="1888"/>
        <v>0</v>
      </c>
      <c r="HC377">
        <f t="shared" si="1889"/>
        <v>374444</v>
      </c>
      <c r="HD377" s="19"/>
      <c r="HF377" s="19">
        <f t="shared" si="1890"/>
        <v>0</v>
      </c>
      <c r="HG377" s="19">
        <f t="shared" si="1891"/>
        <v>0</v>
      </c>
      <c r="HH377" s="19">
        <f t="shared" si="1892"/>
        <v>0</v>
      </c>
      <c r="HI377" s="19">
        <f t="shared" si="1893"/>
        <v>0</v>
      </c>
      <c r="HJ377" s="19">
        <f t="shared" si="1894"/>
        <v>187222</v>
      </c>
      <c r="HK377" s="19"/>
      <c r="HN377" s="1" t="str">
        <f t="shared" si="1895"/>
        <v>Underground</v>
      </c>
      <c r="HO377" s="19">
        <f t="shared" si="1915"/>
        <v>0</v>
      </c>
      <c r="HP377" s="19">
        <f t="shared" si="1915"/>
        <v>0</v>
      </c>
      <c r="HQ377" s="19">
        <f t="shared" si="1915"/>
        <v>0</v>
      </c>
      <c r="HR377" s="19">
        <f t="shared" si="1915"/>
        <v>0</v>
      </c>
      <c r="HS377" s="19">
        <f t="shared" si="1915"/>
        <v>11196</v>
      </c>
      <c r="HU377" s="19">
        <f t="shared" si="1896"/>
        <v>0</v>
      </c>
      <c r="HV377">
        <f t="shared" si="1897"/>
        <v>0</v>
      </c>
      <c r="HW377">
        <f t="shared" si="1898"/>
        <v>0</v>
      </c>
      <c r="HX377">
        <f t="shared" si="1899"/>
        <v>0</v>
      </c>
      <c r="HY377">
        <f t="shared" si="1900"/>
        <v>96285.599999999991</v>
      </c>
      <c r="HZ377" s="19"/>
      <c r="IB377" s="19">
        <f t="shared" si="1901"/>
        <v>0</v>
      </c>
      <c r="IC377" s="19">
        <f t="shared" si="1902"/>
        <v>0</v>
      </c>
      <c r="ID377" s="19">
        <f t="shared" si="1903"/>
        <v>0</v>
      </c>
      <c r="IE377" s="19">
        <f t="shared" si="1904"/>
        <v>0</v>
      </c>
      <c r="IF377" s="19">
        <f t="shared" si="1905"/>
        <v>48142.799999999996</v>
      </c>
      <c r="IG377" s="19"/>
    </row>
    <row r="378" spans="1:241">
      <c r="B378" s="1" t="str">
        <f t="shared" si="1785"/>
        <v>Underground</v>
      </c>
      <c r="C378" s="19">
        <f t="shared" si="1906"/>
        <v>0</v>
      </c>
      <c r="D378" s="19">
        <f t="shared" si="1906"/>
        <v>0</v>
      </c>
      <c r="E378" s="19">
        <f t="shared" si="1906"/>
        <v>0</v>
      </c>
      <c r="F378" s="19">
        <f t="shared" si="1906"/>
        <v>0</v>
      </c>
      <c r="G378" s="19">
        <f t="shared" si="1906"/>
        <v>22392</v>
      </c>
      <c r="I378" s="19">
        <f t="shared" si="1786"/>
        <v>0</v>
      </c>
      <c r="J378">
        <f t="shared" si="1787"/>
        <v>0</v>
      </c>
      <c r="K378">
        <f t="shared" si="1788"/>
        <v>0</v>
      </c>
      <c r="L378">
        <f t="shared" si="1789"/>
        <v>0</v>
      </c>
      <c r="M378">
        <f t="shared" si="1790"/>
        <v>237355.19999999998</v>
      </c>
      <c r="N378" s="19"/>
      <c r="P378" s="19">
        <f t="shared" si="1791"/>
        <v>0</v>
      </c>
      <c r="Q378" s="19">
        <f t="shared" si="1792"/>
        <v>0</v>
      </c>
      <c r="R378" s="19">
        <f t="shared" si="1793"/>
        <v>0</v>
      </c>
      <c r="S378" s="19">
        <f t="shared" si="1794"/>
        <v>0</v>
      </c>
      <c r="T378" s="19">
        <f t="shared" si="1795"/>
        <v>118677.59999999999</v>
      </c>
      <c r="U378" s="19"/>
      <c r="X378" s="1" t="str">
        <f t="shared" si="1796"/>
        <v>Underground</v>
      </c>
      <c r="Y378" s="19">
        <f t="shared" si="1916"/>
        <v>0</v>
      </c>
      <c r="Z378" s="19">
        <f t="shared" si="1916"/>
        <v>0</v>
      </c>
      <c r="AA378" s="19">
        <f t="shared" si="1916"/>
        <v>0</v>
      </c>
      <c r="AB378" s="19">
        <f t="shared" si="1916"/>
        <v>0</v>
      </c>
      <c r="AC378" s="19">
        <f t="shared" si="1916"/>
        <v>52248</v>
      </c>
      <c r="AE378" s="19">
        <f t="shared" si="1797"/>
        <v>0</v>
      </c>
      <c r="AF378">
        <f t="shared" si="1798"/>
        <v>0</v>
      </c>
      <c r="AG378">
        <f t="shared" si="1799"/>
        <v>0</v>
      </c>
      <c r="AH378">
        <f t="shared" si="1800"/>
        <v>0</v>
      </c>
      <c r="AI378">
        <f t="shared" si="1801"/>
        <v>553828.79999999993</v>
      </c>
      <c r="AJ378" s="19"/>
      <c r="AL378" s="19">
        <f t="shared" si="1802"/>
        <v>0</v>
      </c>
      <c r="AM378" s="19">
        <f t="shared" si="1803"/>
        <v>0</v>
      </c>
      <c r="AN378" s="19">
        <f t="shared" si="1804"/>
        <v>0</v>
      </c>
      <c r="AO378" s="19">
        <f t="shared" si="1805"/>
        <v>0</v>
      </c>
      <c r="AP378" s="19">
        <f t="shared" si="1806"/>
        <v>276914.39999999997</v>
      </c>
      <c r="AQ378" s="19"/>
      <c r="AT378" s="1" t="str">
        <f t="shared" si="1807"/>
        <v>Fantasy</v>
      </c>
      <c r="AU378" s="19">
        <f t="shared" si="1907"/>
        <v>0</v>
      </c>
      <c r="AV378" s="19">
        <f t="shared" si="1907"/>
        <v>0</v>
      </c>
      <c r="AW378" s="19">
        <f t="shared" si="1907"/>
        <v>0</v>
      </c>
      <c r="AX378" s="19">
        <f t="shared" si="1907"/>
        <v>0</v>
      </c>
      <c r="AY378" s="19">
        <f t="shared" si="1907"/>
        <v>17913.599999999999</v>
      </c>
      <c r="BA378" s="19">
        <f t="shared" si="1808"/>
        <v>0</v>
      </c>
      <c r="BB378">
        <f t="shared" si="1809"/>
        <v>0</v>
      </c>
      <c r="BC378">
        <f t="shared" si="1810"/>
        <v>0</v>
      </c>
      <c r="BD378">
        <f t="shared" si="1811"/>
        <v>0</v>
      </c>
      <c r="BE378">
        <f t="shared" si="1812"/>
        <v>189884.15999999997</v>
      </c>
      <c r="BF378" s="19"/>
      <c r="BH378" s="19">
        <f t="shared" si="1813"/>
        <v>0</v>
      </c>
      <c r="BI378" s="19">
        <f t="shared" si="1814"/>
        <v>0</v>
      </c>
      <c r="BJ378" s="19">
        <f t="shared" si="1815"/>
        <v>0</v>
      </c>
      <c r="BK378" s="19">
        <f t="shared" si="1816"/>
        <v>0</v>
      </c>
      <c r="BL378" s="19">
        <f t="shared" si="1817"/>
        <v>94942.079999999987</v>
      </c>
      <c r="BM378" s="19"/>
      <c r="BP378" s="1" t="str">
        <f t="shared" si="1818"/>
        <v>Fantasy</v>
      </c>
      <c r="BQ378" s="19">
        <f t="shared" si="1908"/>
        <v>0</v>
      </c>
      <c r="BR378" s="19">
        <f t="shared" si="1908"/>
        <v>0</v>
      </c>
      <c r="BS378" s="19">
        <f t="shared" si="1908"/>
        <v>0</v>
      </c>
      <c r="BT378" s="19">
        <f t="shared" si="1908"/>
        <v>0</v>
      </c>
      <c r="BU378" s="19">
        <f t="shared" si="1908"/>
        <v>52248</v>
      </c>
      <c r="BW378" s="19">
        <f t="shared" si="1819"/>
        <v>0</v>
      </c>
      <c r="BX378">
        <f t="shared" si="1820"/>
        <v>0</v>
      </c>
      <c r="BY378">
        <f t="shared" si="1821"/>
        <v>0</v>
      </c>
      <c r="BZ378">
        <f t="shared" si="1822"/>
        <v>0</v>
      </c>
      <c r="CA378">
        <f t="shared" si="1823"/>
        <v>553828.79999999993</v>
      </c>
      <c r="CB378" s="19"/>
      <c r="CD378" s="19">
        <f t="shared" si="1824"/>
        <v>0</v>
      </c>
      <c r="CE378" s="19">
        <f t="shared" si="1825"/>
        <v>0</v>
      </c>
      <c r="CF378" s="19">
        <f t="shared" si="1826"/>
        <v>0</v>
      </c>
      <c r="CG378" s="19">
        <f t="shared" si="1827"/>
        <v>0</v>
      </c>
      <c r="CH378" s="19">
        <f t="shared" si="1828"/>
        <v>276914.39999999997</v>
      </c>
      <c r="CI378" s="19"/>
      <c r="CL378" s="1" t="str">
        <f t="shared" si="1829"/>
        <v>Fantasy</v>
      </c>
      <c r="CM378" s="19">
        <f t="shared" si="1909"/>
        <v>0</v>
      </c>
      <c r="CN378" s="19">
        <f t="shared" si="1909"/>
        <v>0</v>
      </c>
      <c r="CO378" s="19">
        <f t="shared" si="1909"/>
        <v>0</v>
      </c>
      <c r="CP378" s="19">
        <f t="shared" si="1909"/>
        <v>0</v>
      </c>
      <c r="CQ378" s="19">
        <f t="shared" si="1909"/>
        <v>13435.199999999999</v>
      </c>
      <c r="CS378" s="19">
        <f t="shared" si="1830"/>
        <v>0</v>
      </c>
      <c r="CT378">
        <f t="shared" si="1831"/>
        <v>0</v>
      </c>
      <c r="CU378">
        <f t="shared" si="1832"/>
        <v>0</v>
      </c>
      <c r="CV378">
        <f t="shared" si="1833"/>
        <v>0</v>
      </c>
      <c r="CW378">
        <f t="shared" si="1834"/>
        <v>142413.12</v>
      </c>
      <c r="CX378" s="19"/>
      <c r="CZ378" s="19">
        <f t="shared" si="1835"/>
        <v>0</v>
      </c>
      <c r="DA378" s="19">
        <f t="shared" si="1836"/>
        <v>0</v>
      </c>
      <c r="DB378" s="19">
        <f t="shared" si="1837"/>
        <v>0</v>
      </c>
      <c r="DC378" s="19">
        <f t="shared" si="1838"/>
        <v>0</v>
      </c>
      <c r="DD378" s="19">
        <f t="shared" si="1839"/>
        <v>71206.559999999998</v>
      </c>
      <c r="DE378" s="19"/>
      <c r="DH378" s="1" t="str">
        <f t="shared" si="1840"/>
        <v>Fantasy</v>
      </c>
      <c r="DI378" s="19">
        <f t="shared" si="1910"/>
        <v>0</v>
      </c>
      <c r="DJ378" s="19">
        <f t="shared" si="1910"/>
        <v>0</v>
      </c>
      <c r="DK378" s="19">
        <f t="shared" si="1910"/>
        <v>0</v>
      </c>
      <c r="DL378" s="19">
        <f t="shared" si="1910"/>
        <v>0</v>
      </c>
      <c r="DM378" s="19">
        <f t="shared" si="1910"/>
        <v>13435.199999999999</v>
      </c>
      <c r="DO378" s="19">
        <f t="shared" si="1841"/>
        <v>0</v>
      </c>
      <c r="DP378">
        <f t="shared" si="1842"/>
        <v>0</v>
      </c>
      <c r="DQ378">
        <f t="shared" si="1843"/>
        <v>0</v>
      </c>
      <c r="DR378">
        <f t="shared" si="1844"/>
        <v>0</v>
      </c>
      <c r="DS378">
        <f t="shared" si="1845"/>
        <v>142413.12</v>
      </c>
      <c r="DT378" s="19"/>
      <c r="DV378" s="19">
        <f t="shared" si="1846"/>
        <v>0</v>
      </c>
      <c r="DW378" s="19">
        <f t="shared" si="1847"/>
        <v>0</v>
      </c>
      <c r="DX378" s="19">
        <f t="shared" si="1848"/>
        <v>0</v>
      </c>
      <c r="DY378" s="19">
        <f t="shared" si="1849"/>
        <v>0</v>
      </c>
      <c r="DZ378" s="19">
        <f t="shared" si="1850"/>
        <v>71206.559999999998</v>
      </c>
      <c r="EA378" s="19"/>
      <c r="ED378" s="1" t="str">
        <f t="shared" si="1851"/>
        <v>Fantasy</v>
      </c>
      <c r="EE378" s="19">
        <f t="shared" si="1911"/>
        <v>0</v>
      </c>
      <c r="EF378" s="19">
        <f t="shared" si="1911"/>
        <v>0</v>
      </c>
      <c r="EG378" s="19">
        <f t="shared" si="1911"/>
        <v>0</v>
      </c>
      <c r="EH378" s="19">
        <f t="shared" si="1911"/>
        <v>0</v>
      </c>
      <c r="EI378" s="19">
        <f t="shared" si="1911"/>
        <v>52248</v>
      </c>
      <c r="EK378" s="19">
        <f t="shared" si="1852"/>
        <v>0</v>
      </c>
      <c r="EL378">
        <f t="shared" si="1853"/>
        <v>0</v>
      </c>
      <c r="EM378">
        <f t="shared" si="1854"/>
        <v>0</v>
      </c>
      <c r="EN378">
        <f t="shared" si="1855"/>
        <v>0</v>
      </c>
      <c r="EO378">
        <f t="shared" si="1856"/>
        <v>553828.79999999993</v>
      </c>
      <c r="EP378" s="19"/>
      <c r="ER378" s="19">
        <f t="shared" si="1857"/>
        <v>0</v>
      </c>
      <c r="ES378" s="19">
        <f t="shared" si="1858"/>
        <v>0</v>
      </c>
      <c r="ET378" s="19">
        <f t="shared" si="1859"/>
        <v>0</v>
      </c>
      <c r="EU378" s="19">
        <f t="shared" si="1860"/>
        <v>0</v>
      </c>
      <c r="EV378" s="19">
        <f t="shared" si="1861"/>
        <v>276914.39999999997</v>
      </c>
      <c r="EW378" s="19"/>
      <c r="EZ378" s="1" t="str">
        <f t="shared" si="1862"/>
        <v>Fantasy</v>
      </c>
      <c r="FA378" s="19">
        <f t="shared" si="1912"/>
        <v>0</v>
      </c>
      <c r="FB378" s="19">
        <f t="shared" si="1912"/>
        <v>0</v>
      </c>
      <c r="FC378" s="19">
        <f t="shared" si="1912"/>
        <v>0</v>
      </c>
      <c r="FD378" s="19">
        <f t="shared" si="1912"/>
        <v>0</v>
      </c>
      <c r="FE378" s="19">
        <f t="shared" si="1912"/>
        <v>52248</v>
      </c>
      <c r="FG378" s="19">
        <f t="shared" si="1863"/>
        <v>0</v>
      </c>
      <c r="FH378">
        <f t="shared" si="1864"/>
        <v>0</v>
      </c>
      <c r="FI378">
        <f t="shared" si="1865"/>
        <v>0</v>
      </c>
      <c r="FJ378">
        <f t="shared" si="1866"/>
        <v>0</v>
      </c>
      <c r="FK378">
        <f t="shared" si="1867"/>
        <v>553828.79999999993</v>
      </c>
      <c r="FL378" s="19"/>
      <c r="FN378" s="19">
        <f t="shared" si="1868"/>
        <v>0</v>
      </c>
      <c r="FO378" s="19">
        <f t="shared" si="1869"/>
        <v>0</v>
      </c>
      <c r="FP378" s="19">
        <f t="shared" si="1870"/>
        <v>0</v>
      </c>
      <c r="FQ378" s="19">
        <f t="shared" si="1871"/>
        <v>0</v>
      </c>
      <c r="FR378" s="19">
        <f t="shared" si="1872"/>
        <v>276914.39999999997</v>
      </c>
      <c r="FS378" s="19"/>
      <c r="FV378" s="1" t="str">
        <f t="shared" si="1873"/>
        <v>Fantasy</v>
      </c>
      <c r="FW378" s="19">
        <f t="shared" si="1913"/>
        <v>0</v>
      </c>
      <c r="FX378" s="19">
        <f t="shared" si="1913"/>
        <v>0</v>
      </c>
      <c r="FY378" s="19">
        <f t="shared" si="1913"/>
        <v>0</v>
      </c>
      <c r="FZ378" s="19">
        <f t="shared" si="1913"/>
        <v>0</v>
      </c>
      <c r="GA378" s="19">
        <f t="shared" si="1913"/>
        <v>25377.599999999999</v>
      </c>
      <c r="GC378" s="19">
        <f t="shared" si="1874"/>
        <v>0</v>
      </c>
      <c r="GD378">
        <f t="shared" si="1875"/>
        <v>0</v>
      </c>
      <c r="GE378">
        <f t="shared" si="1876"/>
        <v>0</v>
      </c>
      <c r="GF378">
        <f t="shared" si="1877"/>
        <v>0</v>
      </c>
      <c r="GG378">
        <f t="shared" si="1878"/>
        <v>269002.56</v>
      </c>
      <c r="GH378" s="19"/>
      <c r="GJ378" s="19">
        <f t="shared" si="1879"/>
        <v>0</v>
      </c>
      <c r="GK378" s="19">
        <f t="shared" si="1880"/>
        <v>0</v>
      </c>
      <c r="GL378" s="19">
        <f t="shared" si="1881"/>
        <v>0</v>
      </c>
      <c r="GM378" s="19">
        <f t="shared" si="1882"/>
        <v>0</v>
      </c>
      <c r="GN378" s="19">
        <f t="shared" si="1883"/>
        <v>134501.28</v>
      </c>
      <c r="GO378" s="19"/>
      <c r="GR378" s="1" t="str">
        <f t="shared" si="1884"/>
        <v>Fantasy</v>
      </c>
      <c r="GS378" s="19">
        <f t="shared" si="1914"/>
        <v>0</v>
      </c>
      <c r="GT378" s="19">
        <f t="shared" si="1914"/>
        <v>0</v>
      </c>
      <c r="GU378" s="19">
        <f t="shared" si="1914"/>
        <v>0</v>
      </c>
      <c r="GV378" s="19">
        <f t="shared" si="1914"/>
        <v>0</v>
      </c>
      <c r="GW378" s="19">
        <f t="shared" si="1914"/>
        <v>52248</v>
      </c>
      <c r="GY378" s="19">
        <f t="shared" si="1885"/>
        <v>0</v>
      </c>
      <c r="GZ378">
        <f t="shared" si="1886"/>
        <v>0</v>
      </c>
      <c r="HA378">
        <f t="shared" si="1887"/>
        <v>0</v>
      </c>
      <c r="HB378">
        <f t="shared" si="1888"/>
        <v>0</v>
      </c>
      <c r="HC378">
        <f t="shared" si="1889"/>
        <v>553828.79999999993</v>
      </c>
      <c r="HD378" s="19"/>
      <c r="HF378" s="19">
        <f t="shared" si="1890"/>
        <v>0</v>
      </c>
      <c r="HG378" s="19">
        <f t="shared" si="1891"/>
        <v>0</v>
      </c>
      <c r="HH378" s="19">
        <f t="shared" si="1892"/>
        <v>0</v>
      </c>
      <c r="HI378" s="19">
        <f t="shared" si="1893"/>
        <v>0</v>
      </c>
      <c r="HJ378" s="19">
        <f t="shared" si="1894"/>
        <v>276914.39999999997</v>
      </c>
      <c r="HK378" s="19"/>
      <c r="HN378" s="1" t="str">
        <f t="shared" si="1895"/>
        <v>Fantasy</v>
      </c>
      <c r="HO378" s="19">
        <f t="shared" si="1915"/>
        <v>0</v>
      </c>
      <c r="HP378" s="19">
        <f t="shared" si="1915"/>
        <v>0</v>
      </c>
      <c r="HQ378" s="19">
        <f t="shared" si="1915"/>
        <v>0</v>
      </c>
      <c r="HR378" s="19">
        <f t="shared" si="1915"/>
        <v>0</v>
      </c>
      <c r="HS378" s="19">
        <f t="shared" si="1915"/>
        <v>13435.199999999999</v>
      </c>
      <c r="HU378" s="19">
        <f t="shared" si="1896"/>
        <v>0</v>
      </c>
      <c r="HV378">
        <f t="shared" si="1897"/>
        <v>0</v>
      </c>
      <c r="HW378">
        <f t="shared" si="1898"/>
        <v>0</v>
      </c>
      <c r="HX378">
        <f t="shared" si="1899"/>
        <v>0</v>
      </c>
      <c r="HY378">
        <f t="shared" si="1900"/>
        <v>142413.12</v>
      </c>
      <c r="HZ378" s="19"/>
      <c r="IB378" s="19">
        <f t="shared" si="1901"/>
        <v>0</v>
      </c>
      <c r="IC378" s="19">
        <f t="shared" si="1902"/>
        <v>0</v>
      </c>
      <c r="ID378" s="19">
        <f t="shared" si="1903"/>
        <v>0</v>
      </c>
      <c r="IE378" s="19">
        <f t="shared" si="1904"/>
        <v>0</v>
      </c>
      <c r="IF378" s="19">
        <f t="shared" si="1905"/>
        <v>71206.559999999998</v>
      </c>
      <c r="IG378" s="19"/>
    </row>
    <row r="379" spans="1:241">
      <c r="B379" s="1" t="str">
        <f t="shared" si="1785"/>
        <v>Fantasy</v>
      </c>
      <c r="C379" s="19">
        <f t="shared" si="1906"/>
        <v>0</v>
      </c>
      <c r="D379" s="19">
        <f t="shared" si="1906"/>
        <v>0</v>
      </c>
      <c r="E379" s="19">
        <f t="shared" si="1906"/>
        <v>0</v>
      </c>
      <c r="F379" s="19">
        <f t="shared" si="1906"/>
        <v>0</v>
      </c>
      <c r="G379" s="19">
        <f t="shared" si="1906"/>
        <v>14928</v>
      </c>
      <c r="I379" s="19">
        <f t="shared" si="1786"/>
        <v>0</v>
      </c>
      <c r="J379">
        <f t="shared" si="1787"/>
        <v>0</v>
      </c>
      <c r="K379">
        <f t="shared" si="1788"/>
        <v>0</v>
      </c>
      <c r="L379">
        <f t="shared" si="1789"/>
        <v>0</v>
      </c>
      <c r="M379">
        <f t="shared" si="1790"/>
        <v>158236.79999999999</v>
      </c>
      <c r="N379" s="19"/>
      <c r="P379" s="19">
        <f t="shared" si="1791"/>
        <v>0</v>
      </c>
      <c r="Q379" s="19">
        <f t="shared" si="1792"/>
        <v>0</v>
      </c>
      <c r="R379" s="19">
        <f t="shared" si="1793"/>
        <v>0</v>
      </c>
      <c r="S379" s="19">
        <f t="shared" si="1794"/>
        <v>0</v>
      </c>
      <c r="T379" s="19">
        <f t="shared" si="1795"/>
        <v>79118.399999999994</v>
      </c>
      <c r="U379" s="19"/>
      <c r="X379" s="1" t="str">
        <f t="shared" si="1796"/>
        <v>Fantasy</v>
      </c>
      <c r="Y379" s="19">
        <f t="shared" si="1916"/>
        <v>0</v>
      </c>
      <c r="Z379" s="19">
        <f t="shared" si="1916"/>
        <v>0</v>
      </c>
      <c r="AA379" s="19">
        <f t="shared" si="1916"/>
        <v>0</v>
      </c>
      <c r="AB379" s="19">
        <f t="shared" si="1916"/>
        <v>0</v>
      </c>
      <c r="AC379" s="19">
        <f t="shared" si="1916"/>
        <v>34832</v>
      </c>
      <c r="AE379" s="19">
        <f t="shared" si="1797"/>
        <v>0</v>
      </c>
      <c r="AF379">
        <f t="shared" si="1798"/>
        <v>0</v>
      </c>
      <c r="AG379">
        <f t="shared" si="1799"/>
        <v>0</v>
      </c>
      <c r="AH379">
        <f t="shared" si="1800"/>
        <v>0</v>
      </c>
      <c r="AI379">
        <f t="shared" si="1801"/>
        <v>369219.2</v>
      </c>
      <c r="AJ379" s="19"/>
      <c r="AL379" s="19">
        <f t="shared" si="1802"/>
        <v>0</v>
      </c>
      <c r="AM379" s="19">
        <f t="shared" si="1803"/>
        <v>0</v>
      </c>
      <c r="AN379" s="19">
        <f t="shared" si="1804"/>
        <v>0</v>
      </c>
      <c r="AO379" s="19">
        <f t="shared" si="1805"/>
        <v>0</v>
      </c>
      <c r="AP379" s="19">
        <f t="shared" si="1806"/>
        <v>184609.6</v>
      </c>
      <c r="AQ379" s="19"/>
      <c r="AT379" s="1" t="str">
        <f t="shared" si="1807"/>
        <v>Style, Designers</v>
      </c>
      <c r="AU379" s="19">
        <f t="shared" si="1907"/>
        <v>0</v>
      </c>
      <c r="AV379" s="19">
        <f t="shared" si="1907"/>
        <v>0</v>
      </c>
      <c r="AW379" s="19">
        <f t="shared" si="1907"/>
        <v>0</v>
      </c>
      <c r="AX379" s="19">
        <f t="shared" si="1907"/>
        <v>0</v>
      </c>
      <c r="AY379" s="19">
        <f t="shared" si="1907"/>
        <v>11942.4</v>
      </c>
      <c r="BA379" s="19">
        <f t="shared" si="1808"/>
        <v>0</v>
      </c>
      <c r="BB379">
        <f t="shared" si="1809"/>
        <v>0</v>
      </c>
      <c r="BC379">
        <f t="shared" si="1810"/>
        <v>0</v>
      </c>
      <c r="BD379">
        <f t="shared" si="1811"/>
        <v>0</v>
      </c>
      <c r="BE379">
        <f t="shared" si="1812"/>
        <v>126589.43999999999</v>
      </c>
      <c r="BF379" s="19"/>
      <c r="BH379" s="19">
        <f t="shared" si="1813"/>
        <v>0</v>
      </c>
      <c r="BI379" s="19">
        <f t="shared" si="1814"/>
        <v>0</v>
      </c>
      <c r="BJ379" s="19">
        <f t="shared" si="1815"/>
        <v>0</v>
      </c>
      <c r="BK379" s="19">
        <f t="shared" si="1816"/>
        <v>0</v>
      </c>
      <c r="BL379" s="19">
        <f t="shared" si="1817"/>
        <v>63294.719999999994</v>
      </c>
      <c r="BM379" s="19"/>
      <c r="BP379" s="1" t="str">
        <f t="shared" si="1818"/>
        <v>Style, Designers</v>
      </c>
      <c r="BQ379" s="19">
        <f t="shared" si="1908"/>
        <v>0</v>
      </c>
      <c r="BR379" s="19">
        <f t="shared" si="1908"/>
        <v>0</v>
      </c>
      <c r="BS379" s="19">
        <f t="shared" si="1908"/>
        <v>0</v>
      </c>
      <c r="BT379" s="19">
        <f t="shared" si="1908"/>
        <v>0</v>
      </c>
      <c r="BU379" s="19">
        <f t="shared" si="1908"/>
        <v>34832</v>
      </c>
      <c r="BW379" s="19">
        <f t="shared" si="1819"/>
        <v>0</v>
      </c>
      <c r="BX379">
        <f t="shared" si="1820"/>
        <v>0</v>
      </c>
      <c r="BY379">
        <f t="shared" si="1821"/>
        <v>0</v>
      </c>
      <c r="BZ379">
        <f t="shared" si="1822"/>
        <v>0</v>
      </c>
      <c r="CA379">
        <f t="shared" si="1823"/>
        <v>369219.2</v>
      </c>
      <c r="CB379" s="19"/>
      <c r="CD379" s="19">
        <f t="shared" si="1824"/>
        <v>0</v>
      </c>
      <c r="CE379" s="19">
        <f t="shared" si="1825"/>
        <v>0</v>
      </c>
      <c r="CF379" s="19">
        <f t="shared" si="1826"/>
        <v>0</v>
      </c>
      <c r="CG379" s="19">
        <f t="shared" si="1827"/>
        <v>0</v>
      </c>
      <c r="CH379" s="19">
        <f t="shared" si="1828"/>
        <v>184609.6</v>
      </c>
      <c r="CI379" s="19"/>
      <c r="CL379" s="1" t="str">
        <f t="shared" si="1829"/>
        <v>Style, Designers</v>
      </c>
      <c r="CM379" s="19">
        <f t="shared" si="1909"/>
        <v>0</v>
      </c>
      <c r="CN379" s="19">
        <f t="shared" si="1909"/>
        <v>0</v>
      </c>
      <c r="CO379" s="19">
        <f t="shared" si="1909"/>
        <v>0</v>
      </c>
      <c r="CP379" s="19">
        <f t="shared" si="1909"/>
        <v>0</v>
      </c>
      <c r="CQ379" s="19">
        <f t="shared" si="1909"/>
        <v>8956.8000000000011</v>
      </c>
      <c r="CS379" s="19">
        <f t="shared" si="1830"/>
        <v>0</v>
      </c>
      <c r="CT379">
        <f t="shared" si="1831"/>
        <v>0</v>
      </c>
      <c r="CU379">
        <f t="shared" si="1832"/>
        <v>0</v>
      </c>
      <c r="CV379">
        <f t="shared" si="1833"/>
        <v>0</v>
      </c>
      <c r="CW379">
        <f t="shared" si="1834"/>
        <v>94942.080000000002</v>
      </c>
      <c r="CX379" s="19"/>
      <c r="CZ379" s="19">
        <f t="shared" si="1835"/>
        <v>0</v>
      </c>
      <c r="DA379" s="19">
        <f t="shared" si="1836"/>
        <v>0</v>
      </c>
      <c r="DB379" s="19">
        <f t="shared" si="1837"/>
        <v>0</v>
      </c>
      <c r="DC379" s="19">
        <f t="shared" si="1838"/>
        <v>0</v>
      </c>
      <c r="DD379" s="19">
        <f t="shared" si="1839"/>
        <v>47471.040000000001</v>
      </c>
      <c r="DE379" s="19"/>
      <c r="DH379" s="1" t="str">
        <f t="shared" si="1840"/>
        <v>Style, Designers</v>
      </c>
      <c r="DI379" s="19">
        <f t="shared" si="1910"/>
        <v>0</v>
      </c>
      <c r="DJ379" s="19">
        <f t="shared" si="1910"/>
        <v>0</v>
      </c>
      <c r="DK379" s="19">
        <f t="shared" si="1910"/>
        <v>0</v>
      </c>
      <c r="DL379" s="19">
        <f t="shared" si="1910"/>
        <v>0</v>
      </c>
      <c r="DM379" s="19">
        <f t="shared" si="1910"/>
        <v>8956.8000000000011</v>
      </c>
      <c r="DO379" s="19">
        <f t="shared" si="1841"/>
        <v>0</v>
      </c>
      <c r="DP379">
        <f t="shared" si="1842"/>
        <v>0</v>
      </c>
      <c r="DQ379">
        <f t="shared" si="1843"/>
        <v>0</v>
      </c>
      <c r="DR379">
        <f t="shared" si="1844"/>
        <v>0</v>
      </c>
      <c r="DS379">
        <f t="shared" si="1845"/>
        <v>94942.080000000002</v>
      </c>
      <c r="DT379" s="19"/>
      <c r="DV379" s="19">
        <f t="shared" si="1846"/>
        <v>0</v>
      </c>
      <c r="DW379" s="19">
        <f t="shared" si="1847"/>
        <v>0</v>
      </c>
      <c r="DX379" s="19">
        <f t="shared" si="1848"/>
        <v>0</v>
      </c>
      <c r="DY379" s="19">
        <f t="shared" si="1849"/>
        <v>0</v>
      </c>
      <c r="DZ379" s="19">
        <f t="shared" si="1850"/>
        <v>47471.040000000001</v>
      </c>
      <c r="EA379" s="19"/>
      <c r="ED379" s="1" t="str">
        <f t="shared" si="1851"/>
        <v>Style, Designers</v>
      </c>
      <c r="EE379" s="19">
        <f t="shared" si="1911"/>
        <v>0</v>
      </c>
      <c r="EF379" s="19">
        <f t="shared" si="1911"/>
        <v>0</v>
      </c>
      <c r="EG379" s="19">
        <f t="shared" si="1911"/>
        <v>0</v>
      </c>
      <c r="EH379" s="19">
        <f t="shared" si="1911"/>
        <v>0</v>
      </c>
      <c r="EI379" s="19">
        <f t="shared" si="1911"/>
        <v>34832</v>
      </c>
      <c r="EK379" s="19">
        <f t="shared" si="1852"/>
        <v>0</v>
      </c>
      <c r="EL379">
        <f t="shared" si="1853"/>
        <v>0</v>
      </c>
      <c r="EM379">
        <f t="shared" si="1854"/>
        <v>0</v>
      </c>
      <c r="EN379">
        <f t="shared" si="1855"/>
        <v>0</v>
      </c>
      <c r="EO379">
        <f t="shared" si="1856"/>
        <v>369219.2</v>
      </c>
      <c r="EP379" s="19"/>
      <c r="ER379" s="19">
        <f t="shared" si="1857"/>
        <v>0</v>
      </c>
      <c r="ES379" s="19">
        <f t="shared" si="1858"/>
        <v>0</v>
      </c>
      <c r="ET379" s="19">
        <f t="shared" si="1859"/>
        <v>0</v>
      </c>
      <c r="EU379" s="19">
        <f t="shared" si="1860"/>
        <v>0</v>
      </c>
      <c r="EV379" s="19">
        <f t="shared" si="1861"/>
        <v>184609.6</v>
      </c>
      <c r="EW379" s="19"/>
      <c r="EZ379" s="1" t="str">
        <f t="shared" si="1862"/>
        <v>Style, Designers</v>
      </c>
      <c r="FA379" s="19">
        <f t="shared" si="1912"/>
        <v>0</v>
      </c>
      <c r="FB379" s="19">
        <f t="shared" si="1912"/>
        <v>0</v>
      </c>
      <c r="FC379" s="19">
        <f t="shared" si="1912"/>
        <v>0</v>
      </c>
      <c r="FD379" s="19">
        <f t="shared" si="1912"/>
        <v>0</v>
      </c>
      <c r="FE379" s="19">
        <f t="shared" si="1912"/>
        <v>34832</v>
      </c>
      <c r="FG379" s="19">
        <f t="shared" si="1863"/>
        <v>0</v>
      </c>
      <c r="FH379">
        <f t="shared" si="1864"/>
        <v>0</v>
      </c>
      <c r="FI379">
        <f t="shared" si="1865"/>
        <v>0</v>
      </c>
      <c r="FJ379">
        <f t="shared" si="1866"/>
        <v>0</v>
      </c>
      <c r="FK379">
        <f t="shared" si="1867"/>
        <v>369219.2</v>
      </c>
      <c r="FL379" s="19"/>
      <c r="FN379" s="19">
        <f t="shared" si="1868"/>
        <v>0</v>
      </c>
      <c r="FO379" s="19">
        <f t="shared" si="1869"/>
        <v>0</v>
      </c>
      <c r="FP379" s="19">
        <f t="shared" si="1870"/>
        <v>0</v>
      </c>
      <c r="FQ379" s="19">
        <f t="shared" si="1871"/>
        <v>0</v>
      </c>
      <c r="FR379" s="19">
        <f t="shared" si="1872"/>
        <v>184609.6</v>
      </c>
      <c r="FS379" s="19"/>
      <c r="FV379" s="1" t="str">
        <f t="shared" si="1873"/>
        <v>Style, Designers</v>
      </c>
      <c r="FW379" s="19">
        <f t="shared" si="1913"/>
        <v>0</v>
      </c>
      <c r="FX379" s="19">
        <f t="shared" si="1913"/>
        <v>0</v>
      </c>
      <c r="FY379" s="19">
        <f t="shared" si="1913"/>
        <v>0</v>
      </c>
      <c r="FZ379" s="19">
        <f t="shared" si="1913"/>
        <v>0</v>
      </c>
      <c r="GA379" s="19">
        <f t="shared" si="1913"/>
        <v>16918.400000000001</v>
      </c>
      <c r="GC379" s="19">
        <f t="shared" si="1874"/>
        <v>0</v>
      </c>
      <c r="GD379">
        <f t="shared" si="1875"/>
        <v>0</v>
      </c>
      <c r="GE379">
        <f t="shared" si="1876"/>
        <v>0</v>
      </c>
      <c r="GF379">
        <f t="shared" si="1877"/>
        <v>0</v>
      </c>
      <c r="GG379">
        <f t="shared" si="1878"/>
        <v>179335.04000000001</v>
      </c>
      <c r="GH379" s="19"/>
      <c r="GJ379" s="19">
        <f t="shared" si="1879"/>
        <v>0</v>
      </c>
      <c r="GK379" s="19">
        <f t="shared" si="1880"/>
        <v>0</v>
      </c>
      <c r="GL379" s="19">
        <f t="shared" si="1881"/>
        <v>0</v>
      </c>
      <c r="GM379" s="19">
        <f t="shared" si="1882"/>
        <v>0</v>
      </c>
      <c r="GN379" s="19">
        <f t="shared" si="1883"/>
        <v>89667.520000000004</v>
      </c>
      <c r="GO379" s="19"/>
      <c r="GR379" s="1" t="str">
        <f t="shared" si="1884"/>
        <v>Style, Designers</v>
      </c>
      <c r="GS379" s="19">
        <f t="shared" si="1914"/>
        <v>0</v>
      </c>
      <c r="GT379" s="19">
        <f t="shared" si="1914"/>
        <v>0</v>
      </c>
      <c r="GU379" s="19">
        <f t="shared" si="1914"/>
        <v>0</v>
      </c>
      <c r="GV379" s="19">
        <f t="shared" si="1914"/>
        <v>0</v>
      </c>
      <c r="GW379" s="19">
        <f t="shared" si="1914"/>
        <v>34832</v>
      </c>
      <c r="GY379" s="19">
        <f t="shared" si="1885"/>
        <v>0</v>
      </c>
      <c r="GZ379">
        <f t="shared" si="1886"/>
        <v>0</v>
      </c>
      <c r="HA379">
        <f t="shared" si="1887"/>
        <v>0</v>
      </c>
      <c r="HB379">
        <f t="shared" si="1888"/>
        <v>0</v>
      </c>
      <c r="HC379">
        <f t="shared" si="1889"/>
        <v>369219.2</v>
      </c>
      <c r="HD379" s="19"/>
      <c r="HF379" s="19">
        <f t="shared" si="1890"/>
        <v>0</v>
      </c>
      <c r="HG379" s="19">
        <f t="shared" si="1891"/>
        <v>0</v>
      </c>
      <c r="HH379" s="19">
        <f t="shared" si="1892"/>
        <v>0</v>
      </c>
      <c r="HI379" s="19">
        <f t="shared" si="1893"/>
        <v>0</v>
      </c>
      <c r="HJ379" s="19">
        <f t="shared" si="1894"/>
        <v>184609.6</v>
      </c>
      <c r="HK379" s="19"/>
      <c r="HN379" s="1" t="str">
        <f t="shared" si="1895"/>
        <v>Style, Designers</v>
      </c>
      <c r="HO379" s="19">
        <f t="shared" si="1915"/>
        <v>0</v>
      </c>
      <c r="HP379" s="19">
        <f t="shared" si="1915"/>
        <v>0</v>
      </c>
      <c r="HQ379" s="19">
        <f t="shared" si="1915"/>
        <v>0</v>
      </c>
      <c r="HR379" s="19">
        <f t="shared" si="1915"/>
        <v>0</v>
      </c>
      <c r="HS379" s="19">
        <f t="shared" si="1915"/>
        <v>8956.8000000000011</v>
      </c>
      <c r="HU379" s="19">
        <f t="shared" si="1896"/>
        <v>0</v>
      </c>
      <c r="HV379">
        <f t="shared" si="1897"/>
        <v>0</v>
      </c>
      <c r="HW379">
        <f t="shared" si="1898"/>
        <v>0</v>
      </c>
      <c r="HX379">
        <f t="shared" si="1899"/>
        <v>0</v>
      </c>
      <c r="HY379">
        <f t="shared" si="1900"/>
        <v>94942.080000000002</v>
      </c>
      <c r="HZ379" s="19"/>
      <c r="IB379" s="19">
        <f t="shared" si="1901"/>
        <v>0</v>
      </c>
      <c r="IC379" s="19">
        <f t="shared" si="1902"/>
        <v>0</v>
      </c>
      <c r="ID379" s="19">
        <f t="shared" si="1903"/>
        <v>0</v>
      </c>
      <c r="IE379" s="19">
        <f t="shared" si="1904"/>
        <v>0</v>
      </c>
      <c r="IF379" s="19">
        <f t="shared" si="1905"/>
        <v>47471.040000000001</v>
      </c>
      <c r="IG379" s="19"/>
    </row>
    <row r="380" spans="1:241">
      <c r="B380" s="1" t="str">
        <f t="shared" si="1785"/>
        <v>Style</v>
      </c>
      <c r="C380" s="19">
        <f t="shared" si="1906"/>
        <v>0</v>
      </c>
      <c r="D380" s="19">
        <f t="shared" si="1906"/>
        <v>0</v>
      </c>
      <c r="E380" s="19">
        <f t="shared" si="1906"/>
        <v>0</v>
      </c>
      <c r="F380" s="19">
        <f t="shared" si="1906"/>
        <v>0</v>
      </c>
      <c r="G380" s="19">
        <f t="shared" si="1906"/>
        <v>22392</v>
      </c>
      <c r="I380" s="19">
        <f t="shared" si="1786"/>
        <v>0</v>
      </c>
      <c r="J380">
        <f t="shared" si="1787"/>
        <v>0</v>
      </c>
      <c r="K380">
        <f t="shared" si="1788"/>
        <v>0</v>
      </c>
      <c r="L380">
        <f t="shared" si="1789"/>
        <v>0</v>
      </c>
      <c r="M380">
        <f t="shared" si="1790"/>
        <v>257508</v>
      </c>
      <c r="N380" s="19"/>
      <c r="P380" s="19">
        <f t="shared" si="1791"/>
        <v>0</v>
      </c>
      <c r="Q380" s="19">
        <f t="shared" si="1792"/>
        <v>0</v>
      </c>
      <c r="R380" s="19">
        <f t="shared" si="1793"/>
        <v>0</v>
      </c>
      <c r="S380" s="19">
        <f t="shared" si="1794"/>
        <v>0</v>
      </c>
      <c r="T380" s="19">
        <f t="shared" si="1795"/>
        <v>128754</v>
      </c>
      <c r="U380" s="19"/>
      <c r="X380" s="1" t="str">
        <f t="shared" si="1796"/>
        <v>Style</v>
      </c>
      <c r="Y380" s="19">
        <f t="shared" si="1916"/>
        <v>0</v>
      </c>
      <c r="Z380" s="19">
        <f t="shared" si="1916"/>
        <v>0</v>
      </c>
      <c r="AA380" s="19">
        <f t="shared" si="1916"/>
        <v>0</v>
      </c>
      <c r="AB380" s="19">
        <f t="shared" si="1916"/>
        <v>0</v>
      </c>
      <c r="AC380" s="19">
        <f t="shared" si="1916"/>
        <v>52248</v>
      </c>
      <c r="AE380" s="19">
        <f t="shared" si="1797"/>
        <v>0</v>
      </c>
      <c r="AF380">
        <f t="shared" si="1798"/>
        <v>0</v>
      </c>
      <c r="AG380">
        <f t="shared" si="1799"/>
        <v>0</v>
      </c>
      <c r="AH380">
        <f t="shared" si="1800"/>
        <v>0</v>
      </c>
      <c r="AI380">
        <f t="shared" si="1801"/>
        <v>600852</v>
      </c>
      <c r="AJ380" s="19"/>
      <c r="AL380" s="19">
        <f t="shared" si="1802"/>
        <v>0</v>
      </c>
      <c r="AM380" s="19">
        <f t="shared" si="1803"/>
        <v>0</v>
      </c>
      <c r="AN380" s="19">
        <f t="shared" si="1804"/>
        <v>0</v>
      </c>
      <c r="AO380" s="19">
        <f t="shared" si="1805"/>
        <v>0</v>
      </c>
      <c r="AP380" s="19">
        <f t="shared" si="1806"/>
        <v>300426</v>
      </c>
      <c r="AQ380" s="19"/>
      <c r="AT380" s="1" t="str">
        <f t="shared" si="1807"/>
        <v>Style</v>
      </c>
      <c r="AU380" s="19">
        <f t="shared" si="1907"/>
        <v>0</v>
      </c>
      <c r="AV380" s="19">
        <f t="shared" si="1907"/>
        <v>0</v>
      </c>
      <c r="AW380" s="19">
        <f t="shared" si="1907"/>
        <v>0</v>
      </c>
      <c r="AX380" s="19">
        <f t="shared" si="1907"/>
        <v>0</v>
      </c>
      <c r="AY380" s="19">
        <f t="shared" si="1907"/>
        <v>17913.599999999999</v>
      </c>
      <c r="BA380" s="19">
        <f t="shared" si="1808"/>
        <v>0</v>
      </c>
      <c r="BB380">
        <f t="shared" si="1809"/>
        <v>0</v>
      </c>
      <c r="BC380">
        <f t="shared" si="1810"/>
        <v>0</v>
      </c>
      <c r="BD380">
        <f t="shared" si="1811"/>
        <v>0</v>
      </c>
      <c r="BE380">
        <f t="shared" si="1812"/>
        <v>206006.39999999999</v>
      </c>
      <c r="BF380" s="19"/>
      <c r="BH380" s="19">
        <f t="shared" si="1813"/>
        <v>0</v>
      </c>
      <c r="BI380" s="19">
        <f t="shared" si="1814"/>
        <v>0</v>
      </c>
      <c r="BJ380" s="19">
        <f t="shared" si="1815"/>
        <v>0</v>
      </c>
      <c r="BK380" s="19">
        <f t="shared" si="1816"/>
        <v>0</v>
      </c>
      <c r="BL380" s="19">
        <f t="shared" si="1817"/>
        <v>103003.2</v>
      </c>
      <c r="BM380" s="19"/>
      <c r="BP380" s="1" t="str">
        <f t="shared" si="1818"/>
        <v>Style</v>
      </c>
      <c r="BQ380" s="19">
        <f t="shared" si="1908"/>
        <v>0</v>
      </c>
      <c r="BR380" s="19">
        <f t="shared" si="1908"/>
        <v>0</v>
      </c>
      <c r="BS380" s="19">
        <f t="shared" si="1908"/>
        <v>0</v>
      </c>
      <c r="BT380" s="19">
        <f t="shared" si="1908"/>
        <v>0</v>
      </c>
      <c r="BU380" s="19">
        <f t="shared" si="1908"/>
        <v>52248</v>
      </c>
      <c r="BW380" s="19">
        <f t="shared" si="1819"/>
        <v>0</v>
      </c>
      <c r="BX380">
        <f t="shared" si="1820"/>
        <v>0</v>
      </c>
      <c r="BY380">
        <f t="shared" si="1821"/>
        <v>0</v>
      </c>
      <c r="BZ380">
        <f t="shared" si="1822"/>
        <v>0</v>
      </c>
      <c r="CA380">
        <f t="shared" si="1823"/>
        <v>600852</v>
      </c>
      <c r="CB380" s="19"/>
      <c r="CD380" s="19">
        <f t="shared" si="1824"/>
        <v>0</v>
      </c>
      <c r="CE380" s="19">
        <f t="shared" si="1825"/>
        <v>0</v>
      </c>
      <c r="CF380" s="19">
        <f t="shared" si="1826"/>
        <v>0</v>
      </c>
      <c r="CG380" s="19">
        <f t="shared" si="1827"/>
        <v>0</v>
      </c>
      <c r="CH380" s="19">
        <f t="shared" si="1828"/>
        <v>300426</v>
      </c>
      <c r="CI380" s="19"/>
      <c r="CL380" s="1" t="str">
        <f t="shared" si="1829"/>
        <v>Style</v>
      </c>
      <c r="CM380" s="19">
        <f t="shared" si="1909"/>
        <v>0</v>
      </c>
      <c r="CN380" s="19">
        <f t="shared" si="1909"/>
        <v>0</v>
      </c>
      <c r="CO380" s="19">
        <f t="shared" si="1909"/>
        <v>0</v>
      </c>
      <c r="CP380" s="19">
        <f t="shared" si="1909"/>
        <v>0</v>
      </c>
      <c r="CQ380" s="19">
        <f t="shared" si="1909"/>
        <v>13435.199999999999</v>
      </c>
      <c r="CS380" s="19">
        <f t="shared" si="1830"/>
        <v>0</v>
      </c>
      <c r="CT380">
        <f t="shared" si="1831"/>
        <v>0</v>
      </c>
      <c r="CU380">
        <f t="shared" si="1832"/>
        <v>0</v>
      </c>
      <c r="CV380">
        <f t="shared" si="1833"/>
        <v>0</v>
      </c>
      <c r="CW380">
        <f t="shared" si="1834"/>
        <v>154504.79999999999</v>
      </c>
      <c r="CX380" s="19"/>
      <c r="CZ380" s="19">
        <f t="shared" si="1835"/>
        <v>0</v>
      </c>
      <c r="DA380" s="19">
        <f t="shared" si="1836"/>
        <v>0</v>
      </c>
      <c r="DB380" s="19">
        <f t="shared" si="1837"/>
        <v>0</v>
      </c>
      <c r="DC380" s="19">
        <f t="shared" si="1838"/>
        <v>0</v>
      </c>
      <c r="DD380" s="19">
        <f t="shared" si="1839"/>
        <v>77252.399999999994</v>
      </c>
      <c r="DE380" s="19"/>
      <c r="DH380" s="1" t="str">
        <f t="shared" si="1840"/>
        <v>Style</v>
      </c>
      <c r="DI380" s="19">
        <f t="shared" si="1910"/>
        <v>0</v>
      </c>
      <c r="DJ380" s="19">
        <f t="shared" si="1910"/>
        <v>0</v>
      </c>
      <c r="DK380" s="19">
        <f t="shared" si="1910"/>
        <v>0</v>
      </c>
      <c r="DL380" s="19">
        <f t="shared" si="1910"/>
        <v>0</v>
      </c>
      <c r="DM380" s="19">
        <f t="shared" si="1910"/>
        <v>13435.199999999999</v>
      </c>
      <c r="DO380" s="19">
        <f t="shared" si="1841"/>
        <v>0</v>
      </c>
      <c r="DP380">
        <f t="shared" si="1842"/>
        <v>0</v>
      </c>
      <c r="DQ380">
        <f t="shared" si="1843"/>
        <v>0</v>
      </c>
      <c r="DR380">
        <f t="shared" si="1844"/>
        <v>0</v>
      </c>
      <c r="DS380">
        <f t="shared" si="1845"/>
        <v>154504.79999999999</v>
      </c>
      <c r="DT380" s="19"/>
      <c r="DV380" s="19">
        <f t="shared" si="1846"/>
        <v>0</v>
      </c>
      <c r="DW380" s="19">
        <f t="shared" si="1847"/>
        <v>0</v>
      </c>
      <c r="DX380" s="19">
        <f t="shared" si="1848"/>
        <v>0</v>
      </c>
      <c r="DY380" s="19">
        <f t="shared" si="1849"/>
        <v>0</v>
      </c>
      <c r="DZ380" s="19">
        <f t="shared" si="1850"/>
        <v>77252.399999999994</v>
      </c>
      <c r="EA380" s="19"/>
      <c r="ED380" s="1" t="str">
        <f t="shared" si="1851"/>
        <v>Style</v>
      </c>
      <c r="EE380" s="19">
        <f t="shared" si="1911"/>
        <v>0</v>
      </c>
      <c r="EF380" s="19">
        <f t="shared" si="1911"/>
        <v>0</v>
      </c>
      <c r="EG380" s="19">
        <f t="shared" si="1911"/>
        <v>0</v>
      </c>
      <c r="EH380" s="19">
        <f t="shared" si="1911"/>
        <v>0</v>
      </c>
      <c r="EI380" s="19">
        <f t="shared" si="1911"/>
        <v>52248</v>
      </c>
      <c r="EK380" s="19">
        <f t="shared" si="1852"/>
        <v>0</v>
      </c>
      <c r="EL380">
        <f t="shared" si="1853"/>
        <v>0</v>
      </c>
      <c r="EM380">
        <f t="shared" si="1854"/>
        <v>0</v>
      </c>
      <c r="EN380">
        <f t="shared" si="1855"/>
        <v>0</v>
      </c>
      <c r="EO380">
        <f t="shared" si="1856"/>
        <v>600852</v>
      </c>
      <c r="EP380" s="19"/>
      <c r="ER380" s="19">
        <f t="shared" si="1857"/>
        <v>0</v>
      </c>
      <c r="ES380" s="19">
        <f t="shared" si="1858"/>
        <v>0</v>
      </c>
      <c r="ET380" s="19">
        <f t="shared" si="1859"/>
        <v>0</v>
      </c>
      <c r="EU380" s="19">
        <f t="shared" si="1860"/>
        <v>0</v>
      </c>
      <c r="EV380" s="19">
        <f t="shared" si="1861"/>
        <v>300426</v>
      </c>
      <c r="EW380" s="19"/>
      <c r="EZ380" s="1" t="str">
        <f t="shared" si="1862"/>
        <v>Style</v>
      </c>
      <c r="FA380" s="19">
        <f t="shared" si="1912"/>
        <v>0</v>
      </c>
      <c r="FB380" s="19">
        <f t="shared" si="1912"/>
        <v>0</v>
      </c>
      <c r="FC380" s="19">
        <f t="shared" si="1912"/>
        <v>0</v>
      </c>
      <c r="FD380" s="19">
        <f t="shared" si="1912"/>
        <v>0</v>
      </c>
      <c r="FE380" s="19">
        <f t="shared" si="1912"/>
        <v>52248</v>
      </c>
      <c r="FG380" s="19">
        <f t="shared" si="1863"/>
        <v>0</v>
      </c>
      <c r="FH380">
        <f t="shared" si="1864"/>
        <v>0</v>
      </c>
      <c r="FI380">
        <f t="shared" si="1865"/>
        <v>0</v>
      </c>
      <c r="FJ380">
        <f t="shared" si="1866"/>
        <v>0</v>
      </c>
      <c r="FK380">
        <f t="shared" si="1867"/>
        <v>600852</v>
      </c>
      <c r="FL380" s="19"/>
      <c r="FN380" s="19">
        <f t="shared" si="1868"/>
        <v>0</v>
      </c>
      <c r="FO380" s="19">
        <f t="shared" si="1869"/>
        <v>0</v>
      </c>
      <c r="FP380" s="19">
        <f t="shared" si="1870"/>
        <v>0</v>
      </c>
      <c r="FQ380" s="19">
        <f t="shared" si="1871"/>
        <v>0</v>
      </c>
      <c r="FR380" s="19">
        <f t="shared" si="1872"/>
        <v>300426</v>
      </c>
      <c r="FS380" s="19"/>
      <c r="FV380" s="1" t="str">
        <f t="shared" si="1873"/>
        <v>Style</v>
      </c>
      <c r="FW380" s="19">
        <f t="shared" si="1913"/>
        <v>0</v>
      </c>
      <c r="FX380" s="19">
        <f t="shared" si="1913"/>
        <v>0</v>
      </c>
      <c r="FY380" s="19">
        <f t="shared" si="1913"/>
        <v>0</v>
      </c>
      <c r="FZ380" s="19">
        <f t="shared" si="1913"/>
        <v>0</v>
      </c>
      <c r="GA380" s="19">
        <f t="shared" si="1913"/>
        <v>25377.599999999999</v>
      </c>
      <c r="GC380" s="19">
        <f t="shared" si="1874"/>
        <v>0</v>
      </c>
      <c r="GD380">
        <f t="shared" si="1875"/>
        <v>0</v>
      </c>
      <c r="GE380">
        <f t="shared" si="1876"/>
        <v>0</v>
      </c>
      <c r="GF380">
        <f t="shared" si="1877"/>
        <v>0</v>
      </c>
      <c r="GG380">
        <f t="shared" si="1878"/>
        <v>291842.39999999997</v>
      </c>
      <c r="GH380" s="19"/>
      <c r="GJ380" s="19">
        <f t="shared" si="1879"/>
        <v>0</v>
      </c>
      <c r="GK380" s="19">
        <f t="shared" si="1880"/>
        <v>0</v>
      </c>
      <c r="GL380" s="19">
        <f t="shared" si="1881"/>
        <v>0</v>
      </c>
      <c r="GM380" s="19">
        <f t="shared" si="1882"/>
        <v>0</v>
      </c>
      <c r="GN380" s="19">
        <f t="shared" si="1883"/>
        <v>145921.19999999998</v>
      </c>
      <c r="GO380" s="19"/>
      <c r="GR380" s="1" t="str">
        <f t="shared" si="1884"/>
        <v>Style</v>
      </c>
      <c r="GS380" s="19">
        <f t="shared" si="1914"/>
        <v>0</v>
      </c>
      <c r="GT380" s="19">
        <f t="shared" si="1914"/>
        <v>0</v>
      </c>
      <c r="GU380" s="19">
        <f t="shared" si="1914"/>
        <v>0</v>
      </c>
      <c r="GV380" s="19">
        <f t="shared" si="1914"/>
        <v>0</v>
      </c>
      <c r="GW380" s="19">
        <f t="shared" si="1914"/>
        <v>52248</v>
      </c>
      <c r="GY380" s="19">
        <f t="shared" si="1885"/>
        <v>0</v>
      </c>
      <c r="GZ380">
        <f t="shared" si="1886"/>
        <v>0</v>
      </c>
      <c r="HA380">
        <f t="shared" si="1887"/>
        <v>0</v>
      </c>
      <c r="HB380">
        <f t="shared" si="1888"/>
        <v>0</v>
      </c>
      <c r="HC380">
        <f t="shared" si="1889"/>
        <v>600852</v>
      </c>
      <c r="HD380" s="19"/>
      <c r="HF380" s="19">
        <f t="shared" si="1890"/>
        <v>0</v>
      </c>
      <c r="HG380" s="19">
        <f t="shared" si="1891"/>
        <v>0</v>
      </c>
      <c r="HH380" s="19">
        <f t="shared" si="1892"/>
        <v>0</v>
      </c>
      <c r="HI380" s="19">
        <f t="shared" si="1893"/>
        <v>0</v>
      </c>
      <c r="HJ380" s="19">
        <f t="shared" si="1894"/>
        <v>300426</v>
      </c>
      <c r="HK380" s="19"/>
      <c r="HN380" s="1" t="str">
        <f t="shared" si="1895"/>
        <v>Style</v>
      </c>
      <c r="HO380" s="19">
        <f t="shared" si="1915"/>
        <v>0</v>
      </c>
      <c r="HP380" s="19">
        <f t="shared" si="1915"/>
        <v>0</v>
      </c>
      <c r="HQ380" s="19">
        <f t="shared" si="1915"/>
        <v>0</v>
      </c>
      <c r="HR380" s="19">
        <f t="shared" si="1915"/>
        <v>0</v>
      </c>
      <c r="HS380" s="19">
        <f t="shared" si="1915"/>
        <v>13435.199999999999</v>
      </c>
      <c r="HU380" s="19">
        <f t="shared" si="1896"/>
        <v>0</v>
      </c>
      <c r="HV380">
        <f t="shared" si="1897"/>
        <v>0</v>
      </c>
      <c r="HW380">
        <f t="shared" si="1898"/>
        <v>0</v>
      </c>
      <c r="HX380">
        <f t="shared" si="1899"/>
        <v>0</v>
      </c>
      <c r="HY380">
        <f t="shared" si="1900"/>
        <v>154504.79999999999</v>
      </c>
      <c r="HZ380" s="19"/>
      <c r="IB380" s="19">
        <f t="shared" si="1901"/>
        <v>0</v>
      </c>
      <c r="IC380" s="19">
        <f t="shared" si="1902"/>
        <v>0</v>
      </c>
      <c r="ID380" s="19">
        <f t="shared" si="1903"/>
        <v>0</v>
      </c>
      <c r="IE380" s="19">
        <f t="shared" si="1904"/>
        <v>0</v>
      </c>
      <c r="IF380" s="19">
        <f t="shared" si="1905"/>
        <v>77252.399999999994</v>
      </c>
      <c r="IG380" s="19"/>
    </row>
    <row r="381" spans="1:241">
      <c r="B381" s="1" t="str">
        <f t="shared" si="1785"/>
        <v>Designers</v>
      </c>
      <c r="C381" s="19">
        <f t="shared" si="1906"/>
        <v>0</v>
      </c>
      <c r="D381" s="19">
        <f t="shared" si="1906"/>
        <v>0</v>
      </c>
      <c r="E381" s="19">
        <f t="shared" si="1906"/>
        <v>0</v>
      </c>
      <c r="F381" s="19">
        <f t="shared" si="1906"/>
        <v>0</v>
      </c>
      <c r="G381" s="19">
        <f t="shared" si="1906"/>
        <v>18660</v>
      </c>
      <c r="I381" s="19">
        <f t="shared" si="1786"/>
        <v>0</v>
      </c>
      <c r="J381">
        <f t="shared" si="1787"/>
        <v>0</v>
      </c>
      <c r="K381">
        <f t="shared" si="1788"/>
        <v>0</v>
      </c>
      <c r="L381">
        <f t="shared" si="1789"/>
        <v>0</v>
      </c>
      <c r="M381">
        <f t="shared" si="1790"/>
        <v>214590</v>
      </c>
      <c r="N381" s="19"/>
      <c r="P381" s="19">
        <f t="shared" si="1791"/>
        <v>0</v>
      </c>
      <c r="Q381" s="19">
        <f t="shared" si="1792"/>
        <v>0</v>
      </c>
      <c r="R381" s="19">
        <f t="shared" si="1793"/>
        <v>0</v>
      </c>
      <c r="S381" s="19">
        <f t="shared" si="1794"/>
        <v>0</v>
      </c>
      <c r="T381" s="19">
        <f t="shared" si="1795"/>
        <v>107295</v>
      </c>
      <c r="U381" s="19"/>
      <c r="X381" s="1" t="str">
        <f t="shared" si="1796"/>
        <v>Designers</v>
      </c>
      <c r="Y381" s="19">
        <f t="shared" si="1916"/>
        <v>0</v>
      </c>
      <c r="Z381" s="19">
        <f t="shared" si="1916"/>
        <v>0</v>
      </c>
      <c r="AA381" s="19">
        <f t="shared" si="1916"/>
        <v>0</v>
      </c>
      <c r="AB381" s="19">
        <f t="shared" si="1916"/>
        <v>0</v>
      </c>
      <c r="AC381" s="19">
        <f t="shared" si="1916"/>
        <v>43540</v>
      </c>
      <c r="AE381" s="19">
        <f t="shared" si="1797"/>
        <v>0</v>
      </c>
      <c r="AF381">
        <f t="shared" si="1798"/>
        <v>0</v>
      </c>
      <c r="AG381">
        <f t="shared" si="1799"/>
        <v>0</v>
      </c>
      <c r="AH381">
        <f t="shared" si="1800"/>
        <v>0</v>
      </c>
      <c r="AI381">
        <f t="shared" si="1801"/>
        <v>500710</v>
      </c>
      <c r="AJ381" s="19"/>
      <c r="AL381" s="19">
        <f t="shared" si="1802"/>
        <v>0</v>
      </c>
      <c r="AM381" s="19">
        <f t="shared" si="1803"/>
        <v>0</v>
      </c>
      <c r="AN381" s="19">
        <f t="shared" si="1804"/>
        <v>0</v>
      </c>
      <c r="AO381" s="19">
        <f t="shared" si="1805"/>
        <v>0</v>
      </c>
      <c r="AP381" s="19">
        <f t="shared" si="1806"/>
        <v>250355</v>
      </c>
      <c r="AQ381" s="19"/>
      <c r="AT381" s="1" t="str">
        <f t="shared" si="1807"/>
        <v>Designers</v>
      </c>
      <c r="AU381" s="19">
        <f t="shared" si="1907"/>
        <v>0</v>
      </c>
      <c r="AV381" s="19">
        <f t="shared" si="1907"/>
        <v>0</v>
      </c>
      <c r="AW381" s="19">
        <f t="shared" si="1907"/>
        <v>0</v>
      </c>
      <c r="AX381" s="19">
        <f t="shared" si="1907"/>
        <v>0</v>
      </c>
      <c r="AY381" s="19">
        <f t="shared" si="1907"/>
        <v>14928</v>
      </c>
      <c r="BA381" s="19">
        <f t="shared" si="1808"/>
        <v>0</v>
      </c>
      <c r="BB381">
        <f t="shared" si="1809"/>
        <v>0</v>
      </c>
      <c r="BC381">
        <f t="shared" si="1810"/>
        <v>0</v>
      </c>
      <c r="BD381">
        <f t="shared" si="1811"/>
        <v>0</v>
      </c>
      <c r="BE381">
        <f t="shared" si="1812"/>
        <v>171672</v>
      </c>
      <c r="BF381" s="19"/>
      <c r="BH381" s="19">
        <f t="shared" si="1813"/>
        <v>0</v>
      </c>
      <c r="BI381" s="19">
        <f t="shared" si="1814"/>
        <v>0</v>
      </c>
      <c r="BJ381" s="19">
        <f t="shared" si="1815"/>
        <v>0</v>
      </c>
      <c r="BK381" s="19">
        <f t="shared" si="1816"/>
        <v>0</v>
      </c>
      <c r="BL381" s="19">
        <f t="shared" si="1817"/>
        <v>85836</v>
      </c>
      <c r="BM381" s="19"/>
      <c r="BP381" s="1" t="str">
        <f t="shared" si="1818"/>
        <v>Designers</v>
      </c>
      <c r="BQ381" s="19">
        <f t="shared" si="1908"/>
        <v>0</v>
      </c>
      <c r="BR381" s="19">
        <f t="shared" si="1908"/>
        <v>0</v>
      </c>
      <c r="BS381" s="19">
        <f t="shared" si="1908"/>
        <v>0</v>
      </c>
      <c r="BT381" s="19">
        <f t="shared" si="1908"/>
        <v>0</v>
      </c>
      <c r="BU381" s="19">
        <f t="shared" si="1908"/>
        <v>43540</v>
      </c>
      <c r="BW381" s="19">
        <f t="shared" si="1819"/>
        <v>0</v>
      </c>
      <c r="BX381">
        <f t="shared" si="1820"/>
        <v>0</v>
      </c>
      <c r="BY381">
        <f t="shared" si="1821"/>
        <v>0</v>
      </c>
      <c r="BZ381">
        <f t="shared" si="1822"/>
        <v>0</v>
      </c>
      <c r="CA381">
        <f t="shared" si="1823"/>
        <v>500710</v>
      </c>
      <c r="CB381" s="19"/>
      <c r="CD381" s="19">
        <f t="shared" si="1824"/>
        <v>0</v>
      </c>
      <c r="CE381" s="19">
        <f t="shared" si="1825"/>
        <v>0</v>
      </c>
      <c r="CF381" s="19">
        <f t="shared" si="1826"/>
        <v>0</v>
      </c>
      <c r="CG381" s="19">
        <f t="shared" si="1827"/>
        <v>0</v>
      </c>
      <c r="CH381" s="19">
        <f t="shared" si="1828"/>
        <v>250355</v>
      </c>
      <c r="CI381" s="19"/>
      <c r="CL381" s="1" t="str">
        <f t="shared" si="1829"/>
        <v>Designers</v>
      </c>
      <c r="CM381" s="19">
        <f t="shared" si="1909"/>
        <v>0</v>
      </c>
      <c r="CN381" s="19">
        <f t="shared" si="1909"/>
        <v>0</v>
      </c>
      <c r="CO381" s="19">
        <f t="shared" si="1909"/>
        <v>0</v>
      </c>
      <c r="CP381" s="19">
        <f t="shared" si="1909"/>
        <v>0</v>
      </c>
      <c r="CQ381" s="19">
        <f t="shared" si="1909"/>
        <v>11196</v>
      </c>
      <c r="CS381" s="19">
        <f t="shared" si="1830"/>
        <v>0</v>
      </c>
      <c r="CT381">
        <f t="shared" si="1831"/>
        <v>0</v>
      </c>
      <c r="CU381">
        <f t="shared" si="1832"/>
        <v>0</v>
      </c>
      <c r="CV381">
        <f t="shared" si="1833"/>
        <v>0</v>
      </c>
      <c r="CW381">
        <f t="shared" si="1834"/>
        <v>128754</v>
      </c>
      <c r="CX381" s="19"/>
      <c r="CZ381" s="19">
        <f t="shared" si="1835"/>
        <v>0</v>
      </c>
      <c r="DA381" s="19">
        <f t="shared" si="1836"/>
        <v>0</v>
      </c>
      <c r="DB381" s="19">
        <f t="shared" si="1837"/>
        <v>0</v>
      </c>
      <c r="DC381" s="19">
        <f t="shared" si="1838"/>
        <v>0</v>
      </c>
      <c r="DD381" s="19">
        <f t="shared" si="1839"/>
        <v>64377</v>
      </c>
      <c r="DE381" s="19"/>
      <c r="DH381" s="1" t="str">
        <f t="shared" si="1840"/>
        <v>Designers</v>
      </c>
      <c r="DI381" s="19">
        <f t="shared" si="1910"/>
        <v>0</v>
      </c>
      <c r="DJ381" s="19">
        <f t="shared" si="1910"/>
        <v>0</v>
      </c>
      <c r="DK381" s="19">
        <f t="shared" si="1910"/>
        <v>0</v>
      </c>
      <c r="DL381" s="19">
        <f t="shared" si="1910"/>
        <v>0</v>
      </c>
      <c r="DM381" s="19">
        <f t="shared" si="1910"/>
        <v>11196</v>
      </c>
      <c r="DO381" s="19">
        <f t="shared" si="1841"/>
        <v>0</v>
      </c>
      <c r="DP381">
        <f t="shared" si="1842"/>
        <v>0</v>
      </c>
      <c r="DQ381">
        <f t="shared" si="1843"/>
        <v>0</v>
      </c>
      <c r="DR381">
        <f t="shared" si="1844"/>
        <v>0</v>
      </c>
      <c r="DS381">
        <f t="shared" si="1845"/>
        <v>128754</v>
      </c>
      <c r="DT381" s="19"/>
      <c r="DV381" s="19">
        <f t="shared" si="1846"/>
        <v>0</v>
      </c>
      <c r="DW381" s="19">
        <f t="shared" si="1847"/>
        <v>0</v>
      </c>
      <c r="DX381" s="19">
        <f t="shared" si="1848"/>
        <v>0</v>
      </c>
      <c r="DY381" s="19">
        <f t="shared" si="1849"/>
        <v>0</v>
      </c>
      <c r="DZ381" s="19">
        <f t="shared" si="1850"/>
        <v>64377</v>
      </c>
      <c r="EA381" s="19"/>
      <c r="ED381" s="1" t="str">
        <f t="shared" si="1851"/>
        <v>Designers</v>
      </c>
      <c r="EE381" s="19">
        <f t="shared" si="1911"/>
        <v>0</v>
      </c>
      <c r="EF381" s="19">
        <f t="shared" si="1911"/>
        <v>0</v>
      </c>
      <c r="EG381" s="19">
        <f t="shared" si="1911"/>
        <v>0</v>
      </c>
      <c r="EH381" s="19">
        <f t="shared" si="1911"/>
        <v>0</v>
      </c>
      <c r="EI381" s="19">
        <f t="shared" si="1911"/>
        <v>43540</v>
      </c>
      <c r="EK381" s="19">
        <f t="shared" si="1852"/>
        <v>0</v>
      </c>
      <c r="EL381">
        <f t="shared" si="1853"/>
        <v>0</v>
      </c>
      <c r="EM381">
        <f t="shared" si="1854"/>
        <v>0</v>
      </c>
      <c r="EN381">
        <f t="shared" si="1855"/>
        <v>0</v>
      </c>
      <c r="EO381">
        <f t="shared" si="1856"/>
        <v>500710</v>
      </c>
      <c r="EP381" s="19"/>
      <c r="ER381" s="19">
        <f t="shared" si="1857"/>
        <v>0</v>
      </c>
      <c r="ES381" s="19">
        <f t="shared" si="1858"/>
        <v>0</v>
      </c>
      <c r="ET381" s="19">
        <f t="shared" si="1859"/>
        <v>0</v>
      </c>
      <c r="EU381" s="19">
        <f t="shared" si="1860"/>
        <v>0</v>
      </c>
      <c r="EV381" s="19">
        <f t="shared" si="1861"/>
        <v>250355</v>
      </c>
      <c r="EW381" s="19"/>
      <c r="EZ381" s="1" t="str">
        <f t="shared" si="1862"/>
        <v>Designers</v>
      </c>
      <c r="FA381" s="19">
        <f t="shared" si="1912"/>
        <v>0</v>
      </c>
      <c r="FB381" s="19">
        <f t="shared" si="1912"/>
        <v>0</v>
      </c>
      <c r="FC381" s="19">
        <f t="shared" si="1912"/>
        <v>0</v>
      </c>
      <c r="FD381" s="19">
        <f t="shared" si="1912"/>
        <v>0</v>
      </c>
      <c r="FE381" s="19">
        <f t="shared" si="1912"/>
        <v>43540</v>
      </c>
      <c r="FG381" s="19">
        <f t="shared" si="1863"/>
        <v>0</v>
      </c>
      <c r="FH381">
        <f t="shared" si="1864"/>
        <v>0</v>
      </c>
      <c r="FI381">
        <f t="shared" si="1865"/>
        <v>0</v>
      </c>
      <c r="FJ381">
        <f t="shared" si="1866"/>
        <v>0</v>
      </c>
      <c r="FK381">
        <f t="shared" si="1867"/>
        <v>500710</v>
      </c>
      <c r="FL381" s="19"/>
      <c r="FN381" s="19">
        <f t="shared" si="1868"/>
        <v>0</v>
      </c>
      <c r="FO381" s="19">
        <f t="shared" si="1869"/>
        <v>0</v>
      </c>
      <c r="FP381" s="19">
        <f t="shared" si="1870"/>
        <v>0</v>
      </c>
      <c r="FQ381" s="19">
        <f t="shared" si="1871"/>
        <v>0</v>
      </c>
      <c r="FR381" s="19">
        <f t="shared" si="1872"/>
        <v>250355</v>
      </c>
      <c r="FS381" s="19"/>
      <c r="FV381" s="1" t="str">
        <f t="shared" si="1873"/>
        <v>Designers</v>
      </c>
      <c r="FW381" s="19">
        <f t="shared" si="1913"/>
        <v>0</v>
      </c>
      <c r="FX381" s="19">
        <f t="shared" si="1913"/>
        <v>0</v>
      </c>
      <c r="FY381" s="19">
        <f t="shared" si="1913"/>
        <v>0</v>
      </c>
      <c r="FZ381" s="19">
        <f t="shared" si="1913"/>
        <v>0</v>
      </c>
      <c r="GA381" s="19">
        <f t="shared" si="1913"/>
        <v>21148</v>
      </c>
      <c r="GC381" s="19">
        <f t="shared" si="1874"/>
        <v>0</v>
      </c>
      <c r="GD381">
        <f t="shared" si="1875"/>
        <v>0</v>
      </c>
      <c r="GE381">
        <f t="shared" si="1876"/>
        <v>0</v>
      </c>
      <c r="GF381">
        <f t="shared" si="1877"/>
        <v>0</v>
      </c>
      <c r="GG381">
        <f t="shared" si="1878"/>
        <v>243202</v>
      </c>
      <c r="GH381" s="19"/>
      <c r="GJ381" s="19">
        <f t="shared" si="1879"/>
        <v>0</v>
      </c>
      <c r="GK381" s="19">
        <f t="shared" si="1880"/>
        <v>0</v>
      </c>
      <c r="GL381" s="19">
        <f t="shared" si="1881"/>
        <v>0</v>
      </c>
      <c r="GM381" s="19">
        <f t="shared" si="1882"/>
        <v>0</v>
      </c>
      <c r="GN381" s="19">
        <f t="shared" si="1883"/>
        <v>121601</v>
      </c>
      <c r="GO381" s="19"/>
      <c r="GR381" s="1" t="str">
        <f t="shared" si="1884"/>
        <v>Designers</v>
      </c>
      <c r="GS381" s="19">
        <f t="shared" si="1914"/>
        <v>0</v>
      </c>
      <c r="GT381" s="19">
        <f t="shared" si="1914"/>
        <v>0</v>
      </c>
      <c r="GU381" s="19">
        <f t="shared" si="1914"/>
        <v>0</v>
      </c>
      <c r="GV381" s="19">
        <f t="shared" si="1914"/>
        <v>0</v>
      </c>
      <c r="GW381" s="19">
        <f t="shared" si="1914"/>
        <v>43540</v>
      </c>
      <c r="GY381" s="19">
        <f t="shared" si="1885"/>
        <v>0</v>
      </c>
      <c r="GZ381">
        <f t="shared" si="1886"/>
        <v>0</v>
      </c>
      <c r="HA381">
        <f t="shared" si="1887"/>
        <v>0</v>
      </c>
      <c r="HB381">
        <f t="shared" si="1888"/>
        <v>0</v>
      </c>
      <c r="HC381">
        <f t="shared" si="1889"/>
        <v>500710</v>
      </c>
      <c r="HD381" s="19"/>
      <c r="HF381" s="19">
        <f t="shared" si="1890"/>
        <v>0</v>
      </c>
      <c r="HG381" s="19">
        <f t="shared" si="1891"/>
        <v>0</v>
      </c>
      <c r="HH381" s="19">
        <f t="shared" si="1892"/>
        <v>0</v>
      </c>
      <c r="HI381" s="19">
        <f t="shared" si="1893"/>
        <v>0</v>
      </c>
      <c r="HJ381" s="19">
        <f t="shared" si="1894"/>
        <v>250355</v>
      </c>
      <c r="HK381" s="19"/>
      <c r="HN381" s="1" t="str">
        <f t="shared" si="1895"/>
        <v>Designers</v>
      </c>
      <c r="HO381" s="19">
        <f t="shared" si="1915"/>
        <v>0</v>
      </c>
      <c r="HP381" s="19">
        <f t="shared" si="1915"/>
        <v>0</v>
      </c>
      <c r="HQ381" s="19">
        <f t="shared" si="1915"/>
        <v>0</v>
      </c>
      <c r="HR381" s="19">
        <f t="shared" si="1915"/>
        <v>0</v>
      </c>
      <c r="HS381" s="19">
        <f t="shared" si="1915"/>
        <v>11196</v>
      </c>
      <c r="HU381" s="19">
        <f t="shared" si="1896"/>
        <v>0</v>
      </c>
      <c r="HV381">
        <f t="shared" si="1897"/>
        <v>0</v>
      </c>
      <c r="HW381">
        <f t="shared" si="1898"/>
        <v>0</v>
      </c>
      <c r="HX381">
        <f t="shared" si="1899"/>
        <v>0</v>
      </c>
      <c r="HY381">
        <f t="shared" si="1900"/>
        <v>128754</v>
      </c>
      <c r="HZ381" s="19"/>
      <c r="IB381" s="19">
        <f t="shared" si="1901"/>
        <v>0</v>
      </c>
      <c r="IC381" s="19">
        <f t="shared" si="1902"/>
        <v>0</v>
      </c>
      <c r="ID381" s="19">
        <f t="shared" si="1903"/>
        <v>0</v>
      </c>
      <c r="IE381" s="19">
        <f t="shared" si="1904"/>
        <v>0</v>
      </c>
      <c r="IF381" s="19">
        <f t="shared" si="1905"/>
        <v>64377</v>
      </c>
      <c r="IG381" s="19"/>
    </row>
    <row r="382" spans="1:241">
      <c r="B382" s="1" t="str">
        <f t="shared" si="1785"/>
        <v>Supra</v>
      </c>
      <c r="C382" s="19">
        <f t="shared" si="1906"/>
        <v>0</v>
      </c>
      <c r="D382" s="19">
        <f t="shared" si="1906"/>
        <v>0</v>
      </c>
      <c r="E382" s="19">
        <f t="shared" si="1906"/>
        <v>0</v>
      </c>
      <c r="F382" s="19">
        <f t="shared" si="1906"/>
        <v>0</v>
      </c>
      <c r="G382" s="19">
        <f t="shared" si="1906"/>
        <v>9330</v>
      </c>
      <c r="I382" s="19">
        <f t="shared" si="1786"/>
        <v>0</v>
      </c>
      <c r="J382">
        <f t="shared" si="1787"/>
        <v>0</v>
      </c>
      <c r="K382">
        <f t="shared" si="1788"/>
        <v>0</v>
      </c>
      <c r="L382">
        <f t="shared" si="1789"/>
        <v>0</v>
      </c>
      <c r="M382">
        <f t="shared" si="1790"/>
        <v>304158</v>
      </c>
      <c r="N382" s="19"/>
      <c r="P382" s="19">
        <f t="shared" si="1791"/>
        <v>0</v>
      </c>
      <c r="Q382" s="19">
        <f t="shared" si="1792"/>
        <v>0</v>
      </c>
      <c r="R382" s="19">
        <f t="shared" si="1793"/>
        <v>0</v>
      </c>
      <c r="S382" s="19">
        <f t="shared" si="1794"/>
        <v>0</v>
      </c>
      <c r="T382" s="19">
        <f t="shared" si="1795"/>
        <v>152079</v>
      </c>
      <c r="U382" s="19"/>
      <c r="X382" s="1" t="str">
        <f t="shared" si="1796"/>
        <v>Supra</v>
      </c>
      <c r="Y382" s="19">
        <f t="shared" si="1916"/>
        <v>0</v>
      </c>
      <c r="Z382" s="19">
        <f t="shared" si="1916"/>
        <v>0</v>
      </c>
      <c r="AA382" s="19">
        <f t="shared" si="1916"/>
        <v>0</v>
      </c>
      <c r="AB382" s="19">
        <f t="shared" si="1916"/>
        <v>0</v>
      </c>
      <c r="AC382" s="19">
        <f t="shared" si="1916"/>
        <v>21770</v>
      </c>
      <c r="AE382" s="19">
        <f t="shared" si="1797"/>
        <v>0</v>
      </c>
      <c r="AF382">
        <f t="shared" si="1798"/>
        <v>0</v>
      </c>
      <c r="AG382">
        <f t="shared" si="1799"/>
        <v>0</v>
      </c>
      <c r="AH382">
        <f t="shared" si="1800"/>
        <v>0</v>
      </c>
      <c r="AI382">
        <f t="shared" si="1801"/>
        <v>709702</v>
      </c>
      <c r="AJ382" s="19"/>
      <c r="AL382" s="19">
        <f t="shared" si="1802"/>
        <v>0</v>
      </c>
      <c r="AM382" s="19">
        <f t="shared" si="1803"/>
        <v>0</v>
      </c>
      <c r="AN382" s="19">
        <f t="shared" si="1804"/>
        <v>0</v>
      </c>
      <c r="AO382" s="19">
        <f t="shared" si="1805"/>
        <v>0</v>
      </c>
      <c r="AP382" s="19">
        <f t="shared" si="1806"/>
        <v>354851</v>
      </c>
      <c r="AQ382" s="19"/>
      <c r="AT382" s="1" t="str">
        <f t="shared" si="1807"/>
        <v>Supra</v>
      </c>
      <c r="AU382" s="19">
        <f t="shared" si="1907"/>
        <v>0</v>
      </c>
      <c r="AV382" s="19">
        <f t="shared" si="1907"/>
        <v>0</v>
      </c>
      <c r="AW382" s="19">
        <f t="shared" si="1907"/>
        <v>0</v>
      </c>
      <c r="AX382" s="19">
        <f t="shared" si="1907"/>
        <v>0</v>
      </c>
      <c r="AY382" s="19">
        <f t="shared" si="1907"/>
        <v>7464</v>
      </c>
      <c r="BA382" s="19">
        <f t="shared" si="1808"/>
        <v>0</v>
      </c>
      <c r="BB382">
        <f t="shared" si="1809"/>
        <v>0</v>
      </c>
      <c r="BC382">
        <f t="shared" si="1810"/>
        <v>0</v>
      </c>
      <c r="BD382">
        <f t="shared" si="1811"/>
        <v>0</v>
      </c>
      <c r="BE382">
        <f t="shared" si="1812"/>
        <v>243326.40000000002</v>
      </c>
      <c r="BF382" s="19"/>
      <c r="BH382" s="19">
        <f t="shared" si="1813"/>
        <v>0</v>
      </c>
      <c r="BI382" s="19">
        <f t="shared" si="1814"/>
        <v>0</v>
      </c>
      <c r="BJ382" s="19">
        <f t="shared" si="1815"/>
        <v>0</v>
      </c>
      <c r="BK382" s="19">
        <f t="shared" si="1816"/>
        <v>0</v>
      </c>
      <c r="BL382" s="19">
        <f t="shared" si="1817"/>
        <v>121663.20000000001</v>
      </c>
      <c r="BM382" s="19"/>
      <c r="BP382" s="1" t="str">
        <f t="shared" si="1818"/>
        <v>Supra</v>
      </c>
      <c r="BQ382" s="19">
        <f t="shared" si="1908"/>
        <v>0</v>
      </c>
      <c r="BR382" s="19">
        <f t="shared" si="1908"/>
        <v>0</v>
      </c>
      <c r="BS382" s="19">
        <f t="shared" si="1908"/>
        <v>0</v>
      </c>
      <c r="BT382" s="19">
        <f t="shared" si="1908"/>
        <v>0</v>
      </c>
      <c r="BU382" s="19">
        <f t="shared" si="1908"/>
        <v>21770</v>
      </c>
      <c r="BW382" s="19">
        <f t="shared" si="1819"/>
        <v>0</v>
      </c>
      <c r="BX382">
        <f t="shared" si="1820"/>
        <v>0</v>
      </c>
      <c r="BY382">
        <f t="shared" si="1821"/>
        <v>0</v>
      </c>
      <c r="BZ382">
        <f t="shared" si="1822"/>
        <v>0</v>
      </c>
      <c r="CA382">
        <f t="shared" si="1823"/>
        <v>709702</v>
      </c>
      <c r="CB382" s="19"/>
      <c r="CD382" s="19">
        <f t="shared" si="1824"/>
        <v>0</v>
      </c>
      <c r="CE382" s="19">
        <f t="shared" si="1825"/>
        <v>0</v>
      </c>
      <c r="CF382" s="19">
        <f t="shared" si="1826"/>
        <v>0</v>
      </c>
      <c r="CG382" s="19">
        <f t="shared" si="1827"/>
        <v>0</v>
      </c>
      <c r="CH382" s="19">
        <f t="shared" si="1828"/>
        <v>354851</v>
      </c>
      <c r="CI382" s="19"/>
      <c r="CL382" s="1" t="str">
        <f t="shared" si="1829"/>
        <v>Supra</v>
      </c>
      <c r="CM382" s="19">
        <f t="shared" si="1909"/>
        <v>0</v>
      </c>
      <c r="CN382" s="19">
        <f t="shared" si="1909"/>
        <v>0</v>
      </c>
      <c r="CO382" s="19">
        <f t="shared" si="1909"/>
        <v>0</v>
      </c>
      <c r="CP382" s="19">
        <f t="shared" si="1909"/>
        <v>0</v>
      </c>
      <c r="CQ382" s="19">
        <f t="shared" si="1909"/>
        <v>5598</v>
      </c>
      <c r="CS382" s="19">
        <f t="shared" si="1830"/>
        <v>0</v>
      </c>
      <c r="CT382">
        <f t="shared" si="1831"/>
        <v>0</v>
      </c>
      <c r="CU382">
        <f t="shared" si="1832"/>
        <v>0</v>
      </c>
      <c r="CV382">
        <f t="shared" si="1833"/>
        <v>0</v>
      </c>
      <c r="CW382">
        <f t="shared" si="1834"/>
        <v>182494.80000000002</v>
      </c>
      <c r="CX382" s="19"/>
      <c r="CZ382" s="19">
        <f t="shared" si="1835"/>
        <v>0</v>
      </c>
      <c r="DA382" s="19">
        <f t="shared" si="1836"/>
        <v>0</v>
      </c>
      <c r="DB382" s="19">
        <f t="shared" si="1837"/>
        <v>0</v>
      </c>
      <c r="DC382" s="19">
        <f t="shared" si="1838"/>
        <v>0</v>
      </c>
      <c r="DD382" s="19">
        <f t="shared" si="1839"/>
        <v>91247.400000000009</v>
      </c>
      <c r="DE382" s="19"/>
      <c r="DH382" s="1" t="str">
        <f t="shared" si="1840"/>
        <v>Supra</v>
      </c>
      <c r="DI382" s="19">
        <f t="shared" si="1910"/>
        <v>0</v>
      </c>
      <c r="DJ382" s="19">
        <f t="shared" si="1910"/>
        <v>0</v>
      </c>
      <c r="DK382" s="19">
        <f t="shared" si="1910"/>
        <v>0</v>
      </c>
      <c r="DL382" s="19">
        <f t="shared" si="1910"/>
        <v>0</v>
      </c>
      <c r="DM382" s="19">
        <f t="shared" si="1910"/>
        <v>5598</v>
      </c>
      <c r="DO382" s="19">
        <f t="shared" si="1841"/>
        <v>0</v>
      </c>
      <c r="DP382">
        <f t="shared" si="1842"/>
        <v>0</v>
      </c>
      <c r="DQ382">
        <f t="shared" si="1843"/>
        <v>0</v>
      </c>
      <c r="DR382">
        <f t="shared" si="1844"/>
        <v>0</v>
      </c>
      <c r="DS382">
        <f t="shared" si="1845"/>
        <v>182494.80000000002</v>
      </c>
      <c r="DT382" s="19"/>
      <c r="DV382" s="19">
        <f t="shared" si="1846"/>
        <v>0</v>
      </c>
      <c r="DW382" s="19">
        <f t="shared" si="1847"/>
        <v>0</v>
      </c>
      <c r="DX382" s="19">
        <f t="shared" si="1848"/>
        <v>0</v>
      </c>
      <c r="DY382" s="19">
        <f t="shared" si="1849"/>
        <v>0</v>
      </c>
      <c r="DZ382" s="19">
        <f t="shared" si="1850"/>
        <v>91247.400000000009</v>
      </c>
      <c r="EA382" s="19"/>
      <c r="ED382" s="1" t="str">
        <f t="shared" si="1851"/>
        <v>Supra</v>
      </c>
      <c r="EE382" s="19">
        <f t="shared" si="1911"/>
        <v>0</v>
      </c>
      <c r="EF382" s="19">
        <f t="shared" si="1911"/>
        <v>0</v>
      </c>
      <c r="EG382" s="19">
        <f t="shared" si="1911"/>
        <v>0</v>
      </c>
      <c r="EH382" s="19">
        <f t="shared" si="1911"/>
        <v>0</v>
      </c>
      <c r="EI382" s="19">
        <f t="shared" si="1911"/>
        <v>21770</v>
      </c>
      <c r="EK382" s="19">
        <f t="shared" si="1852"/>
        <v>0</v>
      </c>
      <c r="EL382">
        <f t="shared" si="1853"/>
        <v>0</v>
      </c>
      <c r="EM382">
        <f t="shared" si="1854"/>
        <v>0</v>
      </c>
      <c r="EN382">
        <f t="shared" si="1855"/>
        <v>0</v>
      </c>
      <c r="EO382">
        <f t="shared" si="1856"/>
        <v>709702</v>
      </c>
      <c r="EP382" s="19"/>
      <c r="ER382" s="19">
        <f t="shared" si="1857"/>
        <v>0</v>
      </c>
      <c r="ES382" s="19">
        <f t="shared" si="1858"/>
        <v>0</v>
      </c>
      <c r="ET382" s="19">
        <f t="shared" si="1859"/>
        <v>0</v>
      </c>
      <c r="EU382" s="19">
        <f t="shared" si="1860"/>
        <v>0</v>
      </c>
      <c r="EV382" s="19">
        <f t="shared" si="1861"/>
        <v>354851</v>
      </c>
      <c r="EW382" s="19"/>
      <c r="EZ382" s="1" t="str">
        <f t="shared" si="1862"/>
        <v>Supra</v>
      </c>
      <c r="FA382" s="19">
        <f t="shared" si="1912"/>
        <v>0</v>
      </c>
      <c r="FB382" s="19">
        <f t="shared" si="1912"/>
        <v>0</v>
      </c>
      <c r="FC382" s="19">
        <f t="shared" si="1912"/>
        <v>0</v>
      </c>
      <c r="FD382" s="19">
        <f t="shared" si="1912"/>
        <v>0</v>
      </c>
      <c r="FE382" s="19">
        <f t="shared" si="1912"/>
        <v>21770</v>
      </c>
      <c r="FG382" s="19">
        <f t="shared" si="1863"/>
        <v>0</v>
      </c>
      <c r="FH382">
        <f t="shared" si="1864"/>
        <v>0</v>
      </c>
      <c r="FI382">
        <f t="shared" si="1865"/>
        <v>0</v>
      </c>
      <c r="FJ382">
        <f t="shared" si="1866"/>
        <v>0</v>
      </c>
      <c r="FK382">
        <f t="shared" si="1867"/>
        <v>709702</v>
      </c>
      <c r="FL382" s="19"/>
      <c r="FN382" s="19">
        <f t="shared" si="1868"/>
        <v>0</v>
      </c>
      <c r="FO382" s="19">
        <f t="shared" si="1869"/>
        <v>0</v>
      </c>
      <c r="FP382" s="19">
        <f t="shared" si="1870"/>
        <v>0</v>
      </c>
      <c r="FQ382" s="19">
        <f t="shared" si="1871"/>
        <v>0</v>
      </c>
      <c r="FR382" s="19">
        <f t="shared" si="1872"/>
        <v>354851</v>
      </c>
      <c r="FS382" s="19"/>
      <c r="FV382" s="1" t="str">
        <f t="shared" si="1873"/>
        <v>Supra</v>
      </c>
      <c r="FW382" s="19">
        <f t="shared" si="1913"/>
        <v>0</v>
      </c>
      <c r="FX382" s="19">
        <f t="shared" si="1913"/>
        <v>0</v>
      </c>
      <c r="FY382" s="19">
        <f t="shared" si="1913"/>
        <v>0</v>
      </c>
      <c r="FZ382" s="19">
        <f t="shared" si="1913"/>
        <v>0</v>
      </c>
      <c r="GA382" s="19">
        <f t="shared" si="1913"/>
        <v>10574</v>
      </c>
      <c r="GC382" s="19">
        <f t="shared" si="1874"/>
        <v>0</v>
      </c>
      <c r="GD382">
        <f t="shared" si="1875"/>
        <v>0</v>
      </c>
      <c r="GE382">
        <f t="shared" si="1876"/>
        <v>0</v>
      </c>
      <c r="GF382">
        <f t="shared" si="1877"/>
        <v>0</v>
      </c>
      <c r="GG382">
        <f t="shared" si="1878"/>
        <v>344712.4</v>
      </c>
      <c r="GH382" s="19"/>
      <c r="GJ382" s="19">
        <f t="shared" si="1879"/>
        <v>0</v>
      </c>
      <c r="GK382" s="19">
        <f t="shared" si="1880"/>
        <v>0</v>
      </c>
      <c r="GL382" s="19">
        <f t="shared" si="1881"/>
        <v>0</v>
      </c>
      <c r="GM382" s="19">
        <f t="shared" si="1882"/>
        <v>0</v>
      </c>
      <c r="GN382" s="19">
        <f t="shared" si="1883"/>
        <v>172356.2</v>
      </c>
      <c r="GO382" s="19"/>
      <c r="GR382" s="1" t="str">
        <f t="shared" si="1884"/>
        <v>Supra</v>
      </c>
      <c r="GS382" s="19">
        <f t="shared" si="1914"/>
        <v>0</v>
      </c>
      <c r="GT382" s="19">
        <f t="shared" si="1914"/>
        <v>0</v>
      </c>
      <c r="GU382" s="19">
        <f t="shared" si="1914"/>
        <v>0</v>
      </c>
      <c r="GV382" s="19">
        <f t="shared" si="1914"/>
        <v>0</v>
      </c>
      <c r="GW382" s="19">
        <f t="shared" si="1914"/>
        <v>21770</v>
      </c>
      <c r="GY382" s="19">
        <f t="shared" si="1885"/>
        <v>0</v>
      </c>
      <c r="GZ382">
        <f t="shared" si="1886"/>
        <v>0</v>
      </c>
      <c r="HA382">
        <f t="shared" si="1887"/>
        <v>0</v>
      </c>
      <c r="HB382">
        <f t="shared" si="1888"/>
        <v>0</v>
      </c>
      <c r="HC382">
        <f t="shared" si="1889"/>
        <v>709702</v>
      </c>
      <c r="HD382" s="19"/>
      <c r="HF382" s="19">
        <f t="shared" si="1890"/>
        <v>0</v>
      </c>
      <c r="HG382" s="19">
        <f t="shared" si="1891"/>
        <v>0</v>
      </c>
      <c r="HH382" s="19">
        <f t="shared" si="1892"/>
        <v>0</v>
      </c>
      <c r="HI382" s="19">
        <f t="shared" si="1893"/>
        <v>0</v>
      </c>
      <c r="HJ382" s="19">
        <f t="shared" si="1894"/>
        <v>354851</v>
      </c>
      <c r="HK382" s="19"/>
      <c r="HN382" s="1" t="str">
        <f t="shared" si="1895"/>
        <v>Supra</v>
      </c>
      <c r="HO382" s="19">
        <f t="shared" si="1915"/>
        <v>0</v>
      </c>
      <c r="HP382" s="19">
        <f t="shared" si="1915"/>
        <v>0</v>
      </c>
      <c r="HQ382" s="19">
        <f t="shared" si="1915"/>
        <v>0</v>
      </c>
      <c r="HR382" s="19">
        <f t="shared" si="1915"/>
        <v>0</v>
      </c>
      <c r="HS382" s="19">
        <f t="shared" si="1915"/>
        <v>5598</v>
      </c>
      <c r="HU382" s="19">
        <f t="shared" si="1896"/>
        <v>0</v>
      </c>
      <c r="HV382">
        <f t="shared" si="1897"/>
        <v>0</v>
      </c>
      <c r="HW382">
        <f t="shared" si="1898"/>
        <v>0</v>
      </c>
      <c r="HX382">
        <f t="shared" si="1899"/>
        <v>0</v>
      </c>
      <c r="HY382">
        <f t="shared" si="1900"/>
        <v>182494.80000000002</v>
      </c>
      <c r="HZ382" s="19"/>
      <c r="IB382" s="19">
        <f t="shared" si="1901"/>
        <v>0</v>
      </c>
      <c r="IC382" s="19">
        <f t="shared" si="1902"/>
        <v>0</v>
      </c>
      <c r="ID382" s="19">
        <f t="shared" si="1903"/>
        <v>0</v>
      </c>
      <c r="IE382" s="19">
        <f t="shared" si="1904"/>
        <v>0</v>
      </c>
      <c r="IF382" s="19">
        <f t="shared" si="1905"/>
        <v>91247.400000000009</v>
      </c>
      <c r="IG382" s="19"/>
    </row>
    <row r="383" spans="1:241">
      <c r="B383" s="1"/>
      <c r="C383" s="19">
        <f t="shared" si="1906"/>
        <v>0</v>
      </c>
      <c r="D383" s="19">
        <f t="shared" si="1906"/>
        <v>0</v>
      </c>
      <c r="E383" s="19">
        <f t="shared" si="1906"/>
        <v>0</v>
      </c>
      <c r="F383" s="19">
        <f t="shared" si="1906"/>
        <v>0</v>
      </c>
      <c r="G383" s="19">
        <f t="shared" si="1906"/>
        <v>0</v>
      </c>
      <c r="I383" s="19"/>
      <c r="N383" s="19"/>
      <c r="P383" s="19"/>
      <c r="Q383" s="19"/>
      <c r="R383" s="19"/>
      <c r="S383" s="19"/>
      <c r="T383" s="19"/>
      <c r="U383" s="19"/>
      <c r="X383" s="1">
        <f t="shared" si="1796"/>
        <v>0</v>
      </c>
      <c r="Y383" s="19">
        <f t="shared" si="1916"/>
        <v>0</v>
      </c>
      <c r="Z383" s="19">
        <f t="shared" si="1916"/>
        <v>0</v>
      </c>
      <c r="AA383" s="19">
        <f t="shared" si="1916"/>
        <v>0</v>
      </c>
      <c r="AB383" s="19">
        <f t="shared" si="1916"/>
        <v>0</v>
      </c>
      <c r="AC383" s="19">
        <f t="shared" si="1916"/>
        <v>0</v>
      </c>
      <c r="AE383" s="19">
        <f t="shared" si="1797"/>
        <v>0</v>
      </c>
      <c r="AF383">
        <f t="shared" si="1798"/>
        <v>0</v>
      </c>
      <c r="AG383">
        <f t="shared" si="1799"/>
        <v>0</v>
      </c>
      <c r="AH383">
        <f t="shared" si="1800"/>
        <v>0</v>
      </c>
      <c r="AI383">
        <f t="shared" si="1801"/>
        <v>0</v>
      </c>
      <c r="AJ383" s="19"/>
      <c r="AL383" s="19">
        <f t="shared" si="1802"/>
        <v>0</v>
      </c>
      <c r="AM383" s="19">
        <f t="shared" si="1803"/>
        <v>0</v>
      </c>
      <c r="AN383" s="19">
        <f t="shared" si="1804"/>
        <v>0</v>
      </c>
      <c r="AO383" s="19">
        <f t="shared" si="1805"/>
        <v>0</v>
      </c>
      <c r="AP383" s="19">
        <f t="shared" si="1806"/>
        <v>0</v>
      </c>
      <c r="AQ383" s="19"/>
      <c r="AT383" s="1">
        <f t="shared" si="1807"/>
        <v>0</v>
      </c>
      <c r="AU383" s="19">
        <f t="shared" si="1907"/>
        <v>0</v>
      </c>
      <c r="AV383" s="19">
        <f t="shared" si="1907"/>
        <v>0</v>
      </c>
      <c r="AW383" s="19">
        <f t="shared" si="1907"/>
        <v>0</v>
      </c>
      <c r="AX383" s="19">
        <f t="shared" si="1907"/>
        <v>0</v>
      </c>
      <c r="AY383" s="19">
        <f t="shared" si="1907"/>
        <v>0</v>
      </c>
      <c r="BA383" s="19">
        <f t="shared" si="1808"/>
        <v>0</v>
      </c>
      <c r="BB383">
        <f t="shared" si="1809"/>
        <v>0</v>
      </c>
      <c r="BC383">
        <f t="shared" si="1810"/>
        <v>0</v>
      </c>
      <c r="BD383">
        <f t="shared" si="1811"/>
        <v>0</v>
      </c>
      <c r="BE383">
        <f t="shared" si="1812"/>
        <v>0</v>
      </c>
      <c r="BF383" s="19"/>
      <c r="BH383" s="19">
        <f t="shared" si="1813"/>
        <v>0</v>
      </c>
      <c r="BI383" s="19">
        <f t="shared" si="1814"/>
        <v>0</v>
      </c>
      <c r="BJ383" s="19">
        <f t="shared" si="1815"/>
        <v>0</v>
      </c>
      <c r="BK383" s="19">
        <f t="shared" si="1816"/>
        <v>0</v>
      </c>
      <c r="BL383" s="19">
        <f t="shared" si="1817"/>
        <v>0</v>
      </c>
      <c r="BM383" s="19"/>
      <c r="BP383" s="1">
        <f t="shared" si="1818"/>
        <v>0</v>
      </c>
      <c r="BQ383" s="19">
        <f t="shared" si="1908"/>
        <v>0</v>
      </c>
      <c r="BR383" s="19">
        <f t="shared" si="1908"/>
        <v>0</v>
      </c>
      <c r="BS383" s="19">
        <f t="shared" si="1908"/>
        <v>0</v>
      </c>
      <c r="BT383" s="19">
        <f t="shared" si="1908"/>
        <v>0</v>
      </c>
      <c r="BU383" s="19">
        <f t="shared" si="1908"/>
        <v>0</v>
      </c>
      <c r="BW383" s="19">
        <f t="shared" si="1819"/>
        <v>0</v>
      </c>
      <c r="BX383">
        <f t="shared" si="1820"/>
        <v>0</v>
      </c>
      <c r="BY383">
        <f t="shared" si="1821"/>
        <v>0</v>
      </c>
      <c r="BZ383">
        <f t="shared" si="1822"/>
        <v>0</v>
      </c>
      <c r="CA383">
        <f t="shared" si="1823"/>
        <v>0</v>
      </c>
      <c r="CB383" s="19"/>
      <c r="CD383" s="19">
        <f t="shared" si="1824"/>
        <v>0</v>
      </c>
      <c r="CE383" s="19">
        <f t="shared" si="1825"/>
        <v>0</v>
      </c>
      <c r="CF383" s="19">
        <f t="shared" si="1826"/>
        <v>0</v>
      </c>
      <c r="CG383" s="19">
        <f t="shared" si="1827"/>
        <v>0</v>
      </c>
      <c r="CH383" s="19">
        <f t="shared" si="1828"/>
        <v>0</v>
      </c>
      <c r="CI383" s="19"/>
      <c r="CL383" s="1">
        <f t="shared" si="1829"/>
        <v>0</v>
      </c>
      <c r="CM383" s="19">
        <f t="shared" si="1909"/>
        <v>0</v>
      </c>
      <c r="CN383" s="19">
        <f t="shared" si="1909"/>
        <v>0</v>
      </c>
      <c r="CO383" s="19">
        <f t="shared" si="1909"/>
        <v>0</v>
      </c>
      <c r="CP383" s="19">
        <f t="shared" si="1909"/>
        <v>0</v>
      </c>
      <c r="CQ383" s="19">
        <f t="shared" si="1909"/>
        <v>0</v>
      </c>
      <c r="CS383" s="19">
        <f t="shared" si="1830"/>
        <v>0</v>
      </c>
      <c r="CT383">
        <f t="shared" si="1831"/>
        <v>0</v>
      </c>
      <c r="CU383">
        <f t="shared" si="1832"/>
        <v>0</v>
      </c>
      <c r="CV383">
        <f t="shared" si="1833"/>
        <v>0</v>
      </c>
      <c r="CW383">
        <f t="shared" si="1834"/>
        <v>0</v>
      </c>
      <c r="CX383" s="19"/>
      <c r="CZ383" s="19">
        <f t="shared" si="1835"/>
        <v>0</v>
      </c>
      <c r="DA383" s="19">
        <f t="shared" si="1836"/>
        <v>0</v>
      </c>
      <c r="DB383" s="19">
        <f t="shared" si="1837"/>
        <v>0</v>
      </c>
      <c r="DC383" s="19">
        <f t="shared" si="1838"/>
        <v>0</v>
      </c>
      <c r="DD383" s="19">
        <f t="shared" si="1839"/>
        <v>0</v>
      </c>
      <c r="DE383" s="19"/>
      <c r="DH383" s="1">
        <f t="shared" si="1840"/>
        <v>0</v>
      </c>
      <c r="DI383" s="19">
        <f t="shared" si="1910"/>
        <v>0</v>
      </c>
      <c r="DJ383" s="19">
        <f t="shared" si="1910"/>
        <v>0</v>
      </c>
      <c r="DK383" s="19">
        <f t="shared" si="1910"/>
        <v>0</v>
      </c>
      <c r="DL383" s="19">
        <f t="shared" si="1910"/>
        <v>0</v>
      </c>
      <c r="DM383" s="19">
        <f t="shared" si="1910"/>
        <v>0</v>
      </c>
      <c r="DO383" s="19">
        <f t="shared" si="1841"/>
        <v>0</v>
      </c>
      <c r="DP383">
        <f t="shared" si="1842"/>
        <v>0</v>
      </c>
      <c r="DQ383">
        <f t="shared" si="1843"/>
        <v>0</v>
      </c>
      <c r="DR383">
        <f t="shared" si="1844"/>
        <v>0</v>
      </c>
      <c r="DS383">
        <f t="shared" si="1845"/>
        <v>0</v>
      </c>
      <c r="DT383" s="19"/>
      <c r="DV383" s="19">
        <f t="shared" si="1846"/>
        <v>0</v>
      </c>
      <c r="DW383" s="19">
        <f t="shared" si="1847"/>
        <v>0</v>
      </c>
      <c r="DX383" s="19">
        <f t="shared" si="1848"/>
        <v>0</v>
      </c>
      <c r="DY383" s="19">
        <f t="shared" si="1849"/>
        <v>0</v>
      </c>
      <c r="DZ383" s="19">
        <f t="shared" si="1850"/>
        <v>0</v>
      </c>
      <c r="EA383" s="19"/>
      <c r="ED383" s="1">
        <f t="shared" si="1851"/>
        <v>0</v>
      </c>
      <c r="EE383" s="19">
        <f t="shared" si="1911"/>
        <v>0</v>
      </c>
      <c r="EF383" s="19">
        <f t="shared" si="1911"/>
        <v>0</v>
      </c>
      <c r="EG383" s="19">
        <f t="shared" si="1911"/>
        <v>0</v>
      </c>
      <c r="EH383" s="19">
        <f t="shared" si="1911"/>
        <v>0</v>
      </c>
      <c r="EI383" s="19">
        <f t="shared" si="1911"/>
        <v>0</v>
      </c>
      <c r="EK383" s="19">
        <f t="shared" si="1852"/>
        <v>0</v>
      </c>
      <c r="EL383">
        <f t="shared" si="1853"/>
        <v>0</v>
      </c>
      <c r="EM383">
        <f t="shared" si="1854"/>
        <v>0</v>
      </c>
      <c r="EN383">
        <f t="shared" si="1855"/>
        <v>0</v>
      </c>
      <c r="EO383">
        <f t="shared" si="1856"/>
        <v>0</v>
      </c>
      <c r="EP383" s="19"/>
      <c r="ER383" s="19">
        <f t="shared" si="1857"/>
        <v>0</v>
      </c>
      <c r="ES383" s="19">
        <f t="shared" si="1858"/>
        <v>0</v>
      </c>
      <c r="ET383" s="19">
        <f t="shared" si="1859"/>
        <v>0</v>
      </c>
      <c r="EU383" s="19">
        <f t="shared" si="1860"/>
        <v>0</v>
      </c>
      <c r="EV383" s="19">
        <f t="shared" si="1861"/>
        <v>0</v>
      </c>
      <c r="EW383" s="19"/>
      <c r="EZ383" s="1">
        <f t="shared" si="1862"/>
        <v>0</v>
      </c>
      <c r="FA383" s="19">
        <f t="shared" si="1912"/>
        <v>0</v>
      </c>
      <c r="FB383" s="19">
        <f t="shared" si="1912"/>
        <v>0</v>
      </c>
      <c r="FC383" s="19">
        <f t="shared" si="1912"/>
        <v>0</v>
      </c>
      <c r="FD383" s="19">
        <f t="shared" si="1912"/>
        <v>0</v>
      </c>
      <c r="FE383" s="19">
        <f t="shared" si="1912"/>
        <v>0</v>
      </c>
      <c r="FG383" s="19">
        <f t="shared" si="1863"/>
        <v>0</v>
      </c>
      <c r="FH383">
        <f t="shared" si="1864"/>
        <v>0</v>
      </c>
      <c r="FI383">
        <f t="shared" si="1865"/>
        <v>0</v>
      </c>
      <c r="FJ383">
        <f t="shared" si="1866"/>
        <v>0</v>
      </c>
      <c r="FK383">
        <f t="shared" si="1867"/>
        <v>0</v>
      </c>
      <c r="FL383" s="19"/>
      <c r="FN383" s="19">
        <f t="shared" si="1868"/>
        <v>0</v>
      </c>
      <c r="FO383" s="19">
        <f t="shared" si="1869"/>
        <v>0</v>
      </c>
      <c r="FP383" s="19">
        <f t="shared" si="1870"/>
        <v>0</v>
      </c>
      <c r="FQ383" s="19">
        <f t="shared" si="1871"/>
        <v>0</v>
      </c>
      <c r="FR383" s="19">
        <f t="shared" si="1872"/>
        <v>0</v>
      </c>
      <c r="FS383" s="19"/>
      <c r="FV383" s="1">
        <f t="shared" si="1873"/>
        <v>0</v>
      </c>
      <c r="FW383" s="19">
        <f t="shared" si="1913"/>
        <v>0</v>
      </c>
      <c r="FX383" s="19">
        <f t="shared" si="1913"/>
        <v>0</v>
      </c>
      <c r="FY383" s="19">
        <f t="shared" si="1913"/>
        <v>0</v>
      </c>
      <c r="FZ383" s="19">
        <f t="shared" si="1913"/>
        <v>0</v>
      </c>
      <c r="GA383" s="19">
        <f t="shared" si="1913"/>
        <v>0</v>
      </c>
      <c r="GC383" s="19">
        <f t="shared" si="1874"/>
        <v>0</v>
      </c>
      <c r="GD383">
        <f t="shared" si="1875"/>
        <v>0</v>
      </c>
      <c r="GE383">
        <f t="shared" si="1876"/>
        <v>0</v>
      </c>
      <c r="GF383">
        <f t="shared" si="1877"/>
        <v>0</v>
      </c>
      <c r="GG383">
        <f t="shared" si="1878"/>
        <v>0</v>
      </c>
      <c r="GH383" s="19"/>
      <c r="GJ383" s="19">
        <f t="shared" si="1879"/>
        <v>0</v>
      </c>
      <c r="GK383" s="19">
        <f t="shared" si="1880"/>
        <v>0</v>
      </c>
      <c r="GL383" s="19">
        <f t="shared" si="1881"/>
        <v>0</v>
      </c>
      <c r="GM383" s="19">
        <f t="shared" si="1882"/>
        <v>0</v>
      </c>
      <c r="GN383" s="19">
        <f t="shared" si="1883"/>
        <v>0</v>
      </c>
      <c r="GO383" s="19"/>
      <c r="GR383" s="1">
        <f t="shared" si="1884"/>
        <v>0</v>
      </c>
      <c r="GS383" s="19">
        <f t="shared" si="1914"/>
        <v>0</v>
      </c>
      <c r="GT383" s="19">
        <f t="shared" si="1914"/>
        <v>0</v>
      </c>
      <c r="GU383" s="19">
        <f t="shared" si="1914"/>
        <v>0</v>
      </c>
      <c r="GV383" s="19">
        <f t="shared" si="1914"/>
        <v>0</v>
      </c>
      <c r="GW383" s="19">
        <f t="shared" si="1914"/>
        <v>0</v>
      </c>
      <c r="GY383" s="19">
        <f t="shared" si="1885"/>
        <v>0</v>
      </c>
      <c r="GZ383">
        <f t="shared" si="1886"/>
        <v>0</v>
      </c>
      <c r="HA383">
        <f t="shared" si="1887"/>
        <v>0</v>
      </c>
      <c r="HB383">
        <f t="shared" si="1888"/>
        <v>0</v>
      </c>
      <c r="HC383">
        <f t="shared" si="1889"/>
        <v>0</v>
      </c>
      <c r="HD383" s="19"/>
      <c r="HF383" s="19">
        <f t="shared" si="1890"/>
        <v>0</v>
      </c>
      <c r="HG383" s="19">
        <f t="shared" si="1891"/>
        <v>0</v>
      </c>
      <c r="HH383" s="19">
        <f t="shared" si="1892"/>
        <v>0</v>
      </c>
      <c r="HI383" s="19">
        <f t="shared" si="1893"/>
        <v>0</v>
      </c>
      <c r="HJ383" s="19">
        <f t="shared" si="1894"/>
        <v>0</v>
      </c>
      <c r="HK383" s="19"/>
      <c r="HN383" s="1">
        <f t="shared" si="1895"/>
        <v>0</v>
      </c>
      <c r="HO383" s="19">
        <f t="shared" si="1915"/>
        <v>0</v>
      </c>
      <c r="HP383" s="19">
        <f t="shared" si="1915"/>
        <v>0</v>
      </c>
      <c r="HQ383" s="19">
        <f t="shared" si="1915"/>
        <v>0</v>
      </c>
      <c r="HR383" s="19">
        <f t="shared" si="1915"/>
        <v>0</v>
      </c>
      <c r="HS383" s="19">
        <f t="shared" si="1915"/>
        <v>0</v>
      </c>
      <c r="HU383" s="19">
        <f t="shared" si="1896"/>
        <v>0</v>
      </c>
      <c r="HV383">
        <f t="shared" si="1897"/>
        <v>0</v>
      </c>
      <c r="HW383">
        <f t="shared" si="1898"/>
        <v>0</v>
      </c>
      <c r="HX383">
        <f t="shared" si="1899"/>
        <v>0</v>
      </c>
      <c r="HY383">
        <f t="shared" si="1900"/>
        <v>0</v>
      </c>
      <c r="HZ383" s="19"/>
      <c r="IB383" s="19">
        <f t="shared" si="1901"/>
        <v>0</v>
      </c>
      <c r="IC383" s="19">
        <f t="shared" si="1902"/>
        <v>0</v>
      </c>
      <c r="ID383" s="19">
        <f t="shared" si="1903"/>
        <v>0</v>
      </c>
      <c r="IE383" s="19">
        <f t="shared" si="1904"/>
        <v>0</v>
      </c>
      <c r="IF383" s="19">
        <f t="shared" si="1905"/>
        <v>0</v>
      </c>
      <c r="IG383" s="19"/>
    </row>
    <row r="384" spans="1:241">
      <c r="B384" s="1" t="str">
        <f t="shared" si="1785"/>
        <v>Niños</v>
      </c>
      <c r="C384" s="19">
        <f t="shared" si="1906"/>
        <v>0</v>
      </c>
      <c r="D384" s="19">
        <f t="shared" si="1906"/>
        <v>0</v>
      </c>
      <c r="E384" s="19">
        <f t="shared" si="1906"/>
        <v>0</v>
      </c>
      <c r="F384" s="19">
        <f t="shared" si="1906"/>
        <v>0</v>
      </c>
      <c r="G384" s="19">
        <f t="shared" si="1906"/>
        <v>11196</v>
      </c>
      <c r="I384" s="19">
        <f>+C384*I307</f>
        <v>0</v>
      </c>
      <c r="J384">
        <f>+D384*I307</f>
        <v>0</v>
      </c>
      <c r="K384">
        <f>+E384*I307</f>
        <v>0</v>
      </c>
      <c r="L384">
        <f>+F384*I307</f>
        <v>0</v>
      </c>
      <c r="M384">
        <f>+G384*I307</f>
        <v>69135.3</v>
      </c>
      <c r="N384" s="19"/>
      <c r="P384" s="19">
        <f t="shared" ref="P384:T387" si="1917">+C384*$C307</f>
        <v>0</v>
      </c>
      <c r="Q384" s="19">
        <f t="shared" si="1917"/>
        <v>0</v>
      </c>
      <c r="R384" s="19">
        <f t="shared" si="1917"/>
        <v>0</v>
      </c>
      <c r="S384" s="19">
        <f t="shared" si="1917"/>
        <v>0</v>
      </c>
      <c r="T384" s="19">
        <f t="shared" si="1917"/>
        <v>36387.000000000007</v>
      </c>
      <c r="U384" s="19"/>
      <c r="X384" s="1" t="str">
        <f t="shared" si="1796"/>
        <v>Niños</v>
      </c>
      <c r="Y384" s="19">
        <f t="shared" si="1916"/>
        <v>0</v>
      </c>
      <c r="Z384" s="19">
        <f t="shared" si="1916"/>
        <v>0</v>
      </c>
      <c r="AA384" s="19">
        <f t="shared" si="1916"/>
        <v>0</v>
      </c>
      <c r="AB384" s="19">
        <f t="shared" si="1916"/>
        <v>0</v>
      </c>
      <c r="AC384" s="19">
        <f t="shared" si="1916"/>
        <v>26124</v>
      </c>
      <c r="AE384" s="19">
        <f t="shared" si="1797"/>
        <v>0</v>
      </c>
      <c r="AF384">
        <f t="shared" si="1798"/>
        <v>0</v>
      </c>
      <c r="AG384">
        <f t="shared" si="1799"/>
        <v>0</v>
      </c>
      <c r="AH384">
        <f t="shared" si="1800"/>
        <v>0</v>
      </c>
      <c r="AI384">
        <f t="shared" si="1801"/>
        <v>161315.70000000001</v>
      </c>
      <c r="AJ384" s="19"/>
      <c r="AL384" s="19">
        <f t="shared" si="1802"/>
        <v>0</v>
      </c>
      <c r="AM384" s="19">
        <f t="shared" si="1803"/>
        <v>0</v>
      </c>
      <c r="AN384" s="19">
        <f t="shared" si="1804"/>
        <v>0</v>
      </c>
      <c r="AO384" s="19">
        <f t="shared" si="1805"/>
        <v>0</v>
      </c>
      <c r="AP384" s="19">
        <f t="shared" si="1806"/>
        <v>84903.000000000015</v>
      </c>
      <c r="AQ384" s="19"/>
      <c r="AT384" s="1" t="str">
        <f t="shared" si="1807"/>
        <v>Niños</v>
      </c>
      <c r="AU384" s="19">
        <f t="shared" si="1907"/>
        <v>0</v>
      </c>
      <c r="AV384" s="19">
        <f t="shared" si="1907"/>
        <v>0</v>
      </c>
      <c r="AW384" s="19">
        <f t="shared" si="1907"/>
        <v>0</v>
      </c>
      <c r="AX384" s="19">
        <f t="shared" si="1907"/>
        <v>0</v>
      </c>
      <c r="AY384" s="19">
        <f t="shared" si="1907"/>
        <v>8956.7999999999993</v>
      </c>
      <c r="BA384" s="19">
        <f t="shared" si="1808"/>
        <v>0</v>
      </c>
      <c r="BB384">
        <f t="shared" si="1809"/>
        <v>0</v>
      </c>
      <c r="BC384">
        <f t="shared" si="1810"/>
        <v>0</v>
      </c>
      <c r="BD384">
        <f t="shared" si="1811"/>
        <v>0</v>
      </c>
      <c r="BE384">
        <f t="shared" si="1812"/>
        <v>55308.240000000005</v>
      </c>
      <c r="BF384" s="19"/>
      <c r="BH384" s="19">
        <f t="shared" si="1813"/>
        <v>0</v>
      </c>
      <c r="BI384" s="19">
        <f t="shared" si="1814"/>
        <v>0</v>
      </c>
      <c r="BJ384" s="19">
        <f t="shared" si="1815"/>
        <v>0</v>
      </c>
      <c r="BK384" s="19">
        <f t="shared" si="1816"/>
        <v>0</v>
      </c>
      <c r="BL384" s="19">
        <f t="shared" si="1817"/>
        <v>29109.600000000002</v>
      </c>
      <c r="BM384" s="19"/>
      <c r="BP384" s="1" t="str">
        <f t="shared" si="1818"/>
        <v>Niños</v>
      </c>
      <c r="BQ384" s="19">
        <f t="shared" si="1908"/>
        <v>0</v>
      </c>
      <c r="BR384" s="19">
        <f t="shared" si="1908"/>
        <v>0</v>
      </c>
      <c r="BS384" s="19">
        <f t="shared" si="1908"/>
        <v>0</v>
      </c>
      <c r="BT384" s="19">
        <f t="shared" si="1908"/>
        <v>0</v>
      </c>
      <c r="BU384" s="19">
        <f t="shared" si="1908"/>
        <v>26124</v>
      </c>
      <c r="BW384" s="19">
        <f t="shared" si="1819"/>
        <v>0</v>
      </c>
      <c r="BX384">
        <f t="shared" si="1820"/>
        <v>0</v>
      </c>
      <c r="BY384">
        <f t="shared" si="1821"/>
        <v>0</v>
      </c>
      <c r="BZ384">
        <f t="shared" si="1822"/>
        <v>0</v>
      </c>
      <c r="CA384">
        <f t="shared" si="1823"/>
        <v>161315.70000000001</v>
      </c>
      <c r="CB384" s="19"/>
      <c r="CD384" s="19">
        <f t="shared" si="1824"/>
        <v>0</v>
      </c>
      <c r="CE384" s="19">
        <f t="shared" si="1825"/>
        <v>0</v>
      </c>
      <c r="CF384" s="19">
        <f t="shared" si="1826"/>
        <v>0</v>
      </c>
      <c r="CG384" s="19">
        <f t="shared" si="1827"/>
        <v>0</v>
      </c>
      <c r="CH384" s="19">
        <f t="shared" si="1828"/>
        <v>84903.000000000015</v>
      </c>
      <c r="CI384" s="19"/>
      <c r="CL384" s="1" t="str">
        <f t="shared" si="1829"/>
        <v>Niños</v>
      </c>
      <c r="CM384" s="19">
        <f t="shared" si="1909"/>
        <v>0</v>
      </c>
      <c r="CN384" s="19">
        <f t="shared" si="1909"/>
        <v>0</v>
      </c>
      <c r="CO384" s="19">
        <f t="shared" si="1909"/>
        <v>0</v>
      </c>
      <c r="CP384" s="19">
        <f t="shared" si="1909"/>
        <v>0</v>
      </c>
      <c r="CQ384" s="19">
        <f t="shared" si="1909"/>
        <v>6717.5999999999995</v>
      </c>
      <c r="CS384" s="19">
        <f t="shared" si="1830"/>
        <v>0</v>
      </c>
      <c r="CT384">
        <f t="shared" si="1831"/>
        <v>0</v>
      </c>
      <c r="CU384">
        <f t="shared" si="1832"/>
        <v>0</v>
      </c>
      <c r="CV384">
        <f t="shared" si="1833"/>
        <v>0</v>
      </c>
      <c r="CW384">
        <f t="shared" si="1834"/>
        <v>41481.18</v>
      </c>
      <c r="CX384" s="19"/>
      <c r="CZ384" s="19">
        <f t="shared" si="1835"/>
        <v>0</v>
      </c>
      <c r="DA384" s="19">
        <f t="shared" si="1836"/>
        <v>0</v>
      </c>
      <c r="DB384" s="19">
        <f t="shared" si="1837"/>
        <v>0</v>
      </c>
      <c r="DC384" s="19">
        <f t="shared" si="1838"/>
        <v>0</v>
      </c>
      <c r="DD384" s="19">
        <f t="shared" si="1839"/>
        <v>21832.2</v>
      </c>
      <c r="DE384" s="19"/>
      <c r="DH384" s="1" t="str">
        <f t="shared" si="1840"/>
        <v>Niños</v>
      </c>
      <c r="DI384" s="19">
        <f t="shared" si="1910"/>
        <v>0</v>
      </c>
      <c r="DJ384" s="19">
        <f t="shared" si="1910"/>
        <v>0</v>
      </c>
      <c r="DK384" s="19">
        <f t="shared" si="1910"/>
        <v>0</v>
      </c>
      <c r="DL384" s="19">
        <f t="shared" si="1910"/>
        <v>0</v>
      </c>
      <c r="DM384" s="19">
        <f t="shared" si="1910"/>
        <v>6717.5999999999995</v>
      </c>
      <c r="DO384" s="19">
        <f t="shared" si="1841"/>
        <v>0</v>
      </c>
      <c r="DP384">
        <f t="shared" si="1842"/>
        <v>0</v>
      </c>
      <c r="DQ384">
        <f t="shared" si="1843"/>
        <v>0</v>
      </c>
      <c r="DR384">
        <f t="shared" si="1844"/>
        <v>0</v>
      </c>
      <c r="DS384">
        <f t="shared" si="1845"/>
        <v>41481.18</v>
      </c>
      <c r="DT384" s="19"/>
      <c r="DV384" s="19">
        <f t="shared" si="1846"/>
        <v>0</v>
      </c>
      <c r="DW384" s="19">
        <f t="shared" si="1847"/>
        <v>0</v>
      </c>
      <c r="DX384" s="19">
        <f t="shared" si="1848"/>
        <v>0</v>
      </c>
      <c r="DY384" s="19">
        <f t="shared" si="1849"/>
        <v>0</v>
      </c>
      <c r="DZ384" s="19">
        <f t="shared" si="1850"/>
        <v>21832.2</v>
      </c>
      <c r="EA384" s="19"/>
      <c r="ED384" s="1" t="str">
        <f t="shared" si="1851"/>
        <v>Niños</v>
      </c>
      <c r="EE384" s="19">
        <f t="shared" si="1911"/>
        <v>0</v>
      </c>
      <c r="EF384" s="19">
        <f t="shared" si="1911"/>
        <v>0</v>
      </c>
      <c r="EG384" s="19">
        <f t="shared" si="1911"/>
        <v>0</v>
      </c>
      <c r="EH384" s="19">
        <f t="shared" si="1911"/>
        <v>0</v>
      </c>
      <c r="EI384" s="19">
        <f t="shared" si="1911"/>
        <v>26124</v>
      </c>
      <c r="EK384" s="19">
        <f t="shared" si="1852"/>
        <v>0</v>
      </c>
      <c r="EL384">
        <f t="shared" si="1853"/>
        <v>0</v>
      </c>
      <c r="EM384">
        <f t="shared" si="1854"/>
        <v>0</v>
      </c>
      <c r="EN384">
        <f t="shared" si="1855"/>
        <v>0</v>
      </c>
      <c r="EO384">
        <f t="shared" si="1856"/>
        <v>161315.70000000001</v>
      </c>
      <c r="EP384" s="19"/>
      <c r="ER384" s="19">
        <f t="shared" si="1857"/>
        <v>0</v>
      </c>
      <c r="ES384" s="19">
        <f t="shared" si="1858"/>
        <v>0</v>
      </c>
      <c r="ET384" s="19">
        <f t="shared" si="1859"/>
        <v>0</v>
      </c>
      <c r="EU384" s="19">
        <f t="shared" si="1860"/>
        <v>0</v>
      </c>
      <c r="EV384" s="19">
        <f t="shared" si="1861"/>
        <v>84903.000000000015</v>
      </c>
      <c r="EW384" s="19"/>
      <c r="EZ384" s="1" t="str">
        <f t="shared" si="1862"/>
        <v>Niños</v>
      </c>
      <c r="FA384" s="19">
        <f t="shared" si="1912"/>
        <v>0</v>
      </c>
      <c r="FB384" s="19">
        <f t="shared" si="1912"/>
        <v>0</v>
      </c>
      <c r="FC384" s="19">
        <f t="shared" si="1912"/>
        <v>0</v>
      </c>
      <c r="FD384" s="19">
        <f t="shared" si="1912"/>
        <v>0</v>
      </c>
      <c r="FE384" s="19">
        <f t="shared" si="1912"/>
        <v>26124</v>
      </c>
      <c r="FG384" s="19">
        <f t="shared" si="1863"/>
        <v>0</v>
      </c>
      <c r="FH384">
        <f t="shared" si="1864"/>
        <v>0</v>
      </c>
      <c r="FI384">
        <f t="shared" si="1865"/>
        <v>0</v>
      </c>
      <c r="FJ384">
        <f t="shared" si="1866"/>
        <v>0</v>
      </c>
      <c r="FK384">
        <f t="shared" si="1867"/>
        <v>161315.70000000001</v>
      </c>
      <c r="FL384" s="19"/>
      <c r="FN384" s="19">
        <f t="shared" si="1868"/>
        <v>0</v>
      </c>
      <c r="FO384" s="19">
        <f t="shared" si="1869"/>
        <v>0</v>
      </c>
      <c r="FP384" s="19">
        <f t="shared" si="1870"/>
        <v>0</v>
      </c>
      <c r="FQ384" s="19">
        <f t="shared" si="1871"/>
        <v>0</v>
      </c>
      <c r="FR384" s="19">
        <f t="shared" si="1872"/>
        <v>84903.000000000015</v>
      </c>
      <c r="FS384" s="19"/>
      <c r="FV384" s="1" t="str">
        <f t="shared" si="1873"/>
        <v>Niños</v>
      </c>
      <c r="FW384" s="19">
        <f t="shared" si="1913"/>
        <v>0</v>
      </c>
      <c r="FX384" s="19">
        <f t="shared" si="1913"/>
        <v>0</v>
      </c>
      <c r="FY384" s="19">
        <f t="shared" si="1913"/>
        <v>0</v>
      </c>
      <c r="FZ384" s="19">
        <f t="shared" si="1913"/>
        <v>0</v>
      </c>
      <c r="GA384" s="19">
        <f t="shared" si="1913"/>
        <v>12688.8</v>
      </c>
      <c r="GC384" s="19">
        <f t="shared" si="1874"/>
        <v>0</v>
      </c>
      <c r="GD384">
        <f t="shared" si="1875"/>
        <v>0</v>
      </c>
      <c r="GE384">
        <f t="shared" si="1876"/>
        <v>0</v>
      </c>
      <c r="GF384">
        <f t="shared" si="1877"/>
        <v>0</v>
      </c>
      <c r="GG384">
        <f t="shared" si="1878"/>
        <v>78353.340000000011</v>
      </c>
      <c r="GH384" s="19"/>
      <c r="GJ384" s="19">
        <f t="shared" si="1879"/>
        <v>0</v>
      </c>
      <c r="GK384" s="19">
        <f t="shared" si="1880"/>
        <v>0</v>
      </c>
      <c r="GL384" s="19">
        <f t="shared" si="1881"/>
        <v>0</v>
      </c>
      <c r="GM384" s="19">
        <f t="shared" si="1882"/>
        <v>0</v>
      </c>
      <c r="GN384" s="19">
        <f t="shared" si="1883"/>
        <v>41238.600000000006</v>
      </c>
      <c r="GO384" s="19"/>
      <c r="GR384" s="1" t="str">
        <f t="shared" si="1884"/>
        <v>Niños</v>
      </c>
      <c r="GS384" s="19">
        <f t="shared" si="1914"/>
        <v>0</v>
      </c>
      <c r="GT384" s="19">
        <f t="shared" si="1914"/>
        <v>0</v>
      </c>
      <c r="GU384" s="19">
        <f t="shared" si="1914"/>
        <v>0</v>
      </c>
      <c r="GV384" s="19">
        <f t="shared" si="1914"/>
        <v>0</v>
      </c>
      <c r="GW384" s="19">
        <f t="shared" si="1914"/>
        <v>26124</v>
      </c>
      <c r="GY384" s="19">
        <f t="shared" si="1885"/>
        <v>0</v>
      </c>
      <c r="GZ384">
        <f t="shared" si="1886"/>
        <v>0</v>
      </c>
      <c r="HA384">
        <f t="shared" si="1887"/>
        <v>0</v>
      </c>
      <c r="HB384">
        <f t="shared" si="1888"/>
        <v>0</v>
      </c>
      <c r="HC384">
        <f t="shared" si="1889"/>
        <v>161315.70000000001</v>
      </c>
      <c r="HD384" s="19"/>
      <c r="HF384" s="19">
        <f t="shared" si="1890"/>
        <v>0</v>
      </c>
      <c r="HG384" s="19">
        <f t="shared" si="1891"/>
        <v>0</v>
      </c>
      <c r="HH384" s="19">
        <f t="shared" si="1892"/>
        <v>0</v>
      </c>
      <c r="HI384" s="19">
        <f t="shared" si="1893"/>
        <v>0</v>
      </c>
      <c r="HJ384" s="19">
        <f t="shared" si="1894"/>
        <v>84903.000000000015</v>
      </c>
      <c r="HK384" s="19"/>
      <c r="HN384" s="1" t="str">
        <f t="shared" si="1895"/>
        <v>Niños</v>
      </c>
      <c r="HO384" s="19">
        <f t="shared" si="1915"/>
        <v>0</v>
      </c>
      <c r="HP384" s="19">
        <f t="shared" si="1915"/>
        <v>0</v>
      </c>
      <c r="HQ384" s="19">
        <f t="shared" si="1915"/>
        <v>0</v>
      </c>
      <c r="HR384" s="19">
        <f t="shared" si="1915"/>
        <v>0</v>
      </c>
      <c r="HS384" s="19">
        <f t="shared" si="1915"/>
        <v>6717.5999999999995</v>
      </c>
      <c r="HU384" s="19">
        <f t="shared" si="1896"/>
        <v>0</v>
      </c>
      <c r="HV384">
        <f t="shared" si="1897"/>
        <v>0</v>
      </c>
      <c r="HW384">
        <f t="shared" si="1898"/>
        <v>0</v>
      </c>
      <c r="HX384">
        <f t="shared" si="1899"/>
        <v>0</v>
      </c>
      <c r="HY384">
        <f t="shared" si="1900"/>
        <v>41481.18</v>
      </c>
      <c r="HZ384" s="19"/>
      <c r="IB384" s="19">
        <f t="shared" si="1901"/>
        <v>0</v>
      </c>
      <c r="IC384" s="19">
        <f t="shared" si="1902"/>
        <v>0</v>
      </c>
      <c r="ID384" s="19">
        <f t="shared" si="1903"/>
        <v>0</v>
      </c>
      <c r="IE384" s="19">
        <f t="shared" si="1904"/>
        <v>0</v>
      </c>
      <c r="IF384" s="19">
        <f t="shared" si="1905"/>
        <v>21832.2</v>
      </c>
      <c r="IG384" s="19"/>
    </row>
    <row r="385" spans="1:241">
      <c r="B385" s="1" t="str">
        <f t="shared" si="1785"/>
        <v>Señora</v>
      </c>
      <c r="C385" s="19">
        <f t="shared" si="1906"/>
        <v>0</v>
      </c>
      <c r="D385" s="19">
        <f t="shared" si="1906"/>
        <v>0</v>
      </c>
      <c r="E385" s="19">
        <f t="shared" si="1906"/>
        <v>0</v>
      </c>
      <c r="F385" s="19">
        <f t="shared" si="1906"/>
        <v>0</v>
      </c>
      <c r="G385" s="19">
        <f t="shared" si="1906"/>
        <v>11196</v>
      </c>
      <c r="I385" s="19">
        <f>+C385*I308</f>
        <v>0</v>
      </c>
      <c r="J385">
        <f>+D385*I308</f>
        <v>0</v>
      </c>
      <c r="K385">
        <f>+E385*I308</f>
        <v>0</v>
      </c>
      <c r="L385">
        <f>+F385*I308</f>
        <v>0</v>
      </c>
      <c r="M385">
        <f>+G385*I308</f>
        <v>91471.319999999992</v>
      </c>
      <c r="N385" s="19"/>
      <c r="P385" s="19">
        <f t="shared" si="1917"/>
        <v>0</v>
      </c>
      <c r="Q385" s="19">
        <f t="shared" si="1917"/>
        <v>0</v>
      </c>
      <c r="R385" s="19">
        <f t="shared" si="1917"/>
        <v>0</v>
      </c>
      <c r="S385" s="19">
        <f t="shared" si="1917"/>
        <v>0</v>
      </c>
      <c r="T385" s="19">
        <f t="shared" si="1917"/>
        <v>48142.799999999996</v>
      </c>
      <c r="U385" s="19"/>
      <c r="X385" s="1" t="str">
        <f t="shared" si="1796"/>
        <v>Señora</v>
      </c>
      <c r="Y385" s="19">
        <f t="shared" si="1916"/>
        <v>0</v>
      </c>
      <c r="Z385" s="19">
        <f t="shared" si="1916"/>
        <v>0</v>
      </c>
      <c r="AA385" s="19">
        <f t="shared" si="1916"/>
        <v>0</v>
      </c>
      <c r="AB385" s="19">
        <f t="shared" si="1916"/>
        <v>0</v>
      </c>
      <c r="AC385" s="19">
        <f t="shared" si="1916"/>
        <v>26124</v>
      </c>
      <c r="AE385" s="19">
        <f t="shared" si="1797"/>
        <v>0</v>
      </c>
      <c r="AF385">
        <f t="shared" si="1798"/>
        <v>0</v>
      </c>
      <c r="AG385">
        <f t="shared" si="1799"/>
        <v>0</v>
      </c>
      <c r="AH385">
        <f t="shared" si="1800"/>
        <v>0</v>
      </c>
      <c r="AI385">
        <f t="shared" si="1801"/>
        <v>213433.08</v>
      </c>
      <c r="AJ385" s="19"/>
      <c r="AL385" s="19">
        <f t="shared" si="1802"/>
        <v>0</v>
      </c>
      <c r="AM385" s="19">
        <f t="shared" si="1803"/>
        <v>0</v>
      </c>
      <c r="AN385" s="19">
        <f t="shared" si="1804"/>
        <v>0</v>
      </c>
      <c r="AO385" s="19">
        <f t="shared" si="1805"/>
        <v>0</v>
      </c>
      <c r="AP385" s="19">
        <f t="shared" si="1806"/>
        <v>112333.2</v>
      </c>
      <c r="AQ385" s="19"/>
      <c r="AT385" s="1" t="str">
        <f t="shared" si="1807"/>
        <v>Señora</v>
      </c>
      <c r="AU385" s="19">
        <f t="shared" si="1907"/>
        <v>0</v>
      </c>
      <c r="AV385" s="19">
        <f t="shared" si="1907"/>
        <v>0</v>
      </c>
      <c r="AW385" s="19">
        <f t="shared" si="1907"/>
        <v>0</v>
      </c>
      <c r="AX385" s="19">
        <f t="shared" si="1907"/>
        <v>0</v>
      </c>
      <c r="AY385" s="19">
        <f t="shared" si="1907"/>
        <v>8956.7999999999993</v>
      </c>
      <c r="BA385" s="19">
        <f t="shared" si="1808"/>
        <v>0</v>
      </c>
      <c r="BB385">
        <f t="shared" si="1809"/>
        <v>0</v>
      </c>
      <c r="BC385">
        <f t="shared" si="1810"/>
        <v>0</v>
      </c>
      <c r="BD385">
        <f t="shared" si="1811"/>
        <v>0</v>
      </c>
      <c r="BE385">
        <f t="shared" si="1812"/>
        <v>73177.055999999997</v>
      </c>
      <c r="BF385" s="19"/>
      <c r="BH385" s="19">
        <f t="shared" si="1813"/>
        <v>0</v>
      </c>
      <c r="BI385" s="19">
        <f t="shared" si="1814"/>
        <v>0</v>
      </c>
      <c r="BJ385" s="19">
        <f t="shared" si="1815"/>
        <v>0</v>
      </c>
      <c r="BK385" s="19">
        <f t="shared" si="1816"/>
        <v>0</v>
      </c>
      <c r="BL385" s="19">
        <f t="shared" si="1817"/>
        <v>38514.239999999998</v>
      </c>
      <c r="BM385" s="19"/>
      <c r="BP385" s="1" t="str">
        <f t="shared" si="1818"/>
        <v>Señora</v>
      </c>
      <c r="BQ385" s="19">
        <f t="shared" si="1908"/>
        <v>0</v>
      </c>
      <c r="BR385" s="19">
        <f t="shared" si="1908"/>
        <v>0</v>
      </c>
      <c r="BS385" s="19">
        <f t="shared" si="1908"/>
        <v>0</v>
      </c>
      <c r="BT385" s="19">
        <f t="shared" si="1908"/>
        <v>0</v>
      </c>
      <c r="BU385" s="19">
        <f t="shared" si="1908"/>
        <v>26124</v>
      </c>
      <c r="BW385" s="19">
        <f t="shared" si="1819"/>
        <v>0</v>
      </c>
      <c r="BX385">
        <f t="shared" si="1820"/>
        <v>0</v>
      </c>
      <c r="BY385">
        <f t="shared" si="1821"/>
        <v>0</v>
      </c>
      <c r="BZ385">
        <f t="shared" si="1822"/>
        <v>0</v>
      </c>
      <c r="CA385">
        <f t="shared" si="1823"/>
        <v>213433.08</v>
      </c>
      <c r="CB385" s="19"/>
      <c r="CD385" s="19">
        <f t="shared" si="1824"/>
        <v>0</v>
      </c>
      <c r="CE385" s="19">
        <f t="shared" si="1825"/>
        <v>0</v>
      </c>
      <c r="CF385" s="19">
        <f t="shared" si="1826"/>
        <v>0</v>
      </c>
      <c r="CG385" s="19">
        <f t="shared" si="1827"/>
        <v>0</v>
      </c>
      <c r="CH385" s="19">
        <f t="shared" si="1828"/>
        <v>112333.2</v>
      </c>
      <c r="CI385" s="19"/>
      <c r="CL385" s="1" t="str">
        <f t="shared" si="1829"/>
        <v>Señora</v>
      </c>
      <c r="CM385" s="19">
        <f t="shared" si="1909"/>
        <v>0</v>
      </c>
      <c r="CN385" s="19">
        <f t="shared" si="1909"/>
        <v>0</v>
      </c>
      <c r="CO385" s="19">
        <f t="shared" si="1909"/>
        <v>0</v>
      </c>
      <c r="CP385" s="19">
        <f t="shared" si="1909"/>
        <v>0</v>
      </c>
      <c r="CQ385" s="19">
        <f t="shared" si="1909"/>
        <v>6717.5999999999995</v>
      </c>
      <c r="CS385" s="19">
        <f t="shared" si="1830"/>
        <v>0</v>
      </c>
      <c r="CT385">
        <f t="shared" si="1831"/>
        <v>0</v>
      </c>
      <c r="CU385">
        <f t="shared" si="1832"/>
        <v>0</v>
      </c>
      <c r="CV385">
        <f t="shared" si="1833"/>
        <v>0</v>
      </c>
      <c r="CW385">
        <f t="shared" si="1834"/>
        <v>54882.791999999994</v>
      </c>
      <c r="CX385" s="19"/>
      <c r="CZ385" s="19">
        <f t="shared" si="1835"/>
        <v>0</v>
      </c>
      <c r="DA385" s="19">
        <f t="shared" si="1836"/>
        <v>0</v>
      </c>
      <c r="DB385" s="19">
        <f t="shared" si="1837"/>
        <v>0</v>
      </c>
      <c r="DC385" s="19">
        <f t="shared" si="1838"/>
        <v>0</v>
      </c>
      <c r="DD385" s="19">
        <f t="shared" si="1839"/>
        <v>28885.679999999997</v>
      </c>
      <c r="DE385" s="19"/>
      <c r="DH385" s="1" t="str">
        <f t="shared" si="1840"/>
        <v>Señora</v>
      </c>
      <c r="DI385" s="19">
        <f t="shared" si="1910"/>
        <v>0</v>
      </c>
      <c r="DJ385" s="19">
        <f t="shared" si="1910"/>
        <v>0</v>
      </c>
      <c r="DK385" s="19">
        <f t="shared" si="1910"/>
        <v>0</v>
      </c>
      <c r="DL385" s="19">
        <f t="shared" si="1910"/>
        <v>0</v>
      </c>
      <c r="DM385" s="19">
        <f t="shared" si="1910"/>
        <v>6717.5999999999995</v>
      </c>
      <c r="DO385" s="19">
        <f t="shared" si="1841"/>
        <v>0</v>
      </c>
      <c r="DP385">
        <f t="shared" si="1842"/>
        <v>0</v>
      </c>
      <c r="DQ385">
        <f t="shared" si="1843"/>
        <v>0</v>
      </c>
      <c r="DR385">
        <f t="shared" si="1844"/>
        <v>0</v>
      </c>
      <c r="DS385">
        <f t="shared" si="1845"/>
        <v>54882.791999999994</v>
      </c>
      <c r="DT385" s="19"/>
      <c r="DV385" s="19">
        <f t="shared" si="1846"/>
        <v>0</v>
      </c>
      <c r="DW385" s="19">
        <f t="shared" si="1847"/>
        <v>0</v>
      </c>
      <c r="DX385" s="19">
        <f t="shared" si="1848"/>
        <v>0</v>
      </c>
      <c r="DY385" s="19">
        <f t="shared" si="1849"/>
        <v>0</v>
      </c>
      <c r="DZ385" s="19">
        <f t="shared" si="1850"/>
        <v>28885.679999999997</v>
      </c>
      <c r="EA385" s="19"/>
      <c r="ED385" s="1" t="str">
        <f t="shared" si="1851"/>
        <v>Señora</v>
      </c>
      <c r="EE385" s="19">
        <f t="shared" si="1911"/>
        <v>0</v>
      </c>
      <c r="EF385" s="19">
        <f t="shared" si="1911"/>
        <v>0</v>
      </c>
      <c r="EG385" s="19">
        <f t="shared" si="1911"/>
        <v>0</v>
      </c>
      <c r="EH385" s="19">
        <f t="shared" si="1911"/>
        <v>0</v>
      </c>
      <c r="EI385" s="19">
        <f t="shared" si="1911"/>
        <v>26124</v>
      </c>
      <c r="EK385" s="19">
        <f t="shared" si="1852"/>
        <v>0</v>
      </c>
      <c r="EL385">
        <f t="shared" si="1853"/>
        <v>0</v>
      </c>
      <c r="EM385">
        <f t="shared" si="1854"/>
        <v>0</v>
      </c>
      <c r="EN385">
        <f t="shared" si="1855"/>
        <v>0</v>
      </c>
      <c r="EO385">
        <f t="shared" si="1856"/>
        <v>213433.08</v>
      </c>
      <c r="EP385" s="19"/>
      <c r="ER385" s="19">
        <f t="shared" si="1857"/>
        <v>0</v>
      </c>
      <c r="ES385" s="19">
        <f t="shared" si="1858"/>
        <v>0</v>
      </c>
      <c r="ET385" s="19">
        <f t="shared" si="1859"/>
        <v>0</v>
      </c>
      <c r="EU385" s="19">
        <f t="shared" si="1860"/>
        <v>0</v>
      </c>
      <c r="EV385" s="19">
        <f t="shared" si="1861"/>
        <v>112333.2</v>
      </c>
      <c r="EW385" s="19"/>
      <c r="EZ385" s="1" t="str">
        <f t="shared" si="1862"/>
        <v>Señora</v>
      </c>
      <c r="FA385" s="19">
        <f t="shared" si="1912"/>
        <v>0</v>
      </c>
      <c r="FB385" s="19">
        <f t="shared" si="1912"/>
        <v>0</v>
      </c>
      <c r="FC385" s="19">
        <f t="shared" si="1912"/>
        <v>0</v>
      </c>
      <c r="FD385" s="19">
        <f t="shared" si="1912"/>
        <v>0</v>
      </c>
      <c r="FE385" s="19">
        <f t="shared" si="1912"/>
        <v>26124</v>
      </c>
      <c r="FG385" s="19">
        <f t="shared" si="1863"/>
        <v>0</v>
      </c>
      <c r="FH385">
        <f t="shared" si="1864"/>
        <v>0</v>
      </c>
      <c r="FI385">
        <f t="shared" si="1865"/>
        <v>0</v>
      </c>
      <c r="FJ385">
        <f t="shared" si="1866"/>
        <v>0</v>
      </c>
      <c r="FK385">
        <f t="shared" si="1867"/>
        <v>213433.08</v>
      </c>
      <c r="FL385" s="19"/>
      <c r="FN385" s="19">
        <f t="shared" si="1868"/>
        <v>0</v>
      </c>
      <c r="FO385" s="19">
        <f t="shared" si="1869"/>
        <v>0</v>
      </c>
      <c r="FP385" s="19">
        <f t="shared" si="1870"/>
        <v>0</v>
      </c>
      <c r="FQ385" s="19">
        <f t="shared" si="1871"/>
        <v>0</v>
      </c>
      <c r="FR385" s="19">
        <f t="shared" si="1872"/>
        <v>112333.2</v>
      </c>
      <c r="FS385" s="19"/>
      <c r="FV385" s="1" t="str">
        <f t="shared" si="1873"/>
        <v>Señora</v>
      </c>
      <c r="FW385" s="19">
        <f t="shared" si="1913"/>
        <v>0</v>
      </c>
      <c r="FX385" s="19">
        <f t="shared" si="1913"/>
        <v>0</v>
      </c>
      <c r="FY385" s="19">
        <f t="shared" si="1913"/>
        <v>0</v>
      </c>
      <c r="FZ385" s="19">
        <f t="shared" si="1913"/>
        <v>0</v>
      </c>
      <c r="GA385" s="19">
        <f t="shared" si="1913"/>
        <v>12688.8</v>
      </c>
      <c r="GC385" s="19">
        <f t="shared" si="1874"/>
        <v>0</v>
      </c>
      <c r="GD385">
        <f t="shared" si="1875"/>
        <v>0</v>
      </c>
      <c r="GE385">
        <f t="shared" si="1876"/>
        <v>0</v>
      </c>
      <c r="GF385">
        <f t="shared" si="1877"/>
        <v>0</v>
      </c>
      <c r="GG385">
        <f t="shared" si="1878"/>
        <v>103667.496</v>
      </c>
      <c r="GH385" s="19"/>
      <c r="GJ385" s="19">
        <f t="shared" si="1879"/>
        <v>0</v>
      </c>
      <c r="GK385" s="19">
        <f t="shared" si="1880"/>
        <v>0</v>
      </c>
      <c r="GL385" s="19">
        <f t="shared" si="1881"/>
        <v>0</v>
      </c>
      <c r="GM385" s="19">
        <f t="shared" si="1882"/>
        <v>0</v>
      </c>
      <c r="GN385" s="19">
        <f t="shared" si="1883"/>
        <v>54561.84</v>
      </c>
      <c r="GO385" s="19"/>
      <c r="GR385" s="1" t="str">
        <f t="shared" si="1884"/>
        <v>Señora</v>
      </c>
      <c r="GS385" s="19">
        <f t="shared" si="1914"/>
        <v>0</v>
      </c>
      <c r="GT385" s="19">
        <f t="shared" si="1914"/>
        <v>0</v>
      </c>
      <c r="GU385" s="19">
        <f t="shared" si="1914"/>
        <v>0</v>
      </c>
      <c r="GV385" s="19">
        <f t="shared" si="1914"/>
        <v>0</v>
      </c>
      <c r="GW385" s="19">
        <f t="shared" si="1914"/>
        <v>26124</v>
      </c>
      <c r="GY385" s="19">
        <f t="shared" si="1885"/>
        <v>0</v>
      </c>
      <c r="GZ385">
        <f t="shared" si="1886"/>
        <v>0</v>
      </c>
      <c r="HA385">
        <f t="shared" si="1887"/>
        <v>0</v>
      </c>
      <c r="HB385">
        <f t="shared" si="1888"/>
        <v>0</v>
      </c>
      <c r="HC385">
        <f t="shared" si="1889"/>
        <v>213433.08</v>
      </c>
      <c r="HD385" s="19"/>
      <c r="HF385" s="19">
        <f t="shared" si="1890"/>
        <v>0</v>
      </c>
      <c r="HG385" s="19">
        <f t="shared" si="1891"/>
        <v>0</v>
      </c>
      <c r="HH385" s="19">
        <f t="shared" si="1892"/>
        <v>0</v>
      </c>
      <c r="HI385" s="19">
        <f t="shared" si="1893"/>
        <v>0</v>
      </c>
      <c r="HJ385" s="19">
        <f t="shared" si="1894"/>
        <v>112333.2</v>
      </c>
      <c r="HK385" s="19"/>
      <c r="HN385" s="1" t="str">
        <f t="shared" si="1895"/>
        <v>Señora</v>
      </c>
      <c r="HO385" s="19">
        <f t="shared" si="1915"/>
        <v>0</v>
      </c>
      <c r="HP385" s="19">
        <f t="shared" si="1915"/>
        <v>0</v>
      </c>
      <c r="HQ385" s="19">
        <f t="shared" si="1915"/>
        <v>0</v>
      </c>
      <c r="HR385" s="19">
        <f t="shared" si="1915"/>
        <v>0</v>
      </c>
      <c r="HS385" s="19">
        <f t="shared" si="1915"/>
        <v>6717.5999999999995</v>
      </c>
      <c r="HU385" s="19">
        <f t="shared" si="1896"/>
        <v>0</v>
      </c>
      <c r="HV385">
        <f t="shared" si="1897"/>
        <v>0</v>
      </c>
      <c r="HW385">
        <f t="shared" si="1898"/>
        <v>0</v>
      </c>
      <c r="HX385">
        <f t="shared" si="1899"/>
        <v>0</v>
      </c>
      <c r="HY385">
        <f t="shared" si="1900"/>
        <v>54882.791999999994</v>
      </c>
      <c r="HZ385" s="19"/>
      <c r="IB385" s="19">
        <f t="shared" si="1901"/>
        <v>0</v>
      </c>
      <c r="IC385" s="19">
        <f t="shared" si="1902"/>
        <v>0</v>
      </c>
      <c r="ID385" s="19">
        <f t="shared" si="1903"/>
        <v>0</v>
      </c>
      <c r="IE385" s="19">
        <f t="shared" si="1904"/>
        <v>0</v>
      </c>
      <c r="IF385" s="19">
        <f t="shared" si="1905"/>
        <v>28885.679999999997</v>
      </c>
      <c r="IG385" s="19"/>
    </row>
    <row r="386" spans="1:241">
      <c r="B386" s="1" t="str">
        <f t="shared" si="1785"/>
        <v>Regalo</v>
      </c>
      <c r="C386" s="19">
        <f t="shared" ref="C386:G387" si="1918">+B$345*C337</f>
        <v>0</v>
      </c>
      <c r="D386" s="19">
        <f t="shared" si="1918"/>
        <v>0</v>
      </c>
      <c r="E386" s="19">
        <f t="shared" si="1918"/>
        <v>0</v>
      </c>
      <c r="F386" s="19">
        <f t="shared" si="1918"/>
        <v>0</v>
      </c>
      <c r="G386" s="19">
        <f t="shared" si="1918"/>
        <v>0</v>
      </c>
      <c r="I386" s="19">
        <f>+C386*I309</f>
        <v>0</v>
      </c>
      <c r="J386">
        <f>+D386*I309</f>
        <v>0</v>
      </c>
      <c r="K386">
        <f>+E386*I309</f>
        <v>0</v>
      </c>
      <c r="L386">
        <f>+F386*I309</f>
        <v>0</v>
      </c>
      <c r="M386">
        <f>+G386*I309</f>
        <v>0</v>
      </c>
      <c r="N386" s="19"/>
      <c r="P386" s="19">
        <f t="shared" si="1917"/>
        <v>0</v>
      </c>
      <c r="Q386" s="19">
        <f t="shared" si="1917"/>
        <v>0</v>
      </c>
      <c r="R386" s="19">
        <f t="shared" si="1917"/>
        <v>0</v>
      </c>
      <c r="S386" s="19">
        <f t="shared" si="1917"/>
        <v>0</v>
      </c>
      <c r="T386" s="19">
        <f t="shared" si="1917"/>
        <v>0</v>
      </c>
      <c r="U386" s="19"/>
      <c r="X386" s="1" t="str">
        <f t="shared" si="1796"/>
        <v>Regalo</v>
      </c>
      <c r="Y386" s="19">
        <f t="shared" ref="Y386:AC387" si="1919">+X$345*Y337</f>
        <v>0</v>
      </c>
      <c r="Z386" s="19">
        <f t="shared" si="1919"/>
        <v>0</v>
      </c>
      <c r="AA386" s="19">
        <f t="shared" si="1919"/>
        <v>0</v>
      </c>
      <c r="AB386" s="19">
        <f t="shared" si="1919"/>
        <v>0</v>
      </c>
      <c r="AC386" s="19">
        <f t="shared" si="1919"/>
        <v>0</v>
      </c>
      <c r="AE386" s="19">
        <f t="shared" si="1797"/>
        <v>0</v>
      </c>
      <c r="AF386">
        <f t="shared" si="1798"/>
        <v>0</v>
      </c>
      <c r="AG386">
        <f t="shared" si="1799"/>
        <v>0</v>
      </c>
      <c r="AH386">
        <f t="shared" si="1800"/>
        <v>0</v>
      </c>
      <c r="AI386">
        <f t="shared" si="1801"/>
        <v>0</v>
      </c>
      <c r="AJ386" s="19"/>
      <c r="AL386" s="19">
        <f t="shared" si="1802"/>
        <v>0</v>
      </c>
      <c r="AM386" s="19">
        <f t="shared" si="1803"/>
        <v>0</v>
      </c>
      <c r="AN386" s="19">
        <f t="shared" si="1804"/>
        <v>0</v>
      </c>
      <c r="AO386" s="19">
        <f t="shared" si="1805"/>
        <v>0</v>
      </c>
      <c r="AP386" s="19">
        <f t="shared" si="1806"/>
        <v>0</v>
      </c>
      <c r="AQ386" s="19"/>
      <c r="AT386" s="1" t="str">
        <f t="shared" si="1807"/>
        <v>Regalo</v>
      </c>
      <c r="AU386" s="19">
        <f t="shared" ref="AU386:AY387" si="1920">+AT$345*AU337</f>
        <v>0</v>
      </c>
      <c r="AV386" s="19">
        <f t="shared" si="1920"/>
        <v>0</v>
      </c>
      <c r="AW386" s="19">
        <f t="shared" si="1920"/>
        <v>0</v>
      </c>
      <c r="AX386" s="19">
        <f t="shared" si="1920"/>
        <v>0</v>
      </c>
      <c r="AY386" s="19">
        <f t="shared" si="1920"/>
        <v>0</v>
      </c>
      <c r="BA386" s="19">
        <f t="shared" si="1808"/>
        <v>0</v>
      </c>
      <c r="BB386">
        <f t="shared" si="1809"/>
        <v>0</v>
      </c>
      <c r="BC386">
        <f t="shared" si="1810"/>
        <v>0</v>
      </c>
      <c r="BD386">
        <f t="shared" si="1811"/>
        <v>0</v>
      </c>
      <c r="BE386">
        <f t="shared" si="1812"/>
        <v>0</v>
      </c>
      <c r="BF386" s="19"/>
      <c r="BH386" s="19">
        <f t="shared" si="1813"/>
        <v>0</v>
      </c>
      <c r="BI386" s="19">
        <f t="shared" si="1814"/>
        <v>0</v>
      </c>
      <c r="BJ386" s="19">
        <f t="shared" si="1815"/>
        <v>0</v>
      </c>
      <c r="BK386" s="19">
        <f t="shared" si="1816"/>
        <v>0</v>
      </c>
      <c r="BL386" s="19">
        <f t="shared" si="1817"/>
        <v>0</v>
      </c>
      <c r="BM386" s="19"/>
      <c r="BP386" s="1" t="str">
        <f t="shared" si="1818"/>
        <v>Regalo</v>
      </c>
      <c r="BQ386" s="19">
        <f t="shared" ref="BQ386:BU387" si="1921">+BP$345*BQ337</f>
        <v>0</v>
      </c>
      <c r="BR386" s="19">
        <f t="shared" si="1921"/>
        <v>0</v>
      </c>
      <c r="BS386" s="19">
        <f t="shared" si="1921"/>
        <v>0</v>
      </c>
      <c r="BT386" s="19">
        <f t="shared" si="1921"/>
        <v>0</v>
      </c>
      <c r="BU386" s="19">
        <f t="shared" si="1921"/>
        <v>0</v>
      </c>
      <c r="BW386" s="19">
        <f t="shared" si="1819"/>
        <v>0</v>
      </c>
      <c r="BX386">
        <f t="shared" si="1820"/>
        <v>0</v>
      </c>
      <c r="BY386">
        <f t="shared" si="1821"/>
        <v>0</v>
      </c>
      <c r="BZ386">
        <f t="shared" si="1822"/>
        <v>0</v>
      </c>
      <c r="CA386">
        <f t="shared" si="1823"/>
        <v>0</v>
      </c>
      <c r="CB386" s="19"/>
      <c r="CD386" s="19">
        <f t="shared" si="1824"/>
        <v>0</v>
      </c>
      <c r="CE386" s="19">
        <f t="shared" si="1825"/>
        <v>0</v>
      </c>
      <c r="CF386" s="19">
        <f t="shared" si="1826"/>
        <v>0</v>
      </c>
      <c r="CG386" s="19">
        <f t="shared" si="1827"/>
        <v>0</v>
      </c>
      <c r="CH386" s="19">
        <f t="shared" si="1828"/>
        <v>0</v>
      </c>
      <c r="CI386" s="19"/>
      <c r="CL386" s="1" t="str">
        <f t="shared" si="1829"/>
        <v>Regalo</v>
      </c>
      <c r="CM386" s="19">
        <f t="shared" ref="CM386:CQ387" si="1922">+CL$345*CM337</f>
        <v>0</v>
      </c>
      <c r="CN386" s="19">
        <f t="shared" si="1922"/>
        <v>0</v>
      </c>
      <c r="CO386" s="19">
        <f t="shared" si="1922"/>
        <v>0</v>
      </c>
      <c r="CP386" s="19">
        <f t="shared" si="1922"/>
        <v>0</v>
      </c>
      <c r="CQ386" s="19">
        <f t="shared" si="1922"/>
        <v>0</v>
      </c>
      <c r="CS386" s="19">
        <f t="shared" si="1830"/>
        <v>0</v>
      </c>
      <c r="CT386">
        <f t="shared" si="1831"/>
        <v>0</v>
      </c>
      <c r="CU386">
        <f t="shared" si="1832"/>
        <v>0</v>
      </c>
      <c r="CV386">
        <f t="shared" si="1833"/>
        <v>0</v>
      </c>
      <c r="CW386">
        <f t="shared" si="1834"/>
        <v>0</v>
      </c>
      <c r="CX386" s="19"/>
      <c r="CZ386" s="19">
        <f t="shared" si="1835"/>
        <v>0</v>
      </c>
      <c r="DA386" s="19">
        <f t="shared" si="1836"/>
        <v>0</v>
      </c>
      <c r="DB386" s="19">
        <f t="shared" si="1837"/>
        <v>0</v>
      </c>
      <c r="DC386" s="19">
        <f t="shared" si="1838"/>
        <v>0</v>
      </c>
      <c r="DD386" s="19">
        <f t="shared" si="1839"/>
        <v>0</v>
      </c>
      <c r="DE386" s="19"/>
      <c r="DH386" s="1" t="str">
        <f t="shared" si="1840"/>
        <v>Regalo</v>
      </c>
      <c r="DI386" s="19">
        <f t="shared" ref="DI386:DM387" si="1923">+DH$345*DI337</f>
        <v>0</v>
      </c>
      <c r="DJ386" s="19">
        <f t="shared" si="1923"/>
        <v>0</v>
      </c>
      <c r="DK386" s="19">
        <f t="shared" si="1923"/>
        <v>0</v>
      </c>
      <c r="DL386" s="19">
        <f t="shared" si="1923"/>
        <v>0</v>
      </c>
      <c r="DM386" s="19">
        <f t="shared" si="1923"/>
        <v>0</v>
      </c>
      <c r="DO386" s="19">
        <f t="shared" si="1841"/>
        <v>0</v>
      </c>
      <c r="DP386">
        <f t="shared" si="1842"/>
        <v>0</v>
      </c>
      <c r="DQ386">
        <f t="shared" si="1843"/>
        <v>0</v>
      </c>
      <c r="DR386">
        <f t="shared" si="1844"/>
        <v>0</v>
      </c>
      <c r="DS386">
        <f t="shared" si="1845"/>
        <v>0</v>
      </c>
      <c r="DT386" s="19"/>
      <c r="DV386" s="19">
        <f t="shared" si="1846"/>
        <v>0</v>
      </c>
      <c r="DW386" s="19">
        <f t="shared" si="1847"/>
        <v>0</v>
      </c>
      <c r="DX386" s="19">
        <f t="shared" si="1848"/>
        <v>0</v>
      </c>
      <c r="DY386" s="19">
        <f t="shared" si="1849"/>
        <v>0</v>
      </c>
      <c r="DZ386" s="19">
        <f t="shared" si="1850"/>
        <v>0</v>
      </c>
      <c r="EA386" s="19"/>
      <c r="ED386" s="1" t="str">
        <f t="shared" si="1851"/>
        <v>Regalo</v>
      </c>
      <c r="EE386" s="19">
        <f t="shared" ref="EE386:EI387" si="1924">+ED$345*EE337</f>
        <v>0</v>
      </c>
      <c r="EF386" s="19">
        <f t="shared" si="1924"/>
        <v>0</v>
      </c>
      <c r="EG386" s="19">
        <f t="shared" si="1924"/>
        <v>0</v>
      </c>
      <c r="EH386" s="19">
        <f t="shared" si="1924"/>
        <v>0</v>
      </c>
      <c r="EI386" s="19">
        <f t="shared" si="1924"/>
        <v>0</v>
      </c>
      <c r="EK386" s="19">
        <f t="shared" si="1852"/>
        <v>0</v>
      </c>
      <c r="EL386">
        <f t="shared" si="1853"/>
        <v>0</v>
      </c>
      <c r="EM386">
        <f t="shared" si="1854"/>
        <v>0</v>
      </c>
      <c r="EN386">
        <f t="shared" si="1855"/>
        <v>0</v>
      </c>
      <c r="EO386">
        <f t="shared" si="1856"/>
        <v>0</v>
      </c>
      <c r="EP386" s="19"/>
      <c r="ER386" s="19">
        <f t="shared" si="1857"/>
        <v>0</v>
      </c>
      <c r="ES386" s="19">
        <f t="shared" si="1858"/>
        <v>0</v>
      </c>
      <c r="ET386" s="19">
        <f t="shared" si="1859"/>
        <v>0</v>
      </c>
      <c r="EU386" s="19">
        <f t="shared" si="1860"/>
        <v>0</v>
      </c>
      <c r="EV386" s="19">
        <f t="shared" si="1861"/>
        <v>0</v>
      </c>
      <c r="EW386" s="19"/>
      <c r="EZ386" s="1" t="str">
        <f t="shared" si="1862"/>
        <v>Regalo</v>
      </c>
      <c r="FA386" s="19">
        <f t="shared" ref="FA386:FE387" si="1925">+EZ$345*FA337</f>
        <v>0</v>
      </c>
      <c r="FB386" s="19">
        <f t="shared" si="1925"/>
        <v>0</v>
      </c>
      <c r="FC386" s="19">
        <f t="shared" si="1925"/>
        <v>0</v>
      </c>
      <c r="FD386" s="19">
        <f t="shared" si="1925"/>
        <v>0</v>
      </c>
      <c r="FE386" s="19">
        <f t="shared" si="1925"/>
        <v>0</v>
      </c>
      <c r="FG386" s="19">
        <f t="shared" si="1863"/>
        <v>0</v>
      </c>
      <c r="FH386">
        <f t="shared" si="1864"/>
        <v>0</v>
      </c>
      <c r="FI386">
        <f t="shared" si="1865"/>
        <v>0</v>
      </c>
      <c r="FJ386">
        <f t="shared" si="1866"/>
        <v>0</v>
      </c>
      <c r="FK386">
        <f t="shared" si="1867"/>
        <v>0</v>
      </c>
      <c r="FL386" s="19"/>
      <c r="FN386" s="19">
        <f t="shared" si="1868"/>
        <v>0</v>
      </c>
      <c r="FO386" s="19">
        <f t="shared" si="1869"/>
        <v>0</v>
      </c>
      <c r="FP386" s="19">
        <f t="shared" si="1870"/>
        <v>0</v>
      </c>
      <c r="FQ386" s="19">
        <f t="shared" si="1871"/>
        <v>0</v>
      </c>
      <c r="FR386" s="19">
        <f t="shared" si="1872"/>
        <v>0</v>
      </c>
      <c r="FS386" s="19"/>
      <c r="FV386" s="1" t="str">
        <f t="shared" si="1873"/>
        <v>Regalo</v>
      </c>
      <c r="FW386" s="19">
        <f t="shared" ref="FW386:GA387" si="1926">+FV$345*FW337</f>
        <v>0</v>
      </c>
      <c r="FX386" s="19">
        <f t="shared" si="1926"/>
        <v>0</v>
      </c>
      <c r="FY386" s="19">
        <f t="shared" si="1926"/>
        <v>0</v>
      </c>
      <c r="FZ386" s="19">
        <f t="shared" si="1926"/>
        <v>0</v>
      </c>
      <c r="GA386" s="19">
        <f t="shared" si="1926"/>
        <v>0</v>
      </c>
      <c r="GC386" s="19">
        <f t="shared" si="1874"/>
        <v>0</v>
      </c>
      <c r="GD386">
        <f t="shared" si="1875"/>
        <v>0</v>
      </c>
      <c r="GE386">
        <f t="shared" si="1876"/>
        <v>0</v>
      </c>
      <c r="GF386">
        <f t="shared" si="1877"/>
        <v>0</v>
      </c>
      <c r="GG386">
        <f t="shared" si="1878"/>
        <v>0</v>
      </c>
      <c r="GH386" s="19"/>
      <c r="GJ386" s="19">
        <f t="shared" si="1879"/>
        <v>0</v>
      </c>
      <c r="GK386" s="19">
        <f t="shared" si="1880"/>
        <v>0</v>
      </c>
      <c r="GL386" s="19">
        <f t="shared" si="1881"/>
        <v>0</v>
      </c>
      <c r="GM386" s="19">
        <f t="shared" si="1882"/>
        <v>0</v>
      </c>
      <c r="GN386" s="19">
        <f t="shared" si="1883"/>
        <v>0</v>
      </c>
      <c r="GO386" s="19"/>
      <c r="GR386" s="1" t="str">
        <f t="shared" si="1884"/>
        <v>Regalo</v>
      </c>
      <c r="GS386" s="19">
        <f t="shared" ref="GS386:GW387" si="1927">+GR$345*GS337</f>
        <v>0</v>
      </c>
      <c r="GT386" s="19">
        <f t="shared" si="1927"/>
        <v>0</v>
      </c>
      <c r="GU386" s="19">
        <f t="shared" si="1927"/>
        <v>0</v>
      </c>
      <c r="GV386" s="19">
        <f t="shared" si="1927"/>
        <v>0</v>
      </c>
      <c r="GW386" s="19">
        <f t="shared" si="1927"/>
        <v>0</v>
      </c>
      <c r="GY386" s="19">
        <f t="shared" si="1885"/>
        <v>0</v>
      </c>
      <c r="GZ386">
        <f t="shared" si="1886"/>
        <v>0</v>
      </c>
      <c r="HA386">
        <f t="shared" si="1887"/>
        <v>0</v>
      </c>
      <c r="HB386">
        <f t="shared" si="1888"/>
        <v>0</v>
      </c>
      <c r="HC386">
        <f t="shared" si="1889"/>
        <v>0</v>
      </c>
      <c r="HD386" s="19"/>
      <c r="HF386" s="19">
        <f t="shared" si="1890"/>
        <v>0</v>
      </c>
      <c r="HG386" s="19">
        <f t="shared" si="1891"/>
        <v>0</v>
      </c>
      <c r="HH386" s="19">
        <f t="shared" si="1892"/>
        <v>0</v>
      </c>
      <c r="HI386" s="19">
        <f t="shared" si="1893"/>
        <v>0</v>
      </c>
      <c r="HJ386" s="19">
        <f t="shared" si="1894"/>
        <v>0</v>
      </c>
      <c r="HK386" s="19"/>
      <c r="HN386" s="1" t="str">
        <f t="shared" si="1895"/>
        <v>Regalo</v>
      </c>
      <c r="HO386" s="19">
        <f t="shared" ref="HO386:HS387" si="1928">+HN$345*HO337</f>
        <v>0</v>
      </c>
      <c r="HP386" s="19">
        <f t="shared" si="1928"/>
        <v>0</v>
      </c>
      <c r="HQ386" s="19">
        <f t="shared" si="1928"/>
        <v>0</v>
      </c>
      <c r="HR386" s="19">
        <f t="shared" si="1928"/>
        <v>0</v>
      </c>
      <c r="HS386" s="19">
        <f t="shared" si="1928"/>
        <v>0</v>
      </c>
      <c r="HU386" s="19">
        <f t="shared" si="1896"/>
        <v>0</v>
      </c>
      <c r="HV386">
        <f t="shared" si="1897"/>
        <v>0</v>
      </c>
      <c r="HW386">
        <f t="shared" si="1898"/>
        <v>0</v>
      </c>
      <c r="HX386">
        <f t="shared" si="1899"/>
        <v>0</v>
      </c>
      <c r="HY386">
        <f t="shared" si="1900"/>
        <v>0</v>
      </c>
      <c r="HZ386" s="19"/>
      <c r="IB386" s="19">
        <f t="shared" si="1901"/>
        <v>0</v>
      </c>
      <c r="IC386" s="19">
        <f t="shared" si="1902"/>
        <v>0</v>
      </c>
      <c r="ID386" s="19">
        <f t="shared" si="1903"/>
        <v>0</v>
      </c>
      <c r="IE386" s="19">
        <f t="shared" si="1904"/>
        <v>0</v>
      </c>
      <c r="IF386" s="19">
        <f t="shared" si="1905"/>
        <v>0</v>
      </c>
      <c r="IG386" s="19"/>
    </row>
    <row r="387" spans="1:241">
      <c r="B387" s="1" t="str">
        <f t="shared" si="1785"/>
        <v>Merchandising</v>
      </c>
      <c r="C387" s="19">
        <f t="shared" si="1918"/>
        <v>0</v>
      </c>
      <c r="D387" s="19">
        <f t="shared" si="1918"/>
        <v>0</v>
      </c>
      <c r="E387" s="19">
        <f t="shared" si="1918"/>
        <v>0</v>
      </c>
      <c r="F387" s="19">
        <f t="shared" si="1918"/>
        <v>0</v>
      </c>
      <c r="G387" s="19">
        <f t="shared" si="1918"/>
        <v>0</v>
      </c>
      <c r="I387" s="19">
        <f>+C387*I310</f>
        <v>0</v>
      </c>
      <c r="J387">
        <f>+D387*I310</f>
        <v>0</v>
      </c>
      <c r="K387">
        <f>+E387*I310</f>
        <v>0</v>
      </c>
      <c r="L387">
        <f>+F387*I310</f>
        <v>0</v>
      </c>
      <c r="M387">
        <f>+G387*I310</f>
        <v>0</v>
      </c>
      <c r="N387" s="19"/>
      <c r="P387" s="19">
        <f t="shared" si="1917"/>
        <v>0</v>
      </c>
      <c r="Q387" s="19">
        <f t="shared" si="1917"/>
        <v>0</v>
      </c>
      <c r="R387" s="19">
        <f t="shared" si="1917"/>
        <v>0</v>
      </c>
      <c r="S387" s="19">
        <f t="shared" si="1917"/>
        <v>0</v>
      </c>
      <c r="T387" s="19">
        <f t="shared" si="1917"/>
        <v>0</v>
      </c>
      <c r="U387" s="19"/>
      <c r="X387" s="1" t="str">
        <f t="shared" si="1796"/>
        <v>Merchandising</v>
      </c>
      <c r="Y387" s="19">
        <f t="shared" si="1919"/>
        <v>0</v>
      </c>
      <c r="Z387" s="19">
        <f t="shared" si="1919"/>
        <v>0</v>
      </c>
      <c r="AA387" s="19">
        <f t="shared" si="1919"/>
        <v>0</v>
      </c>
      <c r="AB387" s="19">
        <f t="shared" si="1919"/>
        <v>0</v>
      </c>
      <c r="AC387" s="19">
        <f t="shared" si="1919"/>
        <v>0</v>
      </c>
      <c r="AE387" s="19">
        <f t="shared" si="1797"/>
        <v>0</v>
      </c>
      <c r="AF387">
        <f t="shared" si="1798"/>
        <v>0</v>
      </c>
      <c r="AG387">
        <f t="shared" si="1799"/>
        <v>0</v>
      </c>
      <c r="AH387">
        <f t="shared" si="1800"/>
        <v>0</v>
      </c>
      <c r="AI387">
        <f t="shared" si="1801"/>
        <v>0</v>
      </c>
      <c r="AJ387" s="19"/>
      <c r="AL387" s="19">
        <f t="shared" si="1802"/>
        <v>0</v>
      </c>
      <c r="AM387" s="19">
        <f t="shared" si="1803"/>
        <v>0</v>
      </c>
      <c r="AN387" s="19">
        <f t="shared" si="1804"/>
        <v>0</v>
      </c>
      <c r="AO387" s="19">
        <f t="shared" si="1805"/>
        <v>0</v>
      </c>
      <c r="AP387" s="19">
        <f t="shared" si="1806"/>
        <v>0</v>
      </c>
      <c r="AQ387" s="19"/>
      <c r="AT387" s="1" t="str">
        <f t="shared" si="1807"/>
        <v>Merchandising</v>
      </c>
      <c r="AU387" s="19">
        <f t="shared" si="1920"/>
        <v>0</v>
      </c>
      <c r="AV387" s="19">
        <f t="shared" si="1920"/>
        <v>0</v>
      </c>
      <c r="AW387" s="19">
        <f t="shared" si="1920"/>
        <v>0</v>
      </c>
      <c r="AX387" s="19">
        <f t="shared" si="1920"/>
        <v>0</v>
      </c>
      <c r="AY387" s="19">
        <f t="shared" si="1920"/>
        <v>0</v>
      </c>
      <c r="BA387" s="19">
        <f t="shared" si="1808"/>
        <v>0</v>
      </c>
      <c r="BB387">
        <f t="shared" si="1809"/>
        <v>0</v>
      </c>
      <c r="BC387">
        <f t="shared" si="1810"/>
        <v>0</v>
      </c>
      <c r="BD387">
        <f t="shared" si="1811"/>
        <v>0</v>
      </c>
      <c r="BE387">
        <f t="shared" si="1812"/>
        <v>0</v>
      </c>
      <c r="BF387" s="19"/>
      <c r="BH387" s="19">
        <f t="shared" si="1813"/>
        <v>0</v>
      </c>
      <c r="BI387" s="19">
        <f t="shared" si="1814"/>
        <v>0</v>
      </c>
      <c r="BJ387" s="19">
        <f t="shared" si="1815"/>
        <v>0</v>
      </c>
      <c r="BK387" s="19">
        <f t="shared" si="1816"/>
        <v>0</v>
      </c>
      <c r="BL387" s="19">
        <f t="shared" si="1817"/>
        <v>0</v>
      </c>
      <c r="BM387" s="19"/>
      <c r="BP387" s="1" t="str">
        <f t="shared" si="1818"/>
        <v>Merchandising</v>
      </c>
      <c r="BQ387" s="19">
        <f t="shared" si="1921"/>
        <v>0</v>
      </c>
      <c r="BR387" s="19">
        <f t="shared" si="1921"/>
        <v>0</v>
      </c>
      <c r="BS387" s="19">
        <f t="shared" si="1921"/>
        <v>0</v>
      </c>
      <c r="BT387" s="19">
        <f t="shared" si="1921"/>
        <v>0</v>
      </c>
      <c r="BU387" s="19">
        <f t="shared" si="1921"/>
        <v>0</v>
      </c>
      <c r="BW387" s="19">
        <f t="shared" si="1819"/>
        <v>0</v>
      </c>
      <c r="BX387">
        <f t="shared" si="1820"/>
        <v>0</v>
      </c>
      <c r="BY387">
        <f t="shared" si="1821"/>
        <v>0</v>
      </c>
      <c r="BZ387">
        <f t="shared" si="1822"/>
        <v>0</v>
      </c>
      <c r="CA387">
        <f t="shared" si="1823"/>
        <v>0</v>
      </c>
      <c r="CB387" s="19"/>
      <c r="CD387" s="19">
        <f t="shared" si="1824"/>
        <v>0</v>
      </c>
      <c r="CE387" s="19">
        <f t="shared" si="1825"/>
        <v>0</v>
      </c>
      <c r="CF387" s="19">
        <f t="shared" si="1826"/>
        <v>0</v>
      </c>
      <c r="CG387" s="19">
        <f t="shared" si="1827"/>
        <v>0</v>
      </c>
      <c r="CH387" s="19">
        <f t="shared" si="1828"/>
        <v>0</v>
      </c>
      <c r="CI387" s="19"/>
      <c r="CL387" s="1" t="str">
        <f t="shared" si="1829"/>
        <v>Merchandising</v>
      </c>
      <c r="CM387" s="19">
        <f t="shared" si="1922"/>
        <v>0</v>
      </c>
      <c r="CN387" s="19">
        <f t="shared" si="1922"/>
        <v>0</v>
      </c>
      <c r="CO387" s="19">
        <f t="shared" si="1922"/>
        <v>0</v>
      </c>
      <c r="CP387" s="19">
        <f t="shared" si="1922"/>
        <v>0</v>
      </c>
      <c r="CQ387" s="19">
        <f t="shared" si="1922"/>
        <v>0</v>
      </c>
      <c r="CS387" s="19">
        <f t="shared" si="1830"/>
        <v>0</v>
      </c>
      <c r="CT387">
        <f t="shared" si="1831"/>
        <v>0</v>
      </c>
      <c r="CU387">
        <f t="shared" si="1832"/>
        <v>0</v>
      </c>
      <c r="CV387">
        <f t="shared" si="1833"/>
        <v>0</v>
      </c>
      <c r="CW387">
        <f t="shared" si="1834"/>
        <v>0</v>
      </c>
      <c r="CX387" s="19"/>
      <c r="CZ387" s="19">
        <f t="shared" si="1835"/>
        <v>0</v>
      </c>
      <c r="DA387" s="19">
        <f t="shared" si="1836"/>
        <v>0</v>
      </c>
      <c r="DB387" s="19">
        <f t="shared" si="1837"/>
        <v>0</v>
      </c>
      <c r="DC387" s="19">
        <f t="shared" si="1838"/>
        <v>0</v>
      </c>
      <c r="DD387" s="19">
        <f t="shared" si="1839"/>
        <v>0</v>
      </c>
      <c r="DE387" s="19"/>
      <c r="DH387" s="1" t="str">
        <f t="shared" si="1840"/>
        <v>Merchandising</v>
      </c>
      <c r="DI387" s="19">
        <f t="shared" si="1923"/>
        <v>0</v>
      </c>
      <c r="DJ387" s="19">
        <f t="shared" si="1923"/>
        <v>0</v>
      </c>
      <c r="DK387" s="19">
        <f t="shared" si="1923"/>
        <v>0</v>
      </c>
      <c r="DL387" s="19">
        <f t="shared" si="1923"/>
        <v>0</v>
      </c>
      <c r="DM387" s="19">
        <f t="shared" si="1923"/>
        <v>0</v>
      </c>
      <c r="DO387" s="19">
        <f t="shared" si="1841"/>
        <v>0</v>
      </c>
      <c r="DP387">
        <f t="shared" si="1842"/>
        <v>0</v>
      </c>
      <c r="DQ387">
        <f t="shared" si="1843"/>
        <v>0</v>
      </c>
      <c r="DR387">
        <f t="shared" si="1844"/>
        <v>0</v>
      </c>
      <c r="DS387">
        <f t="shared" si="1845"/>
        <v>0</v>
      </c>
      <c r="DT387" s="19"/>
      <c r="DV387" s="19">
        <f t="shared" si="1846"/>
        <v>0</v>
      </c>
      <c r="DW387" s="19">
        <f t="shared" si="1847"/>
        <v>0</v>
      </c>
      <c r="DX387" s="19">
        <f t="shared" si="1848"/>
        <v>0</v>
      </c>
      <c r="DY387" s="19">
        <f t="shared" si="1849"/>
        <v>0</v>
      </c>
      <c r="DZ387" s="19">
        <f t="shared" si="1850"/>
        <v>0</v>
      </c>
      <c r="EA387" s="19"/>
      <c r="ED387" s="1" t="str">
        <f t="shared" si="1851"/>
        <v>Merchandising</v>
      </c>
      <c r="EE387" s="19">
        <f t="shared" si="1924"/>
        <v>0</v>
      </c>
      <c r="EF387" s="19">
        <f t="shared" si="1924"/>
        <v>0</v>
      </c>
      <c r="EG387" s="19">
        <f t="shared" si="1924"/>
        <v>0</v>
      </c>
      <c r="EH387" s="19">
        <f t="shared" si="1924"/>
        <v>0</v>
      </c>
      <c r="EI387" s="19">
        <f t="shared" si="1924"/>
        <v>0</v>
      </c>
      <c r="EK387" s="19">
        <f t="shared" si="1852"/>
        <v>0</v>
      </c>
      <c r="EL387">
        <f t="shared" si="1853"/>
        <v>0</v>
      </c>
      <c r="EM387">
        <f t="shared" si="1854"/>
        <v>0</v>
      </c>
      <c r="EN387">
        <f t="shared" si="1855"/>
        <v>0</v>
      </c>
      <c r="EO387">
        <f t="shared" si="1856"/>
        <v>0</v>
      </c>
      <c r="EP387" s="19"/>
      <c r="ER387" s="19">
        <f t="shared" si="1857"/>
        <v>0</v>
      </c>
      <c r="ES387" s="19">
        <f t="shared" si="1858"/>
        <v>0</v>
      </c>
      <c r="ET387" s="19">
        <f t="shared" si="1859"/>
        <v>0</v>
      </c>
      <c r="EU387" s="19">
        <f t="shared" si="1860"/>
        <v>0</v>
      </c>
      <c r="EV387" s="19">
        <f t="shared" si="1861"/>
        <v>0</v>
      </c>
      <c r="EW387" s="19"/>
      <c r="EZ387" s="1" t="str">
        <f t="shared" si="1862"/>
        <v>Merchandising</v>
      </c>
      <c r="FA387" s="19">
        <f t="shared" si="1925"/>
        <v>0</v>
      </c>
      <c r="FB387" s="19">
        <f t="shared" si="1925"/>
        <v>0</v>
      </c>
      <c r="FC387" s="19">
        <f t="shared" si="1925"/>
        <v>0</v>
      </c>
      <c r="FD387" s="19">
        <f t="shared" si="1925"/>
        <v>0</v>
      </c>
      <c r="FE387" s="19">
        <f t="shared" si="1925"/>
        <v>0</v>
      </c>
      <c r="FG387" s="19">
        <f t="shared" si="1863"/>
        <v>0</v>
      </c>
      <c r="FH387">
        <f t="shared" si="1864"/>
        <v>0</v>
      </c>
      <c r="FI387">
        <f t="shared" si="1865"/>
        <v>0</v>
      </c>
      <c r="FJ387">
        <f t="shared" si="1866"/>
        <v>0</v>
      </c>
      <c r="FK387">
        <f t="shared" si="1867"/>
        <v>0</v>
      </c>
      <c r="FL387" s="19"/>
      <c r="FN387" s="19">
        <f t="shared" si="1868"/>
        <v>0</v>
      </c>
      <c r="FO387" s="19">
        <f t="shared" si="1869"/>
        <v>0</v>
      </c>
      <c r="FP387" s="19">
        <f t="shared" si="1870"/>
        <v>0</v>
      </c>
      <c r="FQ387" s="19">
        <f t="shared" si="1871"/>
        <v>0</v>
      </c>
      <c r="FR387" s="19">
        <f t="shared" si="1872"/>
        <v>0</v>
      </c>
      <c r="FS387" s="19"/>
      <c r="FV387" s="1" t="str">
        <f t="shared" si="1873"/>
        <v>Merchandising</v>
      </c>
      <c r="FW387" s="19">
        <f t="shared" si="1926"/>
        <v>0</v>
      </c>
      <c r="FX387" s="19">
        <f t="shared" si="1926"/>
        <v>0</v>
      </c>
      <c r="FY387" s="19">
        <f t="shared" si="1926"/>
        <v>0</v>
      </c>
      <c r="FZ387" s="19">
        <f t="shared" si="1926"/>
        <v>0</v>
      </c>
      <c r="GA387" s="19">
        <f t="shared" si="1926"/>
        <v>0</v>
      </c>
      <c r="GC387" s="19">
        <f t="shared" si="1874"/>
        <v>0</v>
      </c>
      <c r="GD387">
        <f t="shared" si="1875"/>
        <v>0</v>
      </c>
      <c r="GE387">
        <f t="shared" si="1876"/>
        <v>0</v>
      </c>
      <c r="GF387">
        <f t="shared" si="1877"/>
        <v>0</v>
      </c>
      <c r="GG387">
        <f t="shared" si="1878"/>
        <v>0</v>
      </c>
      <c r="GH387" s="19"/>
      <c r="GJ387" s="19">
        <f t="shared" si="1879"/>
        <v>0</v>
      </c>
      <c r="GK387" s="19">
        <f t="shared" si="1880"/>
        <v>0</v>
      </c>
      <c r="GL387" s="19">
        <f t="shared" si="1881"/>
        <v>0</v>
      </c>
      <c r="GM387" s="19">
        <f t="shared" si="1882"/>
        <v>0</v>
      </c>
      <c r="GN387" s="19">
        <f t="shared" si="1883"/>
        <v>0</v>
      </c>
      <c r="GO387" s="19"/>
      <c r="GR387" s="1" t="str">
        <f t="shared" si="1884"/>
        <v>Merchandising</v>
      </c>
      <c r="GS387" s="19">
        <f t="shared" si="1927"/>
        <v>0</v>
      </c>
      <c r="GT387" s="19">
        <f t="shared" si="1927"/>
        <v>0</v>
      </c>
      <c r="GU387" s="19">
        <f t="shared" si="1927"/>
        <v>0</v>
      </c>
      <c r="GV387" s="19">
        <f t="shared" si="1927"/>
        <v>0</v>
      </c>
      <c r="GW387" s="19">
        <f t="shared" si="1927"/>
        <v>0</v>
      </c>
      <c r="GY387" s="19">
        <f t="shared" si="1885"/>
        <v>0</v>
      </c>
      <c r="GZ387">
        <f t="shared" si="1886"/>
        <v>0</v>
      </c>
      <c r="HA387">
        <f t="shared" si="1887"/>
        <v>0</v>
      </c>
      <c r="HB387">
        <f t="shared" si="1888"/>
        <v>0</v>
      </c>
      <c r="HC387">
        <f t="shared" si="1889"/>
        <v>0</v>
      </c>
      <c r="HD387" s="19"/>
      <c r="HF387" s="19">
        <f t="shared" si="1890"/>
        <v>0</v>
      </c>
      <c r="HG387" s="19">
        <f t="shared" si="1891"/>
        <v>0</v>
      </c>
      <c r="HH387" s="19">
        <f t="shared" si="1892"/>
        <v>0</v>
      </c>
      <c r="HI387" s="19">
        <f t="shared" si="1893"/>
        <v>0</v>
      </c>
      <c r="HJ387" s="19">
        <f t="shared" si="1894"/>
        <v>0</v>
      </c>
      <c r="HK387" s="19"/>
      <c r="HN387" s="1" t="str">
        <f t="shared" si="1895"/>
        <v>Merchandising</v>
      </c>
      <c r="HO387" s="19">
        <f t="shared" si="1928"/>
        <v>0</v>
      </c>
      <c r="HP387" s="19">
        <f t="shared" si="1928"/>
        <v>0</v>
      </c>
      <c r="HQ387" s="19">
        <f t="shared" si="1928"/>
        <v>0</v>
      </c>
      <c r="HR387" s="19">
        <f t="shared" si="1928"/>
        <v>0</v>
      </c>
      <c r="HS387" s="19">
        <f t="shared" si="1928"/>
        <v>0</v>
      </c>
      <c r="HU387" s="19">
        <f t="shared" si="1896"/>
        <v>0</v>
      </c>
      <c r="HV387">
        <f t="shared" si="1897"/>
        <v>0</v>
      </c>
      <c r="HW387">
        <f t="shared" si="1898"/>
        <v>0</v>
      </c>
      <c r="HX387">
        <f t="shared" si="1899"/>
        <v>0</v>
      </c>
      <c r="HY387">
        <f t="shared" si="1900"/>
        <v>0</v>
      </c>
      <c r="HZ387" s="19"/>
      <c r="IB387" s="19">
        <f t="shared" si="1901"/>
        <v>0</v>
      </c>
      <c r="IC387" s="19">
        <f t="shared" si="1902"/>
        <v>0</v>
      </c>
      <c r="ID387" s="19">
        <f t="shared" si="1903"/>
        <v>0</v>
      </c>
      <c r="IE387" s="19">
        <f t="shared" si="1904"/>
        <v>0</v>
      </c>
      <c r="IF387" s="19">
        <f t="shared" si="1905"/>
        <v>0</v>
      </c>
      <c r="IG387" s="19"/>
    </row>
    <row r="388" spans="1:241">
      <c r="A388" s="38" t="s">
        <v>45</v>
      </c>
      <c r="B388" s="38"/>
      <c r="C388" s="46">
        <f>SUM(C373:C387)</f>
        <v>0</v>
      </c>
      <c r="D388" s="46">
        <f>SUM(D373:D387)</f>
        <v>0</v>
      </c>
      <c r="E388" s="46">
        <f>SUM(E373:E387)</f>
        <v>0</v>
      </c>
      <c r="F388" s="46">
        <f>SUM(F373:F387)</f>
        <v>0</v>
      </c>
      <c r="G388" s="46">
        <f>SUM(G373:G387)</f>
        <v>186600</v>
      </c>
      <c r="I388" s="46">
        <f>SUM(I373:I387)</f>
        <v>0</v>
      </c>
      <c r="J388" s="46">
        <f>SUM(J373:J387)</f>
        <v>0</v>
      </c>
      <c r="K388" s="46">
        <f>SUM(K373:K387)</f>
        <v>0</v>
      </c>
      <c r="L388" s="46">
        <f>SUM(L373:L387)</f>
        <v>0</v>
      </c>
      <c r="M388" s="46">
        <f>SUM(M373:M387)</f>
        <v>1940957.22</v>
      </c>
      <c r="N388" s="19"/>
      <c r="P388" s="46">
        <f>SUM(P373:P387)</f>
        <v>0</v>
      </c>
      <c r="Q388" s="46">
        <f>SUM(Q373:Q387)</f>
        <v>0</v>
      </c>
      <c r="R388" s="46">
        <f>SUM(R373:R387)</f>
        <v>0</v>
      </c>
      <c r="S388" s="46">
        <f>SUM(S373:S387)</f>
        <v>0</v>
      </c>
      <c r="T388" s="46">
        <f>SUM(T373:T387)</f>
        <v>974705.1</v>
      </c>
      <c r="U388" s="19"/>
      <c r="W388" s="38" t="s">
        <v>45</v>
      </c>
      <c r="X388" s="38"/>
      <c r="Y388" s="46">
        <f>SUM(Y373:Y387)</f>
        <v>0</v>
      </c>
      <c r="Z388" s="46">
        <f>SUM(Z373:Z387)</f>
        <v>0</v>
      </c>
      <c r="AA388" s="46">
        <f>SUM(AA373:AA387)</f>
        <v>0</v>
      </c>
      <c r="AB388" s="46">
        <f>SUM(AB373:AB387)</f>
        <v>0</v>
      </c>
      <c r="AC388" s="46">
        <f>SUM(AC373:AC387)</f>
        <v>435400</v>
      </c>
      <c r="AE388" s="46">
        <f>SUM(AE373:AE387)</f>
        <v>0</v>
      </c>
      <c r="AF388" s="46">
        <f>SUM(AF373:AF387)</f>
        <v>0</v>
      </c>
      <c r="AG388" s="46">
        <f>SUM(AG373:AG387)</f>
        <v>0</v>
      </c>
      <c r="AH388" s="46">
        <f>SUM(AH373:AH387)</f>
        <v>0</v>
      </c>
      <c r="AI388" s="46">
        <f>SUM(AI373:AI387)</f>
        <v>4528900.18</v>
      </c>
      <c r="AJ388" s="19"/>
      <c r="AL388" s="46">
        <f>SUM(AL373:AL387)</f>
        <v>0</v>
      </c>
      <c r="AM388" s="46">
        <f>SUM(AM373:AM387)</f>
        <v>0</v>
      </c>
      <c r="AN388" s="46">
        <f>SUM(AN373:AN387)</f>
        <v>0</v>
      </c>
      <c r="AO388" s="46">
        <f>SUM(AO373:AO387)</f>
        <v>0</v>
      </c>
      <c r="AP388" s="46">
        <f>SUM(AP373:AP387)</f>
        <v>2274311.9000000004</v>
      </c>
      <c r="AQ388" s="19"/>
      <c r="AS388" s="38" t="s">
        <v>45</v>
      </c>
      <c r="AT388" s="38"/>
      <c r="AU388" s="46">
        <f>SUM(AU373:AU387)</f>
        <v>0</v>
      </c>
      <c r="AV388" s="46">
        <f>SUM(AV373:AV387)</f>
        <v>0</v>
      </c>
      <c r="AW388" s="46">
        <f>SUM(AW373:AW387)</f>
        <v>0</v>
      </c>
      <c r="AX388" s="46">
        <f>SUM(AX373:AX387)</f>
        <v>0</v>
      </c>
      <c r="AY388" s="46">
        <f>SUM(AY373:AY387)</f>
        <v>149279.99999999997</v>
      </c>
      <c r="BA388" s="46">
        <f>SUM(BA373:BA387)</f>
        <v>0</v>
      </c>
      <c r="BB388" s="46">
        <f>SUM(BB373:BB387)</f>
        <v>0</v>
      </c>
      <c r="BC388" s="46">
        <f>SUM(BC373:BC387)</f>
        <v>0</v>
      </c>
      <c r="BD388" s="46">
        <f>SUM(BD373:BD387)</f>
        <v>0</v>
      </c>
      <c r="BE388" s="46">
        <f>SUM(BE373:BE387)</f>
        <v>1552765.7760000001</v>
      </c>
      <c r="BF388" s="19"/>
      <c r="BH388" s="46">
        <f>SUM(BH373:BH387)</f>
        <v>0</v>
      </c>
      <c r="BI388" s="46">
        <f>SUM(BI373:BI387)</f>
        <v>0</v>
      </c>
      <c r="BJ388" s="46">
        <f>SUM(BJ373:BJ387)</f>
        <v>0</v>
      </c>
      <c r="BK388" s="46">
        <f>SUM(BK373:BK387)</f>
        <v>0</v>
      </c>
      <c r="BL388" s="46">
        <f>SUM(BL373:BL387)</f>
        <v>779764.08</v>
      </c>
      <c r="BM388" s="19"/>
      <c r="BO388" s="38" t="s">
        <v>45</v>
      </c>
      <c r="BP388" s="38"/>
      <c r="BQ388" s="46">
        <f>SUM(BQ373:BQ387)</f>
        <v>0</v>
      </c>
      <c r="BR388" s="46">
        <f>SUM(BR373:BR387)</f>
        <v>0</v>
      </c>
      <c r="BS388" s="46">
        <f>SUM(BS373:BS387)</f>
        <v>0</v>
      </c>
      <c r="BT388" s="46">
        <f>SUM(BT373:BT387)</f>
        <v>0</v>
      </c>
      <c r="BU388" s="46">
        <f>SUM(BU373:BU387)</f>
        <v>435400</v>
      </c>
      <c r="BW388" s="46">
        <f>SUM(BW373:BW387)</f>
        <v>0</v>
      </c>
      <c r="BX388" s="46">
        <f>SUM(BX373:BX387)</f>
        <v>0</v>
      </c>
      <c r="BY388" s="46">
        <f>SUM(BY373:BY387)</f>
        <v>0</v>
      </c>
      <c r="BZ388" s="46">
        <f>SUM(BZ373:BZ387)</f>
        <v>0</v>
      </c>
      <c r="CA388" s="46">
        <f>SUM(CA373:CA387)</f>
        <v>4528900.18</v>
      </c>
      <c r="CB388" s="19"/>
      <c r="CD388" s="46">
        <f>SUM(CD373:CD387)</f>
        <v>0</v>
      </c>
      <c r="CE388" s="46">
        <f>SUM(CE373:CE387)</f>
        <v>0</v>
      </c>
      <c r="CF388" s="46">
        <f>SUM(CF373:CF387)</f>
        <v>0</v>
      </c>
      <c r="CG388" s="46">
        <f>SUM(CG373:CG387)</f>
        <v>0</v>
      </c>
      <c r="CH388" s="46">
        <f>SUM(CH373:CH387)</f>
        <v>2274311.9000000004</v>
      </c>
      <c r="CI388" s="19"/>
      <c r="CK388" s="38" t="s">
        <v>45</v>
      </c>
      <c r="CL388" s="38"/>
      <c r="CM388" s="46">
        <f>SUM(CM373:CM387)</f>
        <v>0</v>
      </c>
      <c r="CN388" s="46">
        <f>SUM(CN373:CN387)</f>
        <v>0</v>
      </c>
      <c r="CO388" s="46">
        <f>SUM(CO373:CO387)</f>
        <v>0</v>
      </c>
      <c r="CP388" s="46">
        <f>SUM(CP373:CP387)</f>
        <v>0</v>
      </c>
      <c r="CQ388" s="46">
        <f>SUM(CQ373:CQ387)</f>
        <v>111960</v>
      </c>
      <c r="CS388" s="46">
        <f>SUM(CS373:CS387)</f>
        <v>0</v>
      </c>
      <c r="CT388" s="46">
        <f>SUM(CT373:CT387)</f>
        <v>0</v>
      </c>
      <c r="CU388" s="46">
        <f>SUM(CU373:CU387)</f>
        <v>0</v>
      </c>
      <c r="CV388" s="46">
        <f>SUM(CV373:CV387)</f>
        <v>0</v>
      </c>
      <c r="CW388" s="46">
        <f>SUM(CW373:CW387)</f>
        <v>1164574.3319999999</v>
      </c>
      <c r="CX388" s="19"/>
      <c r="CZ388" s="46">
        <f>SUM(CZ373:CZ387)</f>
        <v>0</v>
      </c>
      <c r="DA388" s="46">
        <f>SUM(DA373:DA387)</f>
        <v>0</v>
      </c>
      <c r="DB388" s="46">
        <f>SUM(DB373:DB387)</f>
        <v>0</v>
      </c>
      <c r="DC388" s="46">
        <f>SUM(DC373:DC387)</f>
        <v>0</v>
      </c>
      <c r="DD388" s="46">
        <f>SUM(DD373:DD387)</f>
        <v>584823.06000000006</v>
      </c>
      <c r="DE388" s="19"/>
      <c r="DG388" s="38" t="s">
        <v>45</v>
      </c>
      <c r="DH388" s="38"/>
      <c r="DI388" s="46">
        <f>SUM(DI373:DI387)</f>
        <v>0</v>
      </c>
      <c r="DJ388" s="46">
        <f>SUM(DJ373:DJ387)</f>
        <v>0</v>
      </c>
      <c r="DK388" s="46">
        <f>SUM(DK373:DK387)</f>
        <v>0</v>
      </c>
      <c r="DL388" s="46">
        <f>SUM(DL373:DL387)</f>
        <v>0</v>
      </c>
      <c r="DM388" s="46">
        <f>SUM(DM373:DM387)</f>
        <v>111960</v>
      </c>
      <c r="DO388" s="46">
        <f>SUM(DO373:DO387)</f>
        <v>0</v>
      </c>
      <c r="DP388" s="46">
        <f>SUM(DP373:DP387)</f>
        <v>0</v>
      </c>
      <c r="DQ388" s="46">
        <f>SUM(DQ373:DQ387)</f>
        <v>0</v>
      </c>
      <c r="DR388" s="46">
        <f>SUM(DR373:DR387)</f>
        <v>0</v>
      </c>
      <c r="DS388" s="46">
        <f>SUM(DS373:DS387)</f>
        <v>1164574.3319999999</v>
      </c>
      <c r="DT388" s="19"/>
      <c r="DV388" s="46">
        <f>SUM(DV373:DV387)</f>
        <v>0</v>
      </c>
      <c r="DW388" s="46">
        <f>SUM(DW373:DW387)</f>
        <v>0</v>
      </c>
      <c r="DX388" s="46">
        <f>SUM(DX373:DX387)</f>
        <v>0</v>
      </c>
      <c r="DY388" s="46">
        <f>SUM(DY373:DY387)</f>
        <v>0</v>
      </c>
      <c r="DZ388" s="46">
        <f>SUM(DZ373:DZ387)</f>
        <v>584823.06000000006</v>
      </c>
      <c r="EA388" s="19"/>
      <c r="EC388" s="38" t="s">
        <v>45</v>
      </c>
      <c r="ED388" s="38"/>
      <c r="EE388" s="46">
        <f>SUM(EE373:EE387)</f>
        <v>0</v>
      </c>
      <c r="EF388" s="46">
        <f>SUM(EF373:EF387)</f>
        <v>0</v>
      </c>
      <c r="EG388" s="46">
        <f>SUM(EG373:EG387)</f>
        <v>0</v>
      </c>
      <c r="EH388" s="46">
        <f>SUM(EH373:EH387)</f>
        <v>0</v>
      </c>
      <c r="EI388" s="46">
        <f>SUM(EI373:EI387)</f>
        <v>435400</v>
      </c>
      <c r="EK388" s="46">
        <f>SUM(EK373:EK387)</f>
        <v>0</v>
      </c>
      <c r="EL388" s="46">
        <f>SUM(EL373:EL387)</f>
        <v>0</v>
      </c>
      <c r="EM388" s="46">
        <f>SUM(EM373:EM387)</f>
        <v>0</v>
      </c>
      <c r="EN388" s="46">
        <f>SUM(EN373:EN387)</f>
        <v>0</v>
      </c>
      <c r="EO388" s="46">
        <f>SUM(EO373:EO387)</f>
        <v>4528900.18</v>
      </c>
      <c r="EP388" s="19"/>
      <c r="ER388" s="46">
        <f>SUM(ER373:ER387)</f>
        <v>0</v>
      </c>
      <c r="ES388" s="46">
        <f>SUM(ES373:ES387)</f>
        <v>0</v>
      </c>
      <c r="ET388" s="46">
        <f>SUM(ET373:ET387)</f>
        <v>0</v>
      </c>
      <c r="EU388" s="46">
        <f>SUM(EU373:EU387)</f>
        <v>0</v>
      </c>
      <c r="EV388" s="46">
        <f>SUM(EV373:EV387)</f>
        <v>2274311.9000000004</v>
      </c>
      <c r="EW388" s="19"/>
      <c r="EY388" s="38" t="s">
        <v>45</v>
      </c>
      <c r="EZ388" s="38"/>
      <c r="FA388" s="46">
        <f>SUM(FA373:FA387)</f>
        <v>0</v>
      </c>
      <c r="FB388" s="46">
        <f>SUM(FB373:FB387)</f>
        <v>0</v>
      </c>
      <c r="FC388" s="46">
        <f>SUM(FC373:FC387)</f>
        <v>0</v>
      </c>
      <c r="FD388" s="46">
        <f>SUM(FD373:FD387)</f>
        <v>0</v>
      </c>
      <c r="FE388" s="46">
        <f>SUM(FE373:FE387)</f>
        <v>435400</v>
      </c>
      <c r="FG388" s="46">
        <f>SUM(FG373:FG387)</f>
        <v>0</v>
      </c>
      <c r="FH388" s="46">
        <f>SUM(FH373:FH387)</f>
        <v>0</v>
      </c>
      <c r="FI388" s="46">
        <f>SUM(FI373:FI387)</f>
        <v>0</v>
      </c>
      <c r="FJ388" s="46">
        <f>SUM(FJ373:FJ387)</f>
        <v>0</v>
      </c>
      <c r="FK388" s="46">
        <f>SUM(FK373:FK387)</f>
        <v>4528900.18</v>
      </c>
      <c r="FL388" s="19"/>
      <c r="FN388" s="46">
        <f>SUM(FN373:FN387)</f>
        <v>0</v>
      </c>
      <c r="FO388" s="46">
        <f>SUM(FO373:FO387)</f>
        <v>0</v>
      </c>
      <c r="FP388" s="46">
        <f>SUM(FP373:FP387)</f>
        <v>0</v>
      </c>
      <c r="FQ388" s="46">
        <f>SUM(FQ373:FQ387)</f>
        <v>0</v>
      </c>
      <c r="FR388" s="46">
        <f>SUM(FR373:FR387)</f>
        <v>2274311.9000000004</v>
      </c>
      <c r="FS388" s="19"/>
      <c r="FU388" s="38" t="s">
        <v>45</v>
      </c>
      <c r="FV388" s="38"/>
      <c r="FW388" s="46">
        <f>SUM(FW373:FW387)</f>
        <v>0</v>
      </c>
      <c r="FX388" s="46">
        <f>SUM(FX373:FX387)</f>
        <v>0</v>
      </c>
      <c r="FY388" s="46">
        <f>SUM(FY373:FY387)</f>
        <v>0</v>
      </c>
      <c r="FZ388" s="46">
        <f>SUM(FZ373:FZ387)</f>
        <v>0</v>
      </c>
      <c r="GA388" s="46">
        <f>SUM(GA373:GA387)</f>
        <v>211479.99999999997</v>
      </c>
      <c r="GC388" s="46">
        <f>SUM(GC373:GC387)</f>
        <v>0</v>
      </c>
      <c r="GD388" s="46">
        <f>SUM(GD373:GD387)</f>
        <v>0</v>
      </c>
      <c r="GE388" s="46">
        <f>SUM(GE373:GE387)</f>
        <v>0</v>
      </c>
      <c r="GF388" s="46">
        <f>SUM(GF373:GF387)</f>
        <v>0</v>
      </c>
      <c r="GG388" s="46">
        <f>SUM(GG373:GG387)</f>
        <v>2199751.5160000003</v>
      </c>
      <c r="GH388" s="19"/>
      <c r="GJ388" s="46">
        <f>SUM(GJ373:GJ387)</f>
        <v>0</v>
      </c>
      <c r="GK388" s="46">
        <f>SUM(GK373:GK387)</f>
        <v>0</v>
      </c>
      <c r="GL388" s="46">
        <f>SUM(GL373:GL387)</f>
        <v>0</v>
      </c>
      <c r="GM388" s="46">
        <f>SUM(GM373:GM387)</f>
        <v>0</v>
      </c>
      <c r="GN388" s="46">
        <f>SUM(GN373:GN387)</f>
        <v>1104665.7800000003</v>
      </c>
      <c r="GO388" s="19"/>
      <c r="GQ388" s="38" t="s">
        <v>45</v>
      </c>
      <c r="GR388" s="38"/>
      <c r="GS388" s="46">
        <f>SUM(GS373:GS387)</f>
        <v>0</v>
      </c>
      <c r="GT388" s="46">
        <f>SUM(GT373:GT387)</f>
        <v>0</v>
      </c>
      <c r="GU388" s="46">
        <f>SUM(GU373:GU387)</f>
        <v>0</v>
      </c>
      <c r="GV388" s="46">
        <f>SUM(GV373:GV387)</f>
        <v>0</v>
      </c>
      <c r="GW388" s="46">
        <f>SUM(GW373:GW387)</f>
        <v>435400</v>
      </c>
      <c r="GY388" s="46">
        <f>SUM(GY373:GY387)</f>
        <v>0</v>
      </c>
      <c r="GZ388" s="46">
        <f>SUM(GZ373:GZ387)</f>
        <v>0</v>
      </c>
      <c r="HA388" s="46">
        <f>SUM(HA373:HA387)</f>
        <v>0</v>
      </c>
      <c r="HB388" s="46">
        <f>SUM(HB373:HB387)</f>
        <v>0</v>
      </c>
      <c r="HC388" s="46">
        <f>SUM(HC373:HC387)</f>
        <v>4528900.18</v>
      </c>
      <c r="HD388" s="19"/>
      <c r="HF388" s="46">
        <f>SUM(HF373:HF387)</f>
        <v>0</v>
      </c>
      <c r="HG388" s="46">
        <f>SUM(HG373:HG387)</f>
        <v>0</v>
      </c>
      <c r="HH388" s="46">
        <f>SUM(HH373:HH387)</f>
        <v>0</v>
      </c>
      <c r="HI388" s="46">
        <f>SUM(HI373:HI387)</f>
        <v>0</v>
      </c>
      <c r="HJ388" s="46">
        <f>SUM(HJ373:HJ387)</f>
        <v>2274311.9000000004</v>
      </c>
      <c r="HK388" s="19"/>
      <c r="HM388" s="38" t="s">
        <v>45</v>
      </c>
      <c r="HN388" s="38"/>
      <c r="HO388" s="46">
        <f>SUM(HO373:HO387)</f>
        <v>0</v>
      </c>
      <c r="HP388" s="46">
        <f>SUM(HP373:HP387)</f>
        <v>0</v>
      </c>
      <c r="HQ388" s="46">
        <f>SUM(HQ373:HQ387)</f>
        <v>0</v>
      </c>
      <c r="HR388" s="46">
        <f>SUM(HR373:HR387)</f>
        <v>0</v>
      </c>
      <c r="HS388" s="46">
        <f>SUM(HS373:HS387)</f>
        <v>111960</v>
      </c>
      <c r="HU388" s="46">
        <f>SUM(HU373:HU387)</f>
        <v>0</v>
      </c>
      <c r="HV388" s="46">
        <f>SUM(HV373:HV387)</f>
        <v>0</v>
      </c>
      <c r="HW388" s="46">
        <f>SUM(HW373:HW387)</f>
        <v>0</v>
      </c>
      <c r="HX388" s="46">
        <f>SUM(HX373:HX387)</f>
        <v>0</v>
      </c>
      <c r="HY388" s="46">
        <f>SUM(HY373:HY387)</f>
        <v>1164574.3319999999</v>
      </c>
      <c r="HZ388" s="19"/>
      <c r="IB388" s="46">
        <f>SUM(IB373:IB387)</f>
        <v>0</v>
      </c>
      <c r="IC388" s="46">
        <f>SUM(IC373:IC387)</f>
        <v>0</v>
      </c>
      <c r="ID388" s="46">
        <f>SUM(ID373:ID387)</f>
        <v>0</v>
      </c>
      <c r="IE388" s="46">
        <f>SUM(IE373:IE387)</f>
        <v>0</v>
      </c>
      <c r="IF388" s="46">
        <f>SUM(IF373:IF387)</f>
        <v>584823.06000000006</v>
      </c>
      <c r="IG388" s="19"/>
    </row>
    <row r="389" spans="1:241">
      <c r="C389" s="19"/>
      <c r="D389" s="19"/>
      <c r="E389" s="19"/>
      <c r="F389" s="19"/>
      <c r="G389" s="19">
        <f>SUM(C388:G388)</f>
        <v>186600</v>
      </c>
      <c r="M389" s="19">
        <f>SUM(I388:M388)</f>
        <v>1940957.22</v>
      </c>
      <c r="N389" s="19">
        <f>+M389/G389</f>
        <v>10.4017</v>
      </c>
      <c r="T389" s="19">
        <f>SUM(P388:T388)</f>
        <v>974705.1</v>
      </c>
      <c r="U389" s="19">
        <f>+T389/G389</f>
        <v>5.2234999999999996</v>
      </c>
      <c r="Y389" s="19"/>
      <c r="Z389" s="19"/>
      <c r="AA389" s="19"/>
      <c r="AB389" s="19"/>
      <c r="AC389" s="19">
        <f>SUM(Y388:AC388)</f>
        <v>435400</v>
      </c>
      <c r="AI389" s="19">
        <f>SUM(AE388:AI388)</f>
        <v>4528900.18</v>
      </c>
      <c r="AJ389" s="19">
        <f>+AI389/AC389</f>
        <v>10.4017</v>
      </c>
      <c r="AP389" s="19">
        <f>SUM(AL388:AP388)</f>
        <v>2274311.9000000004</v>
      </c>
      <c r="AQ389" s="19">
        <f>+AP389/AC389</f>
        <v>5.2235000000000005</v>
      </c>
      <c r="AU389" s="19"/>
      <c r="AV389" s="19"/>
      <c r="AW389" s="19"/>
      <c r="AX389" s="19"/>
      <c r="AY389" s="19">
        <f>SUM(AU388:AY388)</f>
        <v>149279.99999999997</v>
      </c>
      <c r="BE389" s="19">
        <f>SUM(BA388:BE388)</f>
        <v>1552765.7760000001</v>
      </c>
      <c r="BF389" s="19">
        <f>+BE389/AY389</f>
        <v>10.401700000000002</v>
      </c>
      <c r="BL389" s="19">
        <f>SUM(BH388:BL388)</f>
        <v>779764.08</v>
      </c>
      <c r="BM389" s="19">
        <f>+BL389/AY389</f>
        <v>5.2235000000000005</v>
      </c>
      <c r="BQ389" s="19"/>
      <c r="BR389" s="19"/>
      <c r="BS389" s="19"/>
      <c r="BT389" s="19"/>
      <c r="BU389" s="19">
        <f>SUM(BQ388:BU388)</f>
        <v>435400</v>
      </c>
      <c r="CA389" s="19">
        <f>SUM(BW388:CA388)</f>
        <v>4528900.18</v>
      </c>
      <c r="CB389" s="19">
        <f>+CA389/BU389</f>
        <v>10.4017</v>
      </c>
      <c r="CH389" s="19">
        <f>SUM(CD388:CH388)</f>
        <v>2274311.9000000004</v>
      </c>
      <c r="CI389" s="19">
        <f>+CH389/BU389</f>
        <v>5.2235000000000005</v>
      </c>
      <c r="CM389" s="19"/>
      <c r="CN389" s="19"/>
      <c r="CO389" s="19"/>
      <c r="CP389" s="19"/>
      <c r="CQ389" s="19">
        <f>SUM(CM388:CQ388)</f>
        <v>111960</v>
      </c>
      <c r="CW389" s="19">
        <f>SUM(CS388:CW388)</f>
        <v>1164574.3319999999</v>
      </c>
      <c r="CX389" s="19">
        <f>+CW389/CQ389</f>
        <v>10.4017</v>
      </c>
      <c r="DD389" s="19">
        <f>SUM(CZ388:DD388)</f>
        <v>584823.06000000006</v>
      </c>
      <c r="DE389" s="19">
        <f>+DD389/CQ389</f>
        <v>5.2235000000000005</v>
      </c>
      <c r="DI389" s="19"/>
      <c r="DJ389" s="19"/>
      <c r="DK389" s="19"/>
      <c r="DL389" s="19"/>
      <c r="DM389" s="19">
        <f>SUM(DI388:DM388)</f>
        <v>111960</v>
      </c>
      <c r="DS389" s="19">
        <f>SUM(DO388:DS388)</f>
        <v>1164574.3319999999</v>
      </c>
      <c r="DT389" s="19">
        <f>+DS389/DM389</f>
        <v>10.4017</v>
      </c>
      <c r="DZ389" s="19">
        <f>SUM(DV388:DZ388)</f>
        <v>584823.06000000006</v>
      </c>
      <c r="EA389" s="19">
        <f>+DZ389/DM389</f>
        <v>5.2235000000000005</v>
      </c>
      <c r="EE389" s="19"/>
      <c r="EF389" s="19"/>
      <c r="EG389" s="19"/>
      <c r="EH389" s="19"/>
      <c r="EI389" s="19">
        <f>SUM(EE388:EI388)</f>
        <v>435400</v>
      </c>
      <c r="EO389" s="19">
        <f>SUM(EK388:EO388)</f>
        <v>4528900.18</v>
      </c>
      <c r="EP389" s="19">
        <f>+EO389/EI389</f>
        <v>10.4017</v>
      </c>
      <c r="EV389" s="19">
        <f>SUM(ER388:EV388)</f>
        <v>2274311.9000000004</v>
      </c>
      <c r="EW389" s="19">
        <f>+EV389/EI389</f>
        <v>5.2235000000000005</v>
      </c>
      <c r="FA389" s="19"/>
      <c r="FB389" s="19"/>
      <c r="FC389" s="19"/>
      <c r="FD389" s="19"/>
      <c r="FE389" s="19">
        <f>SUM(FA388:FE388)</f>
        <v>435400</v>
      </c>
      <c r="FK389" s="19">
        <f>SUM(FG388:FK388)</f>
        <v>4528900.18</v>
      </c>
      <c r="FL389" s="19">
        <f>+FK389/FE389</f>
        <v>10.4017</v>
      </c>
      <c r="FR389" s="19">
        <f>SUM(FN388:FR388)</f>
        <v>2274311.9000000004</v>
      </c>
      <c r="FS389" s="19">
        <f>+FR389/FE389</f>
        <v>5.2235000000000005</v>
      </c>
      <c r="FW389" s="19"/>
      <c r="FX389" s="19"/>
      <c r="FY389" s="19"/>
      <c r="FZ389" s="19"/>
      <c r="GA389" s="19">
        <f>SUM(FW388:GA388)</f>
        <v>211479.99999999997</v>
      </c>
      <c r="GG389" s="19">
        <f>SUM(GC388:GG388)</f>
        <v>2199751.5160000003</v>
      </c>
      <c r="GH389" s="19">
        <f>+GG389/GA389</f>
        <v>10.401700000000003</v>
      </c>
      <c r="GN389" s="19">
        <f>SUM(GJ388:GN388)</f>
        <v>1104665.7800000003</v>
      </c>
      <c r="GO389" s="19">
        <f>+GN389/GA389</f>
        <v>5.2235000000000023</v>
      </c>
      <c r="GS389" s="19"/>
      <c r="GT389" s="19"/>
      <c r="GU389" s="19"/>
      <c r="GV389" s="19"/>
      <c r="GW389" s="19">
        <f>SUM(GS388:GW388)</f>
        <v>435400</v>
      </c>
      <c r="HC389" s="19">
        <f>SUM(GY388:HC388)</f>
        <v>4528900.18</v>
      </c>
      <c r="HD389" s="19">
        <f>+HC389/GW389</f>
        <v>10.4017</v>
      </c>
      <c r="HJ389" s="19">
        <f>SUM(HF388:HJ388)</f>
        <v>2274311.9000000004</v>
      </c>
      <c r="HK389" s="19">
        <f>+HJ389/GW389</f>
        <v>5.2235000000000005</v>
      </c>
      <c r="HO389" s="19"/>
      <c r="HP389" s="19"/>
      <c r="HQ389" s="19"/>
      <c r="HR389" s="19"/>
      <c r="HS389" s="19">
        <f>SUM(HO388:HS388)</f>
        <v>111960</v>
      </c>
      <c r="HY389" s="19">
        <f>SUM(HU388:HY388)</f>
        <v>1164574.3319999999</v>
      </c>
      <c r="HZ389" s="19">
        <f>+HY389/HS389</f>
        <v>10.4017</v>
      </c>
      <c r="IF389" s="19">
        <f>SUM(IB388:IF388)</f>
        <v>584823.06000000006</v>
      </c>
      <c r="IG389" s="19">
        <f>+IF389/HS389</f>
        <v>5.2235000000000005</v>
      </c>
    </row>
    <row r="390" spans="1:241">
      <c r="C390" s="19" t="str">
        <f>+A346</f>
        <v>Web</v>
      </c>
      <c r="D390" s="19"/>
      <c r="E390" s="19"/>
      <c r="F390" s="19"/>
      <c r="G390" s="19"/>
      <c r="N390" s="19"/>
      <c r="U390" s="19"/>
      <c r="Y390" s="19" t="str">
        <f>+W346</f>
        <v>Web</v>
      </c>
      <c r="Z390" s="19"/>
      <c r="AA390" s="19"/>
      <c r="AB390" s="19"/>
      <c r="AC390" s="19"/>
      <c r="AJ390" s="19"/>
      <c r="AQ390" s="19"/>
      <c r="AU390" s="19" t="str">
        <f>+AS346</f>
        <v>Web</v>
      </c>
      <c r="AV390" s="19"/>
      <c r="AW390" s="19"/>
      <c r="AX390" s="19"/>
      <c r="AY390" s="19"/>
      <c r="BF390" s="19"/>
      <c r="BM390" s="19"/>
      <c r="BQ390" s="19" t="str">
        <f>+BO346</f>
        <v>Web</v>
      </c>
      <c r="BR390" s="19"/>
      <c r="BS390" s="19"/>
      <c r="BT390" s="19"/>
      <c r="BU390" s="19"/>
      <c r="CB390" s="19"/>
      <c r="CI390" s="19"/>
      <c r="CM390" s="19" t="str">
        <f>+CK346</f>
        <v>Web</v>
      </c>
      <c r="CN390" s="19"/>
      <c r="CO390" s="19"/>
      <c r="CP390" s="19"/>
      <c r="CQ390" s="19"/>
      <c r="CX390" s="19"/>
      <c r="DE390" s="19"/>
      <c r="DI390" s="19" t="str">
        <f>+DG346</f>
        <v>Web</v>
      </c>
      <c r="DJ390" s="19"/>
      <c r="DK390" s="19"/>
      <c r="DL390" s="19"/>
      <c r="DM390" s="19"/>
      <c r="DT390" s="19"/>
      <c r="EA390" s="19"/>
      <c r="EE390" s="19" t="str">
        <f>+EC346</f>
        <v>Web</v>
      </c>
      <c r="EF390" s="19"/>
      <c r="EG390" s="19"/>
      <c r="EH390" s="19"/>
      <c r="EI390" s="19"/>
      <c r="EP390" s="19"/>
      <c r="EW390" s="19"/>
      <c r="FA390" s="19" t="str">
        <f>+EY346</f>
        <v>Web</v>
      </c>
      <c r="FB390" s="19"/>
      <c r="FC390" s="19"/>
      <c r="FD390" s="19"/>
      <c r="FE390" s="19"/>
      <c r="FL390" s="19"/>
      <c r="FS390" s="19"/>
      <c r="FW390" s="19" t="str">
        <f>+FU346</f>
        <v>Web</v>
      </c>
      <c r="FX390" s="19"/>
      <c r="FY390" s="19"/>
      <c r="FZ390" s="19"/>
      <c r="GA390" s="19"/>
      <c r="GH390" s="19"/>
      <c r="GO390" s="19"/>
      <c r="GS390" s="19" t="str">
        <f>+GQ346</f>
        <v>Web</v>
      </c>
      <c r="GT390" s="19"/>
      <c r="GU390" s="19"/>
      <c r="GV390" s="19"/>
      <c r="GW390" s="19"/>
      <c r="HD390" s="19"/>
      <c r="HK390" s="19"/>
      <c r="HO390" s="19" t="str">
        <f>+HM346</f>
        <v>Web</v>
      </c>
      <c r="HP390" s="19"/>
      <c r="HQ390" s="19"/>
      <c r="HR390" s="19"/>
      <c r="HS390" s="19"/>
      <c r="HZ390" s="19"/>
      <c r="IG390" s="19"/>
    </row>
    <row r="391" spans="1:241">
      <c r="C391" s="19"/>
      <c r="D391" s="19"/>
      <c r="E391" s="19"/>
      <c r="F391" s="19"/>
      <c r="G391" s="19"/>
      <c r="N391" s="19"/>
      <c r="U391" s="19"/>
      <c r="Y391" s="19"/>
      <c r="Z391" s="19"/>
      <c r="AA391" s="19"/>
      <c r="AB391" s="19"/>
      <c r="AC391" s="19"/>
      <c r="AJ391" s="19"/>
      <c r="AQ391" s="19"/>
      <c r="AU391" s="19"/>
      <c r="AV391" s="19"/>
      <c r="AW391" s="19"/>
      <c r="AX391" s="19"/>
      <c r="AY391" s="19"/>
      <c r="BF391" s="19"/>
      <c r="BM391" s="19"/>
      <c r="BQ391" s="19"/>
      <c r="BR391" s="19"/>
      <c r="BS391" s="19"/>
      <c r="BT391" s="19"/>
      <c r="BU391" s="19"/>
      <c r="CB391" s="19"/>
      <c r="CI391" s="19"/>
      <c r="CM391" s="19"/>
      <c r="CN391" s="19"/>
      <c r="CO391" s="19"/>
      <c r="CP391" s="19"/>
      <c r="CQ391" s="19"/>
      <c r="CX391" s="19"/>
      <c r="DE391" s="19"/>
      <c r="DI391" s="19"/>
      <c r="DJ391" s="19"/>
      <c r="DK391" s="19"/>
      <c r="DL391" s="19"/>
      <c r="DM391" s="19"/>
      <c r="DT391" s="19"/>
      <c r="EA391" s="19"/>
      <c r="EE391" s="19"/>
      <c r="EF391" s="19"/>
      <c r="EG391" s="19"/>
      <c r="EH391" s="19"/>
      <c r="EI391" s="19"/>
      <c r="EP391" s="19"/>
      <c r="EW391" s="19"/>
      <c r="FA391" s="19"/>
      <c r="FB391" s="19"/>
      <c r="FC391" s="19"/>
      <c r="FD391" s="19"/>
      <c r="FE391" s="19"/>
      <c r="FL391" s="19"/>
      <c r="FS391" s="19"/>
      <c r="FW391" s="19"/>
      <c r="FX391" s="19"/>
      <c r="FY391" s="19"/>
      <c r="FZ391" s="19"/>
      <c r="GA391" s="19"/>
      <c r="GH391" s="19"/>
      <c r="GO391" s="19"/>
      <c r="GS391" s="19"/>
      <c r="GT391" s="19"/>
      <c r="GU391" s="19"/>
      <c r="GV391" s="19"/>
      <c r="GW391" s="19"/>
      <c r="HD391" s="19"/>
      <c r="HK391" s="19"/>
      <c r="HO391" s="19"/>
      <c r="HP391" s="19"/>
      <c r="HQ391" s="19"/>
      <c r="HR391" s="19"/>
      <c r="HS391" s="19"/>
      <c r="HZ391" s="19"/>
      <c r="IG391" s="19"/>
    </row>
    <row r="392" spans="1:241">
      <c r="A392" t="s">
        <v>1</v>
      </c>
      <c r="B392" s="1" t="str">
        <f t="shared" ref="B392:B406" si="1929">+B373</f>
        <v>Black market solo pts vta ajenos</v>
      </c>
      <c r="C392" s="19">
        <f>+B346*C324</f>
        <v>0</v>
      </c>
      <c r="D392" s="19">
        <f>+C346*D324</f>
        <v>0</v>
      </c>
      <c r="E392" s="19">
        <f>+D346*E324</f>
        <v>0</v>
      </c>
      <c r="F392" s="19">
        <f>+E346*F324</f>
        <v>0</v>
      </c>
      <c r="G392" s="19">
        <f>+F346*G324</f>
        <v>0</v>
      </c>
      <c r="I392" s="19">
        <f t="shared" ref="I392:I401" si="1930">+C392*J296</f>
        <v>0</v>
      </c>
      <c r="J392">
        <f t="shared" ref="J392:J401" si="1931">+D392*J296</f>
        <v>0</v>
      </c>
      <c r="K392">
        <f t="shared" ref="K392:K401" si="1932">+E392*J296</f>
        <v>0</v>
      </c>
      <c r="L392">
        <f t="shared" ref="L392:L401" si="1933">+F392*J296</f>
        <v>0</v>
      </c>
      <c r="M392">
        <f t="shared" ref="M392:M401" si="1934">+G392*J296</f>
        <v>0</v>
      </c>
      <c r="N392" s="19"/>
      <c r="P392" s="19">
        <f t="shared" ref="P392:P401" si="1935">+C392*$C296</f>
        <v>0</v>
      </c>
      <c r="Q392" s="19">
        <f t="shared" ref="Q392:Q401" si="1936">+D392*$C296</f>
        <v>0</v>
      </c>
      <c r="R392" s="19">
        <f t="shared" ref="R392:R401" si="1937">+E392*$C296</f>
        <v>0</v>
      </c>
      <c r="S392" s="19">
        <f t="shared" ref="S392:S401" si="1938">+F392*$C296</f>
        <v>0</v>
      </c>
      <c r="T392" s="19">
        <f t="shared" ref="T392:T401" si="1939">+G392*$C296</f>
        <v>0</v>
      </c>
      <c r="U392" s="19"/>
      <c r="W392" t="s">
        <v>1</v>
      </c>
      <c r="X392" s="1" t="str">
        <f t="shared" ref="X392:X406" si="1940">+X373</f>
        <v>Black market solo pts vta ajenos</v>
      </c>
      <c r="Y392" s="19">
        <f>+X346*Y324</f>
        <v>0</v>
      </c>
      <c r="Z392" s="19">
        <f>+Y346*Z324</f>
        <v>0</v>
      </c>
      <c r="AA392" s="19">
        <f>+Z346*AA324</f>
        <v>0</v>
      </c>
      <c r="AB392" s="19">
        <f>+AA346*AB324</f>
        <v>0</v>
      </c>
      <c r="AC392" s="19">
        <f>+AB346*AC324</f>
        <v>0</v>
      </c>
      <c r="AE392" s="19">
        <f t="shared" ref="AE392:AE406" si="1941">+Y392*AF296</f>
        <v>0</v>
      </c>
      <c r="AF392">
        <f t="shared" ref="AF392:AF406" si="1942">+Z392*AF296</f>
        <v>0</v>
      </c>
      <c r="AG392">
        <f t="shared" ref="AG392:AG406" si="1943">+AA392*AF296</f>
        <v>0</v>
      </c>
      <c r="AH392">
        <f t="shared" ref="AH392:AH406" si="1944">+AB392*AF296</f>
        <v>0</v>
      </c>
      <c r="AI392">
        <f t="shared" ref="AI392:AI406" si="1945">+AC392*AF296</f>
        <v>0</v>
      </c>
      <c r="AJ392" s="19"/>
      <c r="AL392" s="19">
        <f t="shared" ref="AL392:AL406" si="1946">+Y392*$Y296</f>
        <v>0</v>
      </c>
      <c r="AM392" s="19">
        <f t="shared" ref="AM392:AM406" si="1947">+Z392*$Y296</f>
        <v>0</v>
      </c>
      <c r="AN392" s="19">
        <f t="shared" ref="AN392:AN406" si="1948">+AA392*$Y296</f>
        <v>0</v>
      </c>
      <c r="AO392" s="19">
        <f t="shared" ref="AO392:AO406" si="1949">+AB392*$Y296</f>
        <v>0</v>
      </c>
      <c r="AP392" s="19">
        <f t="shared" ref="AP392:AP406" si="1950">+AC392*$Y296</f>
        <v>0</v>
      </c>
      <c r="AQ392" s="19"/>
      <c r="AS392" t="s">
        <v>1</v>
      </c>
      <c r="AT392" s="1" t="str">
        <f t="shared" ref="AT392:AT406" si="1951">+AT373</f>
        <v>Black market</v>
      </c>
      <c r="AU392" s="19">
        <f>+AT346*AU324</f>
        <v>0</v>
      </c>
      <c r="AV392" s="19">
        <f>+AU346*AV324</f>
        <v>0</v>
      </c>
      <c r="AW392" s="19">
        <f>+AV346*AW324</f>
        <v>0</v>
      </c>
      <c r="AX392" s="19">
        <f>+AW346*AX324</f>
        <v>0</v>
      </c>
      <c r="AY392" s="19">
        <f>+AX346*AY324</f>
        <v>0</v>
      </c>
      <c r="BA392" s="19">
        <f t="shared" ref="BA392:BA406" si="1952">+AU392*BB296</f>
        <v>0</v>
      </c>
      <c r="BB392">
        <f t="shared" ref="BB392:BB406" si="1953">+AV392*BB296</f>
        <v>0</v>
      </c>
      <c r="BC392">
        <f t="shared" ref="BC392:BC406" si="1954">+AW392*BB296</f>
        <v>0</v>
      </c>
      <c r="BD392">
        <f t="shared" ref="BD392:BD406" si="1955">+AX392*BB296</f>
        <v>0</v>
      </c>
      <c r="BE392">
        <f t="shared" ref="BE392:BE406" si="1956">+AY392*BB296</f>
        <v>0</v>
      </c>
      <c r="BF392" s="19"/>
      <c r="BH392" s="19">
        <f t="shared" ref="BH392:BH406" si="1957">+AU392*$AU296</f>
        <v>0</v>
      </c>
      <c r="BI392" s="19">
        <f t="shared" ref="BI392:BI406" si="1958">+AV392*$AU296</f>
        <v>0</v>
      </c>
      <c r="BJ392" s="19">
        <f t="shared" ref="BJ392:BJ406" si="1959">+AW392*$AU296</f>
        <v>0</v>
      </c>
      <c r="BK392" s="19">
        <f t="shared" ref="BK392:BK406" si="1960">+AX392*$AU296</f>
        <v>0</v>
      </c>
      <c r="BL392" s="19">
        <f t="shared" ref="BL392:BL406" si="1961">+AY392*$AU296</f>
        <v>0</v>
      </c>
      <c r="BM392" s="19"/>
      <c r="BO392" t="s">
        <v>1</v>
      </c>
      <c r="BP392" s="1" t="str">
        <f t="shared" ref="BP392:BP406" si="1962">+BP373</f>
        <v>Black market</v>
      </c>
      <c r="BQ392" s="19">
        <f>+BP346*BQ324</f>
        <v>0</v>
      </c>
      <c r="BR392" s="19">
        <f>+BQ346*BR324</f>
        <v>0</v>
      </c>
      <c r="BS392" s="19">
        <f>+BR346*BS324</f>
        <v>0</v>
      </c>
      <c r="BT392" s="19">
        <f>+BS346*BT324</f>
        <v>0</v>
      </c>
      <c r="BU392" s="19">
        <f>+BT346*BU324</f>
        <v>0</v>
      </c>
      <c r="BW392" s="19">
        <f t="shared" ref="BW392:BW406" si="1963">+BQ392*BX296</f>
        <v>0</v>
      </c>
      <c r="BX392">
        <f t="shared" ref="BX392:BX406" si="1964">+BR392*BX296</f>
        <v>0</v>
      </c>
      <c r="BY392">
        <f t="shared" ref="BY392:BY406" si="1965">+BS392*BX296</f>
        <v>0</v>
      </c>
      <c r="BZ392">
        <f t="shared" ref="BZ392:BZ406" si="1966">+BT392*BX296</f>
        <v>0</v>
      </c>
      <c r="CA392">
        <f t="shared" ref="CA392:CA406" si="1967">+BU392*BX296</f>
        <v>0</v>
      </c>
      <c r="CB392" s="19"/>
      <c r="CD392" s="19">
        <f t="shared" ref="CD392:CD406" si="1968">+BQ392*$BQ296</f>
        <v>0</v>
      </c>
      <c r="CE392" s="19">
        <f t="shared" ref="CE392:CE406" si="1969">+BR392*$BQ296</f>
        <v>0</v>
      </c>
      <c r="CF392" s="19">
        <f t="shared" ref="CF392:CF406" si="1970">+BS392*$BQ296</f>
        <v>0</v>
      </c>
      <c r="CG392" s="19">
        <f t="shared" ref="CG392:CG406" si="1971">+BT392*$BQ296</f>
        <v>0</v>
      </c>
      <c r="CH392" s="19">
        <f t="shared" ref="CH392:CH406" si="1972">+BU392*$BQ296</f>
        <v>0</v>
      </c>
      <c r="CI392" s="19"/>
      <c r="CK392" t="s">
        <v>1</v>
      </c>
      <c r="CL392" s="1" t="str">
        <f t="shared" ref="CL392:CL406" si="1973">+CL373</f>
        <v>Black market</v>
      </c>
      <c r="CM392" s="19">
        <f>+CL346*CM324</f>
        <v>0</v>
      </c>
      <c r="CN392" s="19">
        <f>+CM346*CN324</f>
        <v>0</v>
      </c>
      <c r="CO392" s="19">
        <f>+CN346*CO324</f>
        <v>0</v>
      </c>
      <c r="CP392" s="19">
        <f>+CO346*CP324</f>
        <v>0</v>
      </c>
      <c r="CQ392" s="19">
        <f>+CP346*CQ324</f>
        <v>0</v>
      </c>
      <c r="CS392" s="19">
        <f t="shared" ref="CS392:CS406" si="1974">+CM392*CT296</f>
        <v>0</v>
      </c>
      <c r="CT392">
        <f t="shared" ref="CT392:CT406" si="1975">+CN392*CT296</f>
        <v>0</v>
      </c>
      <c r="CU392">
        <f t="shared" ref="CU392:CU406" si="1976">+CO392*CT296</f>
        <v>0</v>
      </c>
      <c r="CV392">
        <f t="shared" ref="CV392:CV406" si="1977">+CP392*CT296</f>
        <v>0</v>
      </c>
      <c r="CW392">
        <f t="shared" ref="CW392:CW406" si="1978">+CQ392*CT296</f>
        <v>0</v>
      </c>
      <c r="CX392" s="19"/>
      <c r="CZ392" s="19">
        <f t="shared" ref="CZ392:CZ406" si="1979">+CM392*$CM296</f>
        <v>0</v>
      </c>
      <c r="DA392" s="19">
        <f t="shared" ref="DA392:DA406" si="1980">+CN392*$CM296</f>
        <v>0</v>
      </c>
      <c r="DB392" s="19">
        <f t="shared" ref="DB392:DB406" si="1981">+CO392*$CM296</f>
        <v>0</v>
      </c>
      <c r="DC392" s="19">
        <f t="shared" ref="DC392:DC406" si="1982">+CP392*$CM296</f>
        <v>0</v>
      </c>
      <c r="DD392" s="19">
        <f t="shared" ref="DD392:DD406" si="1983">+CQ392*$CM296</f>
        <v>0</v>
      </c>
      <c r="DE392" s="19"/>
      <c r="DG392" t="s">
        <v>1</v>
      </c>
      <c r="DH392" s="1" t="str">
        <f t="shared" ref="DH392:DH406" si="1984">+DH373</f>
        <v>Black market</v>
      </c>
      <c r="DI392" s="19">
        <f>+DH346*DI324</f>
        <v>0</v>
      </c>
      <c r="DJ392" s="19">
        <f>+DI346*DJ324</f>
        <v>0</v>
      </c>
      <c r="DK392" s="19">
        <f>+DJ346*DK324</f>
        <v>0</v>
      </c>
      <c r="DL392" s="19">
        <f>+DK346*DL324</f>
        <v>0</v>
      </c>
      <c r="DM392" s="19">
        <f>+DL346*DM324</f>
        <v>0</v>
      </c>
      <c r="DO392" s="19">
        <f t="shared" ref="DO392:DO406" si="1985">+DI392*DP296</f>
        <v>0</v>
      </c>
      <c r="DP392">
        <f t="shared" ref="DP392:DP406" si="1986">+DJ392*DP296</f>
        <v>0</v>
      </c>
      <c r="DQ392">
        <f t="shared" ref="DQ392:DQ406" si="1987">+DK392*DP296</f>
        <v>0</v>
      </c>
      <c r="DR392">
        <f t="shared" ref="DR392:DR406" si="1988">+DL392*DP296</f>
        <v>0</v>
      </c>
      <c r="DS392">
        <f t="shared" ref="DS392:DS406" si="1989">+DM392*DP296</f>
        <v>0</v>
      </c>
      <c r="DT392" s="19"/>
      <c r="DV392" s="19">
        <f t="shared" ref="DV392:DV406" si="1990">+DI392*$DI296</f>
        <v>0</v>
      </c>
      <c r="DW392" s="19">
        <f t="shared" ref="DW392:DW406" si="1991">+DJ392*$DI296</f>
        <v>0</v>
      </c>
      <c r="DX392" s="19">
        <f t="shared" ref="DX392:DX406" si="1992">+DK392*$DI296</f>
        <v>0</v>
      </c>
      <c r="DY392" s="19">
        <f t="shared" ref="DY392:DY406" si="1993">+DL392*$DI296</f>
        <v>0</v>
      </c>
      <c r="DZ392" s="19">
        <f t="shared" ref="DZ392:DZ406" si="1994">+DM392*$DI296</f>
        <v>0</v>
      </c>
      <c r="EA392" s="19"/>
      <c r="EC392" t="s">
        <v>1</v>
      </c>
      <c r="ED392" s="1" t="str">
        <f t="shared" ref="ED392:ED406" si="1995">+ED373</f>
        <v>Black market</v>
      </c>
      <c r="EE392" s="19">
        <f>+ED346*EE324</f>
        <v>0</v>
      </c>
      <c r="EF392" s="19">
        <f>+EE346*EF324</f>
        <v>0</v>
      </c>
      <c r="EG392" s="19">
        <f>+EF346*EG324</f>
        <v>0</v>
      </c>
      <c r="EH392" s="19">
        <f>+EG346*EH324</f>
        <v>0</v>
      </c>
      <c r="EI392" s="19">
        <f>+EH346*EI324</f>
        <v>0</v>
      </c>
      <c r="EK392" s="19">
        <f t="shared" ref="EK392:EK406" si="1996">+EE392*EL296</f>
        <v>0</v>
      </c>
      <c r="EL392">
        <f t="shared" ref="EL392:EL406" si="1997">+EF392*EL296</f>
        <v>0</v>
      </c>
      <c r="EM392">
        <f t="shared" ref="EM392:EM406" si="1998">+EG392*EL296</f>
        <v>0</v>
      </c>
      <c r="EN392">
        <f t="shared" ref="EN392:EN406" si="1999">+EH392*EL296</f>
        <v>0</v>
      </c>
      <c r="EO392">
        <f t="shared" ref="EO392:EO406" si="2000">+EI392*EL296</f>
        <v>0</v>
      </c>
      <c r="EP392" s="19"/>
      <c r="ER392" s="19">
        <f t="shared" ref="ER392:ER406" si="2001">+EE392*$EE296</f>
        <v>0</v>
      </c>
      <c r="ES392" s="19">
        <f t="shared" ref="ES392:ES406" si="2002">+EF392*$EE296</f>
        <v>0</v>
      </c>
      <c r="ET392" s="19">
        <f t="shared" ref="ET392:ET406" si="2003">+EG392*$EE296</f>
        <v>0</v>
      </c>
      <c r="EU392" s="19">
        <f t="shared" ref="EU392:EU406" si="2004">+EH392*$EE296</f>
        <v>0</v>
      </c>
      <c r="EV392" s="19">
        <f t="shared" ref="EV392:EV406" si="2005">+EI392*$EE296</f>
        <v>0</v>
      </c>
      <c r="EW392" s="19"/>
      <c r="EY392" t="s">
        <v>1</v>
      </c>
      <c r="EZ392" s="1" t="str">
        <f t="shared" ref="EZ392:EZ406" si="2006">+EZ373</f>
        <v>Black market</v>
      </c>
      <c r="FA392" s="19">
        <f>+EZ346*FA324</f>
        <v>0</v>
      </c>
      <c r="FB392" s="19">
        <f>+FA346*FB324</f>
        <v>0</v>
      </c>
      <c r="FC392" s="19">
        <f>+FB346*FC324</f>
        <v>0</v>
      </c>
      <c r="FD392" s="19">
        <f>+FC346*FD324</f>
        <v>0</v>
      </c>
      <c r="FE392" s="19">
        <f>+FD346*FE324</f>
        <v>0</v>
      </c>
      <c r="FG392" s="19">
        <f t="shared" ref="FG392:FG406" si="2007">+FA392*FH296</f>
        <v>0</v>
      </c>
      <c r="FH392">
        <f t="shared" ref="FH392:FH406" si="2008">+FB392*FH296</f>
        <v>0</v>
      </c>
      <c r="FI392">
        <f t="shared" ref="FI392:FI406" si="2009">+FC392*FH296</f>
        <v>0</v>
      </c>
      <c r="FJ392">
        <f t="shared" ref="FJ392:FJ406" si="2010">+FD392*FH296</f>
        <v>0</v>
      </c>
      <c r="FK392">
        <f t="shared" ref="FK392:FK406" si="2011">+FE392*FH296</f>
        <v>0</v>
      </c>
      <c r="FL392" s="19"/>
      <c r="FN392" s="19">
        <f t="shared" ref="FN392:FN406" si="2012">+FA392*$FA296</f>
        <v>0</v>
      </c>
      <c r="FO392" s="19">
        <f t="shared" ref="FO392:FO406" si="2013">+FB392*$FA296</f>
        <v>0</v>
      </c>
      <c r="FP392" s="19">
        <f t="shared" ref="FP392:FP406" si="2014">+FC392*$FA296</f>
        <v>0</v>
      </c>
      <c r="FQ392" s="19">
        <f t="shared" ref="FQ392:FQ406" si="2015">+FD392*$FA296</f>
        <v>0</v>
      </c>
      <c r="FR392" s="19">
        <f t="shared" ref="FR392:FR406" si="2016">+FE392*$FA296</f>
        <v>0</v>
      </c>
      <c r="FS392" s="19"/>
      <c r="FU392" t="s">
        <v>1</v>
      </c>
      <c r="FV392" s="1" t="str">
        <f t="shared" ref="FV392:FV406" si="2017">+FV373</f>
        <v>Black market</v>
      </c>
      <c r="FW392" s="19">
        <f>+FV346*FW324</f>
        <v>0</v>
      </c>
      <c r="FX392" s="19">
        <f>+FW346*FX324</f>
        <v>0</v>
      </c>
      <c r="FY392" s="19">
        <f>+FX346*FY324</f>
        <v>0</v>
      </c>
      <c r="FZ392" s="19">
        <f>+FY346*FZ324</f>
        <v>0</v>
      </c>
      <c r="GA392" s="19">
        <f>+FZ346*GA324</f>
        <v>0</v>
      </c>
      <c r="GC392" s="19">
        <f t="shared" ref="GC392:GC406" si="2018">+FW392*GD296</f>
        <v>0</v>
      </c>
      <c r="GD392">
        <f t="shared" ref="GD392:GD406" si="2019">+FX392*GD296</f>
        <v>0</v>
      </c>
      <c r="GE392">
        <f t="shared" ref="GE392:GE406" si="2020">+FY392*GD296</f>
        <v>0</v>
      </c>
      <c r="GF392">
        <f t="shared" ref="GF392:GF406" si="2021">+FZ392*GD296</f>
        <v>0</v>
      </c>
      <c r="GG392">
        <f t="shared" ref="GG392:GG406" si="2022">+GA392*GD296</f>
        <v>0</v>
      </c>
      <c r="GH392" s="19"/>
      <c r="GJ392" s="19">
        <f t="shared" ref="GJ392:GJ406" si="2023">+FW392*$FA296</f>
        <v>0</v>
      </c>
      <c r="GK392" s="19">
        <f t="shared" ref="GK392:GK406" si="2024">+FX392*$FA296</f>
        <v>0</v>
      </c>
      <c r="GL392" s="19">
        <f t="shared" ref="GL392:GL406" si="2025">+FY392*$FA296</f>
        <v>0</v>
      </c>
      <c r="GM392" s="19">
        <f t="shared" ref="GM392:GM406" si="2026">+FZ392*$FA296</f>
        <v>0</v>
      </c>
      <c r="GN392" s="19">
        <f t="shared" ref="GN392:GN406" si="2027">+GA392*$FA296</f>
        <v>0</v>
      </c>
      <c r="GO392" s="19"/>
      <c r="GQ392" t="s">
        <v>1</v>
      </c>
      <c r="GR392" s="1" t="str">
        <f t="shared" ref="GR392:GR406" si="2028">+GR373</f>
        <v>Black market</v>
      </c>
      <c r="GS392" s="19">
        <f>+GR346*GS324</f>
        <v>0</v>
      </c>
      <c r="GT392" s="19">
        <f>+GS346*GT324</f>
        <v>0</v>
      </c>
      <c r="GU392" s="19">
        <f>+GT346*GU324</f>
        <v>0</v>
      </c>
      <c r="GV392" s="19">
        <f>+GU346*GV324</f>
        <v>0</v>
      </c>
      <c r="GW392" s="19">
        <f>+GV346*GW324</f>
        <v>0</v>
      </c>
      <c r="GY392" s="19">
        <f t="shared" ref="GY392:GY406" si="2029">+GS392*GZ296</f>
        <v>0</v>
      </c>
      <c r="GZ392">
        <f t="shared" ref="GZ392:GZ406" si="2030">+GT392*GZ296</f>
        <v>0</v>
      </c>
      <c r="HA392">
        <f t="shared" ref="HA392:HA406" si="2031">+GU392*GZ296</f>
        <v>0</v>
      </c>
      <c r="HB392">
        <f t="shared" ref="HB392:HB406" si="2032">+GV392*GZ296</f>
        <v>0</v>
      </c>
      <c r="HC392">
        <f t="shared" ref="HC392:HC406" si="2033">+GW392*GZ296</f>
        <v>0</v>
      </c>
      <c r="HD392" s="19"/>
      <c r="HF392" s="19">
        <f t="shared" ref="HF392:HF406" si="2034">+GS392*$FA296</f>
        <v>0</v>
      </c>
      <c r="HG392" s="19">
        <f t="shared" ref="HG392:HG406" si="2035">+GT392*$FA296</f>
        <v>0</v>
      </c>
      <c r="HH392" s="19">
        <f t="shared" ref="HH392:HH406" si="2036">+GU392*$FA296</f>
        <v>0</v>
      </c>
      <c r="HI392" s="19">
        <f t="shared" ref="HI392:HI406" si="2037">+GV392*$FA296</f>
        <v>0</v>
      </c>
      <c r="HJ392" s="19">
        <f t="shared" ref="HJ392:HJ406" si="2038">+GW392*$FA296</f>
        <v>0</v>
      </c>
      <c r="HK392" s="19"/>
      <c r="HM392" t="s">
        <v>1</v>
      </c>
      <c r="HN392" s="1" t="str">
        <f t="shared" ref="HN392:HN406" si="2039">+HN373</f>
        <v>Black market</v>
      </c>
      <c r="HO392" s="19">
        <f>+HN346*HO324</f>
        <v>0</v>
      </c>
      <c r="HP392" s="19">
        <f>+HO346*HP324</f>
        <v>0</v>
      </c>
      <c r="HQ392" s="19">
        <f>+HP346*HQ324</f>
        <v>0</v>
      </c>
      <c r="HR392" s="19">
        <f>+HQ346*HR324</f>
        <v>0</v>
      </c>
      <c r="HS392" s="19">
        <f>+HR346*HS324</f>
        <v>0</v>
      </c>
      <c r="HU392" s="19">
        <f t="shared" ref="HU392:HU406" si="2040">+HO392*HV296</f>
        <v>0</v>
      </c>
      <c r="HV392">
        <f t="shared" ref="HV392:HV406" si="2041">+HP392*HV296</f>
        <v>0</v>
      </c>
      <c r="HW392">
        <f t="shared" ref="HW392:HW406" si="2042">+HQ392*HV296</f>
        <v>0</v>
      </c>
      <c r="HX392">
        <f t="shared" ref="HX392:HX406" si="2043">+HR392*HV296</f>
        <v>0</v>
      </c>
      <c r="HY392">
        <f t="shared" ref="HY392:HY406" si="2044">+HS392*HV296</f>
        <v>0</v>
      </c>
      <c r="HZ392" s="19"/>
      <c r="IB392" s="19">
        <f t="shared" ref="IB392:IB406" si="2045">+HO392*$FA296</f>
        <v>0</v>
      </c>
      <c r="IC392" s="19">
        <f t="shared" ref="IC392:IC406" si="2046">+HP392*$FA296</f>
        <v>0</v>
      </c>
      <c r="ID392" s="19">
        <f t="shared" ref="ID392:ID406" si="2047">+HQ392*$FA296</f>
        <v>0</v>
      </c>
      <c r="IE392" s="19">
        <f t="shared" ref="IE392:IE406" si="2048">+HR392*$FA296</f>
        <v>0</v>
      </c>
      <c r="IF392" s="19">
        <f t="shared" ref="IF392:IF406" si="2049">+HS392*$FA296</f>
        <v>0</v>
      </c>
      <c r="IG392" s="19"/>
    </row>
    <row r="393" spans="1:241">
      <c r="B393" s="1" t="str">
        <f t="shared" si="1929"/>
        <v>Street</v>
      </c>
      <c r="C393" s="19">
        <f>+B346*C325</f>
        <v>0</v>
      </c>
      <c r="D393" s="19">
        <f>+C346*D325</f>
        <v>0</v>
      </c>
      <c r="E393" s="19">
        <f>+D346*E325</f>
        <v>0</v>
      </c>
      <c r="F393" s="19">
        <f>+E346*F325</f>
        <v>746.4</v>
      </c>
      <c r="G393" s="19">
        <f>+F346*G325</f>
        <v>1866</v>
      </c>
      <c r="I393" s="19">
        <f t="shared" si="1930"/>
        <v>0</v>
      </c>
      <c r="J393">
        <f t="shared" si="1931"/>
        <v>0</v>
      </c>
      <c r="K393">
        <f t="shared" si="1932"/>
        <v>0</v>
      </c>
      <c r="L393">
        <f t="shared" si="1933"/>
        <v>10300.32</v>
      </c>
      <c r="M393">
        <f t="shared" si="1934"/>
        <v>25750.800000000003</v>
      </c>
      <c r="N393" s="19"/>
      <c r="P393" s="19">
        <f t="shared" si="1935"/>
        <v>0</v>
      </c>
      <c r="Q393" s="19">
        <f t="shared" si="1936"/>
        <v>0</v>
      </c>
      <c r="R393" s="19">
        <f t="shared" si="1937"/>
        <v>0</v>
      </c>
      <c r="S393" s="19">
        <f t="shared" si="1938"/>
        <v>2575.08</v>
      </c>
      <c r="T393" s="19">
        <f t="shared" si="1939"/>
        <v>6437.7000000000007</v>
      </c>
      <c r="U393" s="19"/>
      <c r="X393" s="1" t="str">
        <f t="shared" si="1940"/>
        <v>Street</v>
      </c>
      <c r="Y393" s="19">
        <f>+X346*Y325</f>
        <v>0</v>
      </c>
      <c r="Z393" s="19">
        <f>+Y346*Z325</f>
        <v>0</v>
      </c>
      <c r="AA393" s="19">
        <f>+Z346*AA325</f>
        <v>0</v>
      </c>
      <c r="AB393" s="19">
        <f>+AA346*AB325</f>
        <v>746.4</v>
      </c>
      <c r="AC393" s="19">
        <f>+AB346*AC325</f>
        <v>1866</v>
      </c>
      <c r="AE393" s="19">
        <f t="shared" si="1941"/>
        <v>0</v>
      </c>
      <c r="AF393">
        <f t="shared" si="1942"/>
        <v>0</v>
      </c>
      <c r="AG393">
        <f t="shared" si="1943"/>
        <v>0</v>
      </c>
      <c r="AH393">
        <f t="shared" si="1944"/>
        <v>10300.32</v>
      </c>
      <c r="AI393">
        <f t="shared" si="1945"/>
        <v>25750.800000000003</v>
      </c>
      <c r="AJ393" s="19"/>
      <c r="AL393" s="19">
        <f t="shared" si="1946"/>
        <v>0</v>
      </c>
      <c r="AM393" s="19">
        <f t="shared" si="1947"/>
        <v>0</v>
      </c>
      <c r="AN393" s="19">
        <f t="shared" si="1948"/>
        <v>0</v>
      </c>
      <c r="AO393" s="19">
        <f t="shared" si="1949"/>
        <v>2575.08</v>
      </c>
      <c r="AP393" s="19">
        <f t="shared" si="1950"/>
        <v>6437.7000000000007</v>
      </c>
      <c r="AQ393" s="19"/>
      <c r="AT393" s="1" t="str">
        <f t="shared" si="1951"/>
        <v>Street</v>
      </c>
      <c r="AU393" s="19">
        <f>+AT346*AU325</f>
        <v>0</v>
      </c>
      <c r="AV393" s="19">
        <f>+AU346*AV325</f>
        <v>0</v>
      </c>
      <c r="AW393" s="19">
        <f>+AV346*AW325</f>
        <v>0</v>
      </c>
      <c r="AX393" s="19">
        <f>+AW346*AX325</f>
        <v>746.4</v>
      </c>
      <c r="AY393" s="19">
        <f>+AX346*AY325</f>
        <v>1866</v>
      </c>
      <c r="BA393" s="19">
        <f t="shared" si="1952"/>
        <v>0</v>
      </c>
      <c r="BB393">
        <f t="shared" si="1953"/>
        <v>0</v>
      </c>
      <c r="BC393">
        <f t="shared" si="1954"/>
        <v>0</v>
      </c>
      <c r="BD393">
        <f t="shared" si="1955"/>
        <v>10300.32</v>
      </c>
      <c r="BE393">
        <f t="shared" si="1956"/>
        <v>25750.800000000003</v>
      </c>
      <c r="BF393" s="19"/>
      <c r="BH393" s="19">
        <f t="shared" si="1957"/>
        <v>0</v>
      </c>
      <c r="BI393" s="19">
        <f t="shared" si="1958"/>
        <v>0</v>
      </c>
      <c r="BJ393" s="19">
        <f t="shared" si="1959"/>
        <v>0</v>
      </c>
      <c r="BK393" s="19">
        <f t="shared" si="1960"/>
        <v>2575.08</v>
      </c>
      <c r="BL393" s="19">
        <f t="shared" si="1961"/>
        <v>6437.7000000000007</v>
      </c>
      <c r="BM393" s="19"/>
      <c r="BP393" s="1" t="str">
        <f t="shared" si="1962"/>
        <v>Street</v>
      </c>
      <c r="BQ393" s="19">
        <f>+BP346*BQ325</f>
        <v>0</v>
      </c>
      <c r="BR393" s="19">
        <f>+BQ346*BR325</f>
        <v>0</v>
      </c>
      <c r="BS393" s="19">
        <f>+BR346*BS325</f>
        <v>0</v>
      </c>
      <c r="BT393" s="19">
        <f>+BS346*BT325</f>
        <v>746.4</v>
      </c>
      <c r="BU393" s="19">
        <f>+BT346*BU325</f>
        <v>1866</v>
      </c>
      <c r="BW393" s="19">
        <f t="shared" si="1963"/>
        <v>0</v>
      </c>
      <c r="BX393">
        <f t="shared" si="1964"/>
        <v>0</v>
      </c>
      <c r="BY393">
        <f t="shared" si="1965"/>
        <v>0</v>
      </c>
      <c r="BZ393">
        <f t="shared" si="1966"/>
        <v>10300.32</v>
      </c>
      <c r="CA393">
        <f t="shared" si="1967"/>
        <v>25750.800000000003</v>
      </c>
      <c r="CB393" s="19"/>
      <c r="CD393" s="19">
        <f t="shared" si="1968"/>
        <v>0</v>
      </c>
      <c r="CE393" s="19">
        <f t="shared" si="1969"/>
        <v>0</v>
      </c>
      <c r="CF393" s="19">
        <f t="shared" si="1970"/>
        <v>0</v>
      </c>
      <c r="CG393" s="19">
        <f t="shared" si="1971"/>
        <v>2575.08</v>
      </c>
      <c r="CH393" s="19">
        <f t="shared" si="1972"/>
        <v>6437.7000000000007</v>
      </c>
      <c r="CI393" s="19"/>
      <c r="CL393" s="1" t="str">
        <f t="shared" si="1973"/>
        <v>Street</v>
      </c>
      <c r="CM393" s="19">
        <f>+CL346*CM325</f>
        <v>0</v>
      </c>
      <c r="CN393" s="19">
        <f>+CM346*CN325</f>
        <v>0</v>
      </c>
      <c r="CO393" s="19">
        <f>+CN346*CO325</f>
        <v>0</v>
      </c>
      <c r="CP393" s="19">
        <f>+CO346*CP325</f>
        <v>746.4</v>
      </c>
      <c r="CQ393" s="19">
        <f>+CP346*CQ325</f>
        <v>1866</v>
      </c>
      <c r="CS393" s="19">
        <f t="shared" si="1974"/>
        <v>0</v>
      </c>
      <c r="CT393">
        <f t="shared" si="1975"/>
        <v>0</v>
      </c>
      <c r="CU393">
        <f t="shared" si="1976"/>
        <v>0</v>
      </c>
      <c r="CV393">
        <f t="shared" si="1977"/>
        <v>10300.32</v>
      </c>
      <c r="CW393">
        <f t="shared" si="1978"/>
        <v>25750.800000000003</v>
      </c>
      <c r="CX393" s="19"/>
      <c r="CZ393" s="19">
        <f t="shared" si="1979"/>
        <v>0</v>
      </c>
      <c r="DA393" s="19">
        <f t="shared" si="1980"/>
        <v>0</v>
      </c>
      <c r="DB393" s="19">
        <f t="shared" si="1981"/>
        <v>0</v>
      </c>
      <c r="DC393" s="19">
        <f t="shared" si="1982"/>
        <v>2575.08</v>
      </c>
      <c r="DD393" s="19">
        <f t="shared" si="1983"/>
        <v>6437.7000000000007</v>
      </c>
      <c r="DE393" s="19"/>
      <c r="DH393" s="1" t="str">
        <f t="shared" si="1984"/>
        <v>Street</v>
      </c>
      <c r="DI393" s="19">
        <f>+DH346*DI325</f>
        <v>0</v>
      </c>
      <c r="DJ393" s="19">
        <f>+DI346*DJ325</f>
        <v>0</v>
      </c>
      <c r="DK393" s="19">
        <f>+DJ346*DK325</f>
        <v>0</v>
      </c>
      <c r="DL393" s="19">
        <f>+DK346*DL325</f>
        <v>746.4</v>
      </c>
      <c r="DM393" s="19">
        <f>+DL346*DM325</f>
        <v>1866</v>
      </c>
      <c r="DO393" s="19">
        <f t="shared" si="1985"/>
        <v>0</v>
      </c>
      <c r="DP393">
        <f t="shared" si="1986"/>
        <v>0</v>
      </c>
      <c r="DQ393">
        <f t="shared" si="1987"/>
        <v>0</v>
      </c>
      <c r="DR393">
        <f t="shared" si="1988"/>
        <v>10300.32</v>
      </c>
      <c r="DS393">
        <f t="shared" si="1989"/>
        <v>25750.800000000003</v>
      </c>
      <c r="DT393" s="19"/>
      <c r="DV393" s="19">
        <f t="shared" si="1990"/>
        <v>0</v>
      </c>
      <c r="DW393" s="19">
        <f t="shared" si="1991"/>
        <v>0</v>
      </c>
      <c r="DX393" s="19">
        <f t="shared" si="1992"/>
        <v>0</v>
      </c>
      <c r="DY393" s="19">
        <f t="shared" si="1993"/>
        <v>2575.08</v>
      </c>
      <c r="DZ393" s="19">
        <f t="shared" si="1994"/>
        <v>6437.7000000000007</v>
      </c>
      <c r="EA393" s="19"/>
      <c r="ED393" s="1" t="str">
        <f t="shared" si="1995"/>
        <v>Street</v>
      </c>
      <c r="EE393" s="19">
        <f>+ED346*EE325</f>
        <v>0</v>
      </c>
      <c r="EF393" s="19">
        <f>+EE346*EF325</f>
        <v>0</v>
      </c>
      <c r="EG393" s="19">
        <f>+EF346*EG325</f>
        <v>0</v>
      </c>
      <c r="EH393" s="19">
        <f>+EG346*EH325</f>
        <v>746.4</v>
      </c>
      <c r="EI393" s="19">
        <f>+EH346*EI325</f>
        <v>1866</v>
      </c>
      <c r="EK393" s="19">
        <f t="shared" si="1996"/>
        <v>0</v>
      </c>
      <c r="EL393">
        <f t="shared" si="1997"/>
        <v>0</v>
      </c>
      <c r="EM393">
        <f t="shared" si="1998"/>
        <v>0</v>
      </c>
      <c r="EN393">
        <f t="shared" si="1999"/>
        <v>10300.32</v>
      </c>
      <c r="EO393">
        <f t="shared" si="2000"/>
        <v>25750.800000000003</v>
      </c>
      <c r="EP393" s="19"/>
      <c r="ER393" s="19">
        <f t="shared" si="2001"/>
        <v>0</v>
      </c>
      <c r="ES393" s="19">
        <f t="shared" si="2002"/>
        <v>0</v>
      </c>
      <c r="ET393" s="19">
        <f t="shared" si="2003"/>
        <v>0</v>
      </c>
      <c r="EU393" s="19">
        <f t="shared" si="2004"/>
        <v>2575.08</v>
      </c>
      <c r="EV393" s="19">
        <f t="shared" si="2005"/>
        <v>6437.7000000000007</v>
      </c>
      <c r="EW393" s="19"/>
      <c r="EZ393" s="1" t="str">
        <f t="shared" si="2006"/>
        <v>Street</v>
      </c>
      <c r="FA393" s="19">
        <f>+EZ346*FA325</f>
        <v>0</v>
      </c>
      <c r="FB393" s="19">
        <f>+FA346*FB325</f>
        <v>0</v>
      </c>
      <c r="FC393" s="19">
        <f>+FB346*FC325</f>
        <v>0</v>
      </c>
      <c r="FD393" s="19">
        <f>+FC346*FD325</f>
        <v>746.4</v>
      </c>
      <c r="FE393" s="19">
        <f>+FD346*FE325</f>
        <v>1866</v>
      </c>
      <c r="FG393" s="19">
        <f t="shared" si="2007"/>
        <v>0</v>
      </c>
      <c r="FH393">
        <f t="shared" si="2008"/>
        <v>0</v>
      </c>
      <c r="FI393">
        <f t="shared" si="2009"/>
        <v>0</v>
      </c>
      <c r="FJ393">
        <f t="shared" si="2010"/>
        <v>10300.32</v>
      </c>
      <c r="FK393">
        <f t="shared" si="2011"/>
        <v>25750.800000000003</v>
      </c>
      <c r="FL393" s="19"/>
      <c r="FN393" s="19">
        <f t="shared" si="2012"/>
        <v>0</v>
      </c>
      <c r="FO393" s="19">
        <f t="shared" si="2013"/>
        <v>0</v>
      </c>
      <c r="FP393" s="19">
        <f t="shared" si="2014"/>
        <v>0</v>
      </c>
      <c r="FQ393" s="19">
        <f t="shared" si="2015"/>
        <v>2575.08</v>
      </c>
      <c r="FR393" s="19">
        <f t="shared" si="2016"/>
        <v>6437.7000000000007</v>
      </c>
      <c r="FS393" s="19"/>
      <c r="FV393" s="1" t="str">
        <f t="shared" si="2017"/>
        <v>Street</v>
      </c>
      <c r="FW393" s="19">
        <f>+FV346*FW325</f>
        <v>0</v>
      </c>
      <c r="FX393" s="19">
        <f>+FW346*FX325</f>
        <v>0</v>
      </c>
      <c r="FY393" s="19">
        <f>+FX346*FY325</f>
        <v>0</v>
      </c>
      <c r="FZ393" s="19">
        <f>+FY346*FZ325</f>
        <v>746.4</v>
      </c>
      <c r="GA393" s="19">
        <f>+FZ346*GA325</f>
        <v>1866</v>
      </c>
      <c r="GC393" s="19">
        <f t="shared" si="2018"/>
        <v>0</v>
      </c>
      <c r="GD393">
        <f t="shared" si="2019"/>
        <v>0</v>
      </c>
      <c r="GE393">
        <f t="shared" si="2020"/>
        <v>0</v>
      </c>
      <c r="GF393">
        <f t="shared" si="2021"/>
        <v>10300.32</v>
      </c>
      <c r="GG393">
        <f t="shared" si="2022"/>
        <v>25750.800000000003</v>
      </c>
      <c r="GH393" s="19"/>
      <c r="GJ393" s="19">
        <f t="shared" si="2023"/>
        <v>0</v>
      </c>
      <c r="GK393" s="19">
        <f t="shared" si="2024"/>
        <v>0</v>
      </c>
      <c r="GL393" s="19">
        <f t="shared" si="2025"/>
        <v>0</v>
      </c>
      <c r="GM393" s="19">
        <f t="shared" si="2026"/>
        <v>2575.08</v>
      </c>
      <c r="GN393" s="19">
        <f t="shared" si="2027"/>
        <v>6437.7000000000007</v>
      </c>
      <c r="GO393" s="19"/>
      <c r="GR393" s="1" t="str">
        <f t="shared" si="2028"/>
        <v>Street</v>
      </c>
      <c r="GS393" s="19">
        <f>+GR346*GS325</f>
        <v>0</v>
      </c>
      <c r="GT393" s="19">
        <f>+GS346*GT325</f>
        <v>0</v>
      </c>
      <c r="GU393" s="19">
        <f>+GT346*GU325</f>
        <v>0</v>
      </c>
      <c r="GV393" s="19">
        <f>+GU346*GV325</f>
        <v>746.4</v>
      </c>
      <c r="GW393" s="19">
        <f>+GV346*GW325</f>
        <v>1866</v>
      </c>
      <c r="GY393" s="19">
        <f t="shared" si="2029"/>
        <v>0</v>
      </c>
      <c r="GZ393">
        <f t="shared" si="2030"/>
        <v>0</v>
      </c>
      <c r="HA393">
        <f t="shared" si="2031"/>
        <v>0</v>
      </c>
      <c r="HB393">
        <f t="shared" si="2032"/>
        <v>10300.32</v>
      </c>
      <c r="HC393">
        <f t="shared" si="2033"/>
        <v>25750.800000000003</v>
      </c>
      <c r="HD393" s="19"/>
      <c r="HF393" s="19">
        <f t="shared" si="2034"/>
        <v>0</v>
      </c>
      <c r="HG393" s="19">
        <f t="shared" si="2035"/>
        <v>0</v>
      </c>
      <c r="HH393" s="19">
        <f t="shared" si="2036"/>
        <v>0</v>
      </c>
      <c r="HI393" s="19">
        <f t="shared" si="2037"/>
        <v>2575.08</v>
      </c>
      <c r="HJ393" s="19">
        <f t="shared" si="2038"/>
        <v>6437.7000000000007</v>
      </c>
      <c r="HK393" s="19"/>
      <c r="HN393" s="1" t="str">
        <f t="shared" si="2039"/>
        <v>Street</v>
      </c>
      <c r="HO393" s="19">
        <f>+HN346*HO325</f>
        <v>0</v>
      </c>
      <c r="HP393" s="19">
        <f>+HO346*HP325</f>
        <v>0</v>
      </c>
      <c r="HQ393" s="19">
        <f>+HP346*HQ325</f>
        <v>0</v>
      </c>
      <c r="HR393" s="19">
        <f>+HQ346*HR325</f>
        <v>746.4</v>
      </c>
      <c r="HS393" s="19">
        <f>+HR346*HS325</f>
        <v>1866</v>
      </c>
      <c r="HU393" s="19">
        <f t="shared" si="2040"/>
        <v>0</v>
      </c>
      <c r="HV393">
        <f t="shared" si="2041"/>
        <v>0</v>
      </c>
      <c r="HW393">
        <f t="shared" si="2042"/>
        <v>0</v>
      </c>
      <c r="HX393">
        <f t="shared" si="2043"/>
        <v>10300.32</v>
      </c>
      <c r="HY393">
        <f t="shared" si="2044"/>
        <v>25750.800000000003</v>
      </c>
      <c r="HZ393" s="19"/>
      <c r="IB393" s="19">
        <f t="shared" si="2045"/>
        <v>0</v>
      </c>
      <c r="IC393" s="19">
        <f t="shared" si="2046"/>
        <v>0</v>
      </c>
      <c r="ID393" s="19">
        <f t="shared" si="2047"/>
        <v>0</v>
      </c>
      <c r="IE393" s="19">
        <f t="shared" si="2048"/>
        <v>2575.08</v>
      </c>
      <c r="IF393" s="19">
        <f t="shared" si="2049"/>
        <v>6437.7000000000007</v>
      </c>
      <c r="IG393" s="19"/>
    </row>
    <row r="394" spans="1:241">
      <c r="B394" s="1" t="str">
        <f t="shared" si="1929"/>
        <v>Extreme Bike</v>
      </c>
      <c r="C394" s="19">
        <f>+B346*C326</f>
        <v>0</v>
      </c>
      <c r="D394" s="19">
        <f>+C346*D326</f>
        <v>0</v>
      </c>
      <c r="E394" s="19">
        <f>+D346*E326</f>
        <v>0</v>
      </c>
      <c r="F394" s="19">
        <f>+E346*F326</f>
        <v>248.8</v>
      </c>
      <c r="G394" s="19">
        <f>+F346*G326</f>
        <v>622</v>
      </c>
      <c r="I394" s="19">
        <f t="shared" si="1930"/>
        <v>0</v>
      </c>
      <c r="J394">
        <f t="shared" si="1931"/>
        <v>0</v>
      </c>
      <c r="K394">
        <f t="shared" si="1932"/>
        <v>0</v>
      </c>
      <c r="L394">
        <f t="shared" si="1933"/>
        <v>5120.3040000000001</v>
      </c>
      <c r="M394">
        <f t="shared" si="1934"/>
        <v>12800.759999999998</v>
      </c>
      <c r="N394" s="19"/>
      <c r="P394" s="19">
        <f t="shared" si="1935"/>
        <v>0</v>
      </c>
      <c r="Q394" s="19">
        <f t="shared" si="1936"/>
        <v>0</v>
      </c>
      <c r="R394" s="19">
        <f t="shared" si="1937"/>
        <v>0</v>
      </c>
      <c r="S394" s="19">
        <f t="shared" si="1938"/>
        <v>1044.96</v>
      </c>
      <c r="T394" s="19">
        <f t="shared" si="1939"/>
        <v>2612.4</v>
      </c>
      <c r="U394" s="19"/>
      <c r="X394" s="1" t="str">
        <f t="shared" si="1940"/>
        <v>Extreme Bike</v>
      </c>
      <c r="Y394" s="19">
        <f>+X346*Y326</f>
        <v>0</v>
      </c>
      <c r="Z394" s="19">
        <f>+Y346*Z326</f>
        <v>0</v>
      </c>
      <c r="AA394" s="19">
        <f>+Z346*AA326</f>
        <v>0</v>
      </c>
      <c r="AB394" s="19">
        <f>+AA346*AB326</f>
        <v>248.8</v>
      </c>
      <c r="AC394" s="19">
        <f>+AB346*AC326</f>
        <v>622</v>
      </c>
      <c r="AE394" s="19">
        <f t="shared" si="1941"/>
        <v>0</v>
      </c>
      <c r="AF394">
        <f t="shared" si="1942"/>
        <v>0</v>
      </c>
      <c r="AG394">
        <f t="shared" si="1943"/>
        <v>0</v>
      </c>
      <c r="AH394">
        <f t="shared" si="1944"/>
        <v>5120.3040000000001</v>
      </c>
      <c r="AI394">
        <f t="shared" si="1945"/>
        <v>12800.759999999998</v>
      </c>
      <c r="AJ394" s="19"/>
      <c r="AL394" s="19">
        <f t="shared" si="1946"/>
        <v>0</v>
      </c>
      <c r="AM394" s="19">
        <f t="shared" si="1947"/>
        <v>0</v>
      </c>
      <c r="AN394" s="19">
        <f t="shared" si="1948"/>
        <v>0</v>
      </c>
      <c r="AO394" s="19">
        <f t="shared" si="1949"/>
        <v>1044.96</v>
      </c>
      <c r="AP394" s="19">
        <f t="shared" si="1950"/>
        <v>2612.4</v>
      </c>
      <c r="AQ394" s="19"/>
      <c r="AT394" s="1" t="str">
        <f t="shared" si="1951"/>
        <v>Extreme Bike</v>
      </c>
      <c r="AU394" s="19">
        <f>+AT346*AU326</f>
        <v>0</v>
      </c>
      <c r="AV394" s="19">
        <f>+AU346*AV326</f>
        <v>0</v>
      </c>
      <c r="AW394" s="19">
        <f>+AV346*AW326</f>
        <v>0</v>
      </c>
      <c r="AX394" s="19">
        <f>+AW346*AX326</f>
        <v>248.8</v>
      </c>
      <c r="AY394" s="19">
        <f>+AX346*AY326</f>
        <v>622</v>
      </c>
      <c r="BA394" s="19">
        <f t="shared" si="1952"/>
        <v>0</v>
      </c>
      <c r="BB394">
        <f t="shared" si="1953"/>
        <v>0</v>
      </c>
      <c r="BC394">
        <f t="shared" si="1954"/>
        <v>0</v>
      </c>
      <c r="BD394">
        <f t="shared" si="1955"/>
        <v>5120.3040000000001</v>
      </c>
      <c r="BE394">
        <f t="shared" si="1956"/>
        <v>12800.759999999998</v>
      </c>
      <c r="BF394" s="19"/>
      <c r="BH394" s="19">
        <f t="shared" si="1957"/>
        <v>0</v>
      </c>
      <c r="BI394" s="19">
        <f t="shared" si="1958"/>
        <v>0</v>
      </c>
      <c r="BJ394" s="19">
        <f t="shared" si="1959"/>
        <v>0</v>
      </c>
      <c r="BK394" s="19">
        <f t="shared" si="1960"/>
        <v>1044.96</v>
      </c>
      <c r="BL394" s="19">
        <f t="shared" si="1961"/>
        <v>2612.4</v>
      </c>
      <c r="BM394" s="19"/>
      <c r="BP394" s="1" t="str">
        <f t="shared" si="1962"/>
        <v>Extreme Bike</v>
      </c>
      <c r="BQ394" s="19">
        <f>+BP346*BQ326</f>
        <v>0</v>
      </c>
      <c r="BR394" s="19">
        <f>+BQ346*BR326</f>
        <v>0</v>
      </c>
      <c r="BS394" s="19">
        <f>+BR346*BS326</f>
        <v>0</v>
      </c>
      <c r="BT394" s="19">
        <f>+BS346*BT326</f>
        <v>248.8</v>
      </c>
      <c r="BU394" s="19">
        <f>+BT346*BU326</f>
        <v>622</v>
      </c>
      <c r="BW394" s="19">
        <f t="shared" si="1963"/>
        <v>0</v>
      </c>
      <c r="BX394">
        <f t="shared" si="1964"/>
        <v>0</v>
      </c>
      <c r="BY394">
        <f t="shared" si="1965"/>
        <v>0</v>
      </c>
      <c r="BZ394">
        <f t="shared" si="1966"/>
        <v>5120.3040000000001</v>
      </c>
      <c r="CA394">
        <f t="shared" si="1967"/>
        <v>12800.759999999998</v>
      </c>
      <c r="CB394" s="19"/>
      <c r="CD394" s="19">
        <f t="shared" si="1968"/>
        <v>0</v>
      </c>
      <c r="CE394" s="19">
        <f t="shared" si="1969"/>
        <v>0</v>
      </c>
      <c r="CF394" s="19">
        <f t="shared" si="1970"/>
        <v>0</v>
      </c>
      <c r="CG394" s="19">
        <f t="shared" si="1971"/>
        <v>1044.96</v>
      </c>
      <c r="CH394" s="19">
        <f t="shared" si="1972"/>
        <v>2612.4</v>
      </c>
      <c r="CI394" s="19"/>
      <c r="CL394" s="1" t="str">
        <f t="shared" si="1973"/>
        <v>Extreme Bike</v>
      </c>
      <c r="CM394" s="19">
        <f>+CL346*CM326</f>
        <v>0</v>
      </c>
      <c r="CN394" s="19">
        <f>+CM346*CN326</f>
        <v>0</v>
      </c>
      <c r="CO394" s="19">
        <f>+CN346*CO326</f>
        <v>0</v>
      </c>
      <c r="CP394" s="19">
        <f>+CO346*CP326</f>
        <v>248.8</v>
      </c>
      <c r="CQ394" s="19">
        <f>+CP346*CQ326</f>
        <v>622</v>
      </c>
      <c r="CS394" s="19">
        <f t="shared" si="1974"/>
        <v>0</v>
      </c>
      <c r="CT394">
        <f t="shared" si="1975"/>
        <v>0</v>
      </c>
      <c r="CU394">
        <f t="shared" si="1976"/>
        <v>0</v>
      </c>
      <c r="CV394">
        <f t="shared" si="1977"/>
        <v>5120.3040000000001</v>
      </c>
      <c r="CW394">
        <f t="shared" si="1978"/>
        <v>12800.759999999998</v>
      </c>
      <c r="CX394" s="19"/>
      <c r="CZ394" s="19">
        <f t="shared" si="1979"/>
        <v>0</v>
      </c>
      <c r="DA394" s="19">
        <f t="shared" si="1980"/>
        <v>0</v>
      </c>
      <c r="DB394" s="19">
        <f t="shared" si="1981"/>
        <v>0</v>
      </c>
      <c r="DC394" s="19">
        <f t="shared" si="1982"/>
        <v>1044.96</v>
      </c>
      <c r="DD394" s="19">
        <f t="shared" si="1983"/>
        <v>2612.4</v>
      </c>
      <c r="DE394" s="19"/>
      <c r="DH394" s="1" t="str">
        <f t="shared" si="1984"/>
        <v>Extreme Bike</v>
      </c>
      <c r="DI394" s="19">
        <f>+DH346*DI326</f>
        <v>0</v>
      </c>
      <c r="DJ394" s="19">
        <f>+DI346*DJ326</f>
        <v>0</v>
      </c>
      <c r="DK394" s="19">
        <f>+DJ346*DK326</f>
        <v>0</v>
      </c>
      <c r="DL394" s="19">
        <f>+DK346*DL326</f>
        <v>248.8</v>
      </c>
      <c r="DM394" s="19">
        <f>+DL346*DM326</f>
        <v>622</v>
      </c>
      <c r="DO394" s="19">
        <f t="shared" si="1985"/>
        <v>0</v>
      </c>
      <c r="DP394">
        <f t="shared" si="1986"/>
        <v>0</v>
      </c>
      <c r="DQ394">
        <f t="shared" si="1987"/>
        <v>0</v>
      </c>
      <c r="DR394">
        <f t="shared" si="1988"/>
        <v>5120.3040000000001</v>
      </c>
      <c r="DS394">
        <f t="shared" si="1989"/>
        <v>12800.759999999998</v>
      </c>
      <c r="DT394" s="19"/>
      <c r="DV394" s="19">
        <f t="shared" si="1990"/>
        <v>0</v>
      </c>
      <c r="DW394" s="19">
        <f t="shared" si="1991"/>
        <v>0</v>
      </c>
      <c r="DX394" s="19">
        <f t="shared" si="1992"/>
        <v>0</v>
      </c>
      <c r="DY394" s="19">
        <f t="shared" si="1993"/>
        <v>1044.96</v>
      </c>
      <c r="DZ394" s="19">
        <f t="shared" si="1994"/>
        <v>2612.4</v>
      </c>
      <c r="EA394" s="19"/>
      <c r="ED394" s="1" t="str">
        <f t="shared" si="1995"/>
        <v>Extreme Bike</v>
      </c>
      <c r="EE394" s="19">
        <f>+ED346*EE326</f>
        <v>0</v>
      </c>
      <c r="EF394" s="19">
        <f>+EE346*EF326</f>
        <v>0</v>
      </c>
      <c r="EG394" s="19">
        <f>+EF346*EG326</f>
        <v>0</v>
      </c>
      <c r="EH394" s="19">
        <f>+EG346*EH326</f>
        <v>248.8</v>
      </c>
      <c r="EI394" s="19">
        <f>+EH346*EI326</f>
        <v>622</v>
      </c>
      <c r="EK394" s="19">
        <f t="shared" si="1996"/>
        <v>0</v>
      </c>
      <c r="EL394">
        <f t="shared" si="1997"/>
        <v>0</v>
      </c>
      <c r="EM394">
        <f t="shared" si="1998"/>
        <v>0</v>
      </c>
      <c r="EN394">
        <f t="shared" si="1999"/>
        <v>5120.3040000000001</v>
      </c>
      <c r="EO394">
        <f t="shared" si="2000"/>
        <v>12800.759999999998</v>
      </c>
      <c r="EP394" s="19"/>
      <c r="ER394" s="19">
        <f t="shared" si="2001"/>
        <v>0</v>
      </c>
      <c r="ES394" s="19">
        <f t="shared" si="2002"/>
        <v>0</v>
      </c>
      <c r="ET394" s="19">
        <f t="shared" si="2003"/>
        <v>0</v>
      </c>
      <c r="EU394" s="19">
        <f t="shared" si="2004"/>
        <v>1044.96</v>
      </c>
      <c r="EV394" s="19">
        <f t="shared" si="2005"/>
        <v>2612.4</v>
      </c>
      <c r="EW394" s="19"/>
      <c r="EZ394" s="1" t="str">
        <f t="shared" si="2006"/>
        <v>Extreme Bike</v>
      </c>
      <c r="FA394" s="19">
        <f>+EZ346*FA326</f>
        <v>0</v>
      </c>
      <c r="FB394" s="19">
        <f>+FA346*FB326</f>
        <v>0</v>
      </c>
      <c r="FC394" s="19">
        <f>+FB346*FC326</f>
        <v>0</v>
      </c>
      <c r="FD394" s="19">
        <f>+FC346*FD326</f>
        <v>248.8</v>
      </c>
      <c r="FE394" s="19">
        <f>+FD346*FE326</f>
        <v>622</v>
      </c>
      <c r="FG394" s="19">
        <f t="shared" si="2007"/>
        <v>0</v>
      </c>
      <c r="FH394">
        <f t="shared" si="2008"/>
        <v>0</v>
      </c>
      <c r="FI394">
        <f t="shared" si="2009"/>
        <v>0</v>
      </c>
      <c r="FJ394">
        <f t="shared" si="2010"/>
        <v>5120.3040000000001</v>
      </c>
      <c r="FK394">
        <f t="shared" si="2011"/>
        <v>12800.759999999998</v>
      </c>
      <c r="FL394" s="19"/>
      <c r="FN394" s="19">
        <f t="shared" si="2012"/>
        <v>0</v>
      </c>
      <c r="FO394" s="19">
        <f t="shared" si="2013"/>
        <v>0</v>
      </c>
      <c r="FP394" s="19">
        <f t="shared" si="2014"/>
        <v>0</v>
      </c>
      <c r="FQ394" s="19">
        <f t="shared" si="2015"/>
        <v>1044.96</v>
      </c>
      <c r="FR394" s="19">
        <f t="shared" si="2016"/>
        <v>2612.4</v>
      </c>
      <c r="FS394" s="19"/>
      <c r="FV394" s="1" t="str">
        <f t="shared" si="2017"/>
        <v>Extreme Bike</v>
      </c>
      <c r="FW394" s="19">
        <f>+FV346*FW326</f>
        <v>0</v>
      </c>
      <c r="FX394" s="19">
        <f>+FW346*FX326</f>
        <v>0</v>
      </c>
      <c r="FY394" s="19">
        <f>+FX346*FY326</f>
        <v>0</v>
      </c>
      <c r="FZ394" s="19">
        <f>+FY346*FZ326</f>
        <v>248.8</v>
      </c>
      <c r="GA394" s="19">
        <f>+FZ346*GA326</f>
        <v>622</v>
      </c>
      <c r="GC394" s="19">
        <f t="shared" si="2018"/>
        <v>0</v>
      </c>
      <c r="GD394">
        <f t="shared" si="2019"/>
        <v>0</v>
      </c>
      <c r="GE394">
        <f t="shared" si="2020"/>
        <v>0</v>
      </c>
      <c r="GF394">
        <f t="shared" si="2021"/>
        <v>5120.3040000000001</v>
      </c>
      <c r="GG394">
        <f t="shared" si="2022"/>
        <v>12800.759999999998</v>
      </c>
      <c r="GH394" s="19"/>
      <c r="GJ394" s="19">
        <f t="shared" si="2023"/>
        <v>0</v>
      </c>
      <c r="GK394" s="19">
        <f t="shared" si="2024"/>
        <v>0</v>
      </c>
      <c r="GL394" s="19">
        <f t="shared" si="2025"/>
        <v>0</v>
      </c>
      <c r="GM394" s="19">
        <f t="shared" si="2026"/>
        <v>1044.96</v>
      </c>
      <c r="GN394" s="19">
        <f t="shared" si="2027"/>
        <v>2612.4</v>
      </c>
      <c r="GO394" s="19"/>
      <c r="GR394" s="1" t="str">
        <f t="shared" si="2028"/>
        <v>Extreme Bike</v>
      </c>
      <c r="GS394" s="19">
        <f>+GR346*GS326</f>
        <v>0</v>
      </c>
      <c r="GT394" s="19">
        <f>+GS346*GT326</f>
        <v>0</v>
      </c>
      <c r="GU394" s="19">
        <f>+GT346*GU326</f>
        <v>0</v>
      </c>
      <c r="GV394" s="19">
        <f>+GU346*GV326</f>
        <v>248.8</v>
      </c>
      <c r="GW394" s="19">
        <f>+GV346*GW326</f>
        <v>622</v>
      </c>
      <c r="GY394" s="19">
        <f t="shared" si="2029"/>
        <v>0</v>
      </c>
      <c r="GZ394">
        <f t="shared" si="2030"/>
        <v>0</v>
      </c>
      <c r="HA394">
        <f t="shared" si="2031"/>
        <v>0</v>
      </c>
      <c r="HB394">
        <f t="shared" si="2032"/>
        <v>5120.3040000000001</v>
      </c>
      <c r="HC394">
        <f t="shared" si="2033"/>
        <v>12800.759999999998</v>
      </c>
      <c r="HD394" s="19"/>
      <c r="HF394" s="19">
        <f t="shared" si="2034"/>
        <v>0</v>
      </c>
      <c r="HG394" s="19">
        <f t="shared" si="2035"/>
        <v>0</v>
      </c>
      <c r="HH394" s="19">
        <f t="shared" si="2036"/>
        <v>0</v>
      </c>
      <c r="HI394" s="19">
        <f t="shared" si="2037"/>
        <v>1044.96</v>
      </c>
      <c r="HJ394" s="19">
        <f t="shared" si="2038"/>
        <v>2612.4</v>
      </c>
      <c r="HK394" s="19"/>
      <c r="HN394" s="1" t="str">
        <f t="shared" si="2039"/>
        <v>Extreme Bike</v>
      </c>
      <c r="HO394" s="19">
        <f>+HN346*HO326</f>
        <v>0</v>
      </c>
      <c r="HP394" s="19">
        <f>+HO346*HP326</f>
        <v>0</v>
      </c>
      <c r="HQ394" s="19">
        <f>+HP346*HQ326</f>
        <v>0</v>
      </c>
      <c r="HR394" s="19">
        <f>+HQ346*HR326</f>
        <v>248.8</v>
      </c>
      <c r="HS394" s="19">
        <f>+HR346*HS326</f>
        <v>622</v>
      </c>
      <c r="HU394" s="19">
        <f t="shared" si="2040"/>
        <v>0</v>
      </c>
      <c r="HV394">
        <f t="shared" si="2041"/>
        <v>0</v>
      </c>
      <c r="HW394">
        <f t="shared" si="2042"/>
        <v>0</v>
      </c>
      <c r="HX394">
        <f t="shared" si="2043"/>
        <v>5120.3040000000001</v>
      </c>
      <c r="HY394">
        <f t="shared" si="2044"/>
        <v>12800.759999999998</v>
      </c>
      <c r="HZ394" s="19"/>
      <c r="IB394" s="19">
        <f t="shared" si="2045"/>
        <v>0</v>
      </c>
      <c r="IC394" s="19">
        <f t="shared" si="2046"/>
        <v>0</v>
      </c>
      <c r="ID394" s="19">
        <f t="shared" si="2047"/>
        <v>0</v>
      </c>
      <c r="IE394" s="19">
        <f t="shared" si="2048"/>
        <v>1044.96</v>
      </c>
      <c r="IF394" s="19">
        <f t="shared" si="2049"/>
        <v>2612.4</v>
      </c>
      <c r="IG394" s="19"/>
    </row>
    <row r="395" spans="1:241">
      <c r="B395" s="1" t="str">
        <f t="shared" si="1929"/>
        <v>Basic</v>
      </c>
      <c r="C395" s="19">
        <f t="shared" ref="C395:G404" si="2050">+B$346*C327</f>
        <v>0</v>
      </c>
      <c r="D395" s="19">
        <f t="shared" si="2050"/>
        <v>0</v>
      </c>
      <c r="E395" s="19">
        <f t="shared" si="2050"/>
        <v>0</v>
      </c>
      <c r="F395" s="19">
        <f t="shared" si="2050"/>
        <v>547.36</v>
      </c>
      <c r="G395" s="19">
        <f t="shared" si="2050"/>
        <v>1368.4</v>
      </c>
      <c r="I395" s="19">
        <f t="shared" si="1930"/>
        <v>0</v>
      </c>
      <c r="J395">
        <f t="shared" si="1931"/>
        <v>0</v>
      </c>
      <c r="K395">
        <f t="shared" si="1932"/>
        <v>0</v>
      </c>
      <c r="L395">
        <f t="shared" si="1933"/>
        <v>12945.064</v>
      </c>
      <c r="M395">
        <f t="shared" si="1934"/>
        <v>32362.66</v>
      </c>
      <c r="N395" s="19"/>
      <c r="P395" s="19">
        <f t="shared" si="1935"/>
        <v>0</v>
      </c>
      <c r="Q395" s="19">
        <f t="shared" si="1936"/>
        <v>0</v>
      </c>
      <c r="R395" s="19">
        <f t="shared" si="1937"/>
        <v>0</v>
      </c>
      <c r="S395" s="19">
        <f t="shared" si="1938"/>
        <v>2353.6480000000001</v>
      </c>
      <c r="T395" s="19">
        <f t="shared" si="1939"/>
        <v>5884.12</v>
      </c>
      <c r="U395" s="19"/>
      <c r="X395" s="1" t="str">
        <f t="shared" si="1940"/>
        <v>Basic</v>
      </c>
      <c r="Y395" s="19">
        <f t="shared" ref="Y395:AC403" si="2051">+X$346*Y327</f>
        <v>0</v>
      </c>
      <c r="Z395" s="19">
        <f t="shared" si="2051"/>
        <v>0</v>
      </c>
      <c r="AA395" s="19">
        <f t="shared" si="2051"/>
        <v>0</v>
      </c>
      <c r="AB395" s="19">
        <f t="shared" si="2051"/>
        <v>547.36</v>
      </c>
      <c r="AC395" s="19">
        <f t="shared" si="2051"/>
        <v>1368.4</v>
      </c>
      <c r="AE395" s="19">
        <f t="shared" si="1941"/>
        <v>0</v>
      </c>
      <c r="AF395">
        <f t="shared" si="1942"/>
        <v>0</v>
      </c>
      <c r="AG395">
        <f t="shared" si="1943"/>
        <v>0</v>
      </c>
      <c r="AH395">
        <f t="shared" si="1944"/>
        <v>12945.064</v>
      </c>
      <c r="AI395">
        <f t="shared" si="1945"/>
        <v>32362.66</v>
      </c>
      <c r="AJ395" s="19"/>
      <c r="AL395" s="19">
        <f t="shared" si="1946"/>
        <v>0</v>
      </c>
      <c r="AM395" s="19">
        <f t="shared" si="1947"/>
        <v>0</v>
      </c>
      <c r="AN395" s="19">
        <f t="shared" si="1948"/>
        <v>0</v>
      </c>
      <c r="AO395" s="19">
        <f t="shared" si="1949"/>
        <v>2353.6480000000001</v>
      </c>
      <c r="AP395" s="19">
        <f t="shared" si="1950"/>
        <v>5884.12</v>
      </c>
      <c r="AQ395" s="19"/>
      <c r="AT395" s="1" t="str">
        <f t="shared" si="1951"/>
        <v>Basic, Sport</v>
      </c>
      <c r="AU395" s="19">
        <f t="shared" ref="AU395:AY404" si="2052">+AT$346*AU327</f>
        <v>0</v>
      </c>
      <c r="AV395" s="19">
        <f t="shared" si="2052"/>
        <v>0</v>
      </c>
      <c r="AW395" s="19">
        <f t="shared" si="2052"/>
        <v>0</v>
      </c>
      <c r="AX395" s="19">
        <f t="shared" si="2052"/>
        <v>547.36</v>
      </c>
      <c r="AY395" s="19">
        <f t="shared" si="2052"/>
        <v>1368.4</v>
      </c>
      <c r="BA395" s="19">
        <f t="shared" si="1952"/>
        <v>0</v>
      </c>
      <c r="BB395">
        <f t="shared" si="1953"/>
        <v>0</v>
      </c>
      <c r="BC395">
        <f t="shared" si="1954"/>
        <v>0</v>
      </c>
      <c r="BD395">
        <f t="shared" si="1955"/>
        <v>12945.064</v>
      </c>
      <c r="BE395">
        <f t="shared" si="1956"/>
        <v>32362.66</v>
      </c>
      <c r="BF395" s="19"/>
      <c r="BH395" s="19">
        <f t="shared" si="1957"/>
        <v>0</v>
      </c>
      <c r="BI395" s="19">
        <f t="shared" si="1958"/>
        <v>0</v>
      </c>
      <c r="BJ395" s="19">
        <f t="shared" si="1959"/>
        <v>0</v>
      </c>
      <c r="BK395" s="19">
        <f t="shared" si="1960"/>
        <v>2353.6480000000001</v>
      </c>
      <c r="BL395" s="19">
        <f t="shared" si="1961"/>
        <v>5884.12</v>
      </c>
      <c r="BM395" s="19"/>
      <c r="BP395" s="1" t="str">
        <f t="shared" si="1962"/>
        <v>Basic, Sport</v>
      </c>
      <c r="BQ395" s="19">
        <f t="shared" ref="BQ395:BU404" si="2053">+BP$346*BQ327</f>
        <v>0</v>
      </c>
      <c r="BR395" s="19">
        <f t="shared" si="2053"/>
        <v>0</v>
      </c>
      <c r="BS395" s="19">
        <f t="shared" si="2053"/>
        <v>0</v>
      </c>
      <c r="BT395" s="19">
        <f t="shared" si="2053"/>
        <v>547.36</v>
      </c>
      <c r="BU395" s="19">
        <f t="shared" si="2053"/>
        <v>1368.4</v>
      </c>
      <c r="BW395" s="19">
        <f t="shared" si="1963"/>
        <v>0</v>
      </c>
      <c r="BX395">
        <f t="shared" si="1964"/>
        <v>0</v>
      </c>
      <c r="BY395">
        <f t="shared" si="1965"/>
        <v>0</v>
      </c>
      <c r="BZ395">
        <f t="shared" si="1966"/>
        <v>12945.064</v>
      </c>
      <c r="CA395">
        <f t="shared" si="1967"/>
        <v>32362.66</v>
      </c>
      <c r="CB395" s="19"/>
      <c r="CD395" s="19">
        <f t="shared" si="1968"/>
        <v>0</v>
      </c>
      <c r="CE395" s="19">
        <f t="shared" si="1969"/>
        <v>0</v>
      </c>
      <c r="CF395" s="19">
        <f t="shared" si="1970"/>
        <v>0</v>
      </c>
      <c r="CG395" s="19">
        <f t="shared" si="1971"/>
        <v>2353.6480000000001</v>
      </c>
      <c r="CH395" s="19">
        <f t="shared" si="1972"/>
        <v>5884.12</v>
      </c>
      <c r="CI395" s="19"/>
      <c r="CL395" s="1" t="str">
        <f t="shared" si="1973"/>
        <v>Basic, Sport</v>
      </c>
      <c r="CM395" s="19">
        <f t="shared" ref="CM395:CQ404" si="2054">+CL$346*CM327</f>
        <v>0</v>
      </c>
      <c r="CN395" s="19">
        <f t="shared" si="2054"/>
        <v>0</v>
      </c>
      <c r="CO395" s="19">
        <f t="shared" si="2054"/>
        <v>0</v>
      </c>
      <c r="CP395" s="19">
        <f t="shared" si="2054"/>
        <v>547.36</v>
      </c>
      <c r="CQ395" s="19">
        <f t="shared" si="2054"/>
        <v>1368.4</v>
      </c>
      <c r="CS395" s="19">
        <f t="shared" si="1974"/>
        <v>0</v>
      </c>
      <c r="CT395">
        <f t="shared" si="1975"/>
        <v>0</v>
      </c>
      <c r="CU395">
        <f t="shared" si="1976"/>
        <v>0</v>
      </c>
      <c r="CV395">
        <f t="shared" si="1977"/>
        <v>12945.064</v>
      </c>
      <c r="CW395">
        <f t="shared" si="1978"/>
        <v>32362.66</v>
      </c>
      <c r="CX395" s="19"/>
      <c r="CZ395" s="19">
        <f t="shared" si="1979"/>
        <v>0</v>
      </c>
      <c r="DA395" s="19">
        <f t="shared" si="1980"/>
        <v>0</v>
      </c>
      <c r="DB395" s="19">
        <f t="shared" si="1981"/>
        <v>0</v>
      </c>
      <c r="DC395" s="19">
        <f t="shared" si="1982"/>
        <v>2353.6480000000001</v>
      </c>
      <c r="DD395" s="19">
        <f t="shared" si="1983"/>
        <v>5884.12</v>
      </c>
      <c r="DE395" s="19"/>
      <c r="DH395" s="1" t="str">
        <f t="shared" si="1984"/>
        <v>Basic, Sport</v>
      </c>
      <c r="DI395" s="19">
        <f t="shared" ref="DI395:DM404" si="2055">+DH$346*DI327</f>
        <v>0</v>
      </c>
      <c r="DJ395" s="19">
        <f t="shared" si="2055"/>
        <v>0</v>
      </c>
      <c r="DK395" s="19">
        <f t="shared" si="2055"/>
        <v>0</v>
      </c>
      <c r="DL395" s="19">
        <f t="shared" si="2055"/>
        <v>547.36</v>
      </c>
      <c r="DM395" s="19">
        <f t="shared" si="2055"/>
        <v>1368.4</v>
      </c>
      <c r="DO395" s="19">
        <f t="shared" si="1985"/>
        <v>0</v>
      </c>
      <c r="DP395">
        <f t="shared" si="1986"/>
        <v>0</v>
      </c>
      <c r="DQ395">
        <f t="shared" si="1987"/>
        <v>0</v>
      </c>
      <c r="DR395">
        <f t="shared" si="1988"/>
        <v>12945.064</v>
      </c>
      <c r="DS395">
        <f t="shared" si="1989"/>
        <v>32362.66</v>
      </c>
      <c r="DT395" s="19"/>
      <c r="DV395" s="19">
        <f t="shared" si="1990"/>
        <v>0</v>
      </c>
      <c r="DW395" s="19">
        <f t="shared" si="1991"/>
        <v>0</v>
      </c>
      <c r="DX395" s="19">
        <f t="shared" si="1992"/>
        <v>0</v>
      </c>
      <c r="DY395" s="19">
        <f t="shared" si="1993"/>
        <v>2353.6480000000001</v>
      </c>
      <c r="DZ395" s="19">
        <f t="shared" si="1994"/>
        <v>5884.12</v>
      </c>
      <c r="EA395" s="19"/>
      <c r="ED395" s="1" t="str">
        <f t="shared" si="1995"/>
        <v>Basic, Sport</v>
      </c>
      <c r="EE395" s="19">
        <f t="shared" ref="EE395:EI404" si="2056">+ED$346*EE327</f>
        <v>0</v>
      </c>
      <c r="EF395" s="19">
        <f t="shared" si="2056"/>
        <v>0</v>
      </c>
      <c r="EG395" s="19">
        <f t="shared" si="2056"/>
        <v>0</v>
      </c>
      <c r="EH395" s="19">
        <f t="shared" si="2056"/>
        <v>547.36</v>
      </c>
      <c r="EI395" s="19">
        <f t="shared" si="2056"/>
        <v>1368.4</v>
      </c>
      <c r="EK395" s="19">
        <f t="shared" si="1996"/>
        <v>0</v>
      </c>
      <c r="EL395">
        <f t="shared" si="1997"/>
        <v>0</v>
      </c>
      <c r="EM395">
        <f t="shared" si="1998"/>
        <v>0</v>
      </c>
      <c r="EN395">
        <f t="shared" si="1999"/>
        <v>12945.064</v>
      </c>
      <c r="EO395">
        <f t="shared" si="2000"/>
        <v>32362.66</v>
      </c>
      <c r="EP395" s="19"/>
      <c r="ER395" s="19">
        <f t="shared" si="2001"/>
        <v>0</v>
      </c>
      <c r="ES395" s="19">
        <f t="shared" si="2002"/>
        <v>0</v>
      </c>
      <c r="ET395" s="19">
        <f t="shared" si="2003"/>
        <v>0</v>
      </c>
      <c r="EU395" s="19">
        <f t="shared" si="2004"/>
        <v>2353.6480000000001</v>
      </c>
      <c r="EV395" s="19">
        <f t="shared" si="2005"/>
        <v>5884.12</v>
      </c>
      <c r="EW395" s="19"/>
      <c r="EZ395" s="1" t="str">
        <f t="shared" si="2006"/>
        <v>Basic, Sport</v>
      </c>
      <c r="FA395" s="19">
        <f t="shared" ref="FA395:FE404" si="2057">+EZ$346*FA327</f>
        <v>0</v>
      </c>
      <c r="FB395" s="19">
        <f t="shared" si="2057"/>
        <v>0</v>
      </c>
      <c r="FC395" s="19">
        <f t="shared" si="2057"/>
        <v>0</v>
      </c>
      <c r="FD395" s="19">
        <f t="shared" si="2057"/>
        <v>547.36</v>
      </c>
      <c r="FE395" s="19">
        <f t="shared" si="2057"/>
        <v>1368.4</v>
      </c>
      <c r="FG395" s="19">
        <f t="shared" si="2007"/>
        <v>0</v>
      </c>
      <c r="FH395">
        <f t="shared" si="2008"/>
        <v>0</v>
      </c>
      <c r="FI395">
        <f t="shared" si="2009"/>
        <v>0</v>
      </c>
      <c r="FJ395">
        <f t="shared" si="2010"/>
        <v>12945.064</v>
      </c>
      <c r="FK395">
        <f t="shared" si="2011"/>
        <v>32362.66</v>
      </c>
      <c r="FL395" s="19"/>
      <c r="FN395" s="19">
        <f t="shared" si="2012"/>
        <v>0</v>
      </c>
      <c r="FO395" s="19">
        <f t="shared" si="2013"/>
        <v>0</v>
      </c>
      <c r="FP395" s="19">
        <f t="shared" si="2014"/>
        <v>0</v>
      </c>
      <c r="FQ395" s="19">
        <f t="shared" si="2015"/>
        <v>2353.6480000000001</v>
      </c>
      <c r="FR395" s="19">
        <f t="shared" si="2016"/>
        <v>5884.12</v>
      </c>
      <c r="FS395" s="19"/>
      <c r="FV395" s="1" t="str">
        <f t="shared" si="2017"/>
        <v>Basic, Sport</v>
      </c>
      <c r="FW395" s="19">
        <f t="shared" ref="FW395:GA404" si="2058">+FV$346*FW327</f>
        <v>0</v>
      </c>
      <c r="FX395" s="19">
        <f t="shared" si="2058"/>
        <v>0</v>
      </c>
      <c r="FY395" s="19">
        <f t="shared" si="2058"/>
        <v>0</v>
      </c>
      <c r="FZ395" s="19">
        <f t="shared" si="2058"/>
        <v>547.36</v>
      </c>
      <c r="GA395" s="19">
        <f t="shared" si="2058"/>
        <v>1368.4</v>
      </c>
      <c r="GC395" s="19">
        <f t="shared" si="2018"/>
        <v>0</v>
      </c>
      <c r="GD395">
        <f t="shared" si="2019"/>
        <v>0</v>
      </c>
      <c r="GE395">
        <f t="shared" si="2020"/>
        <v>0</v>
      </c>
      <c r="GF395">
        <f t="shared" si="2021"/>
        <v>12945.064</v>
      </c>
      <c r="GG395">
        <f t="shared" si="2022"/>
        <v>32362.66</v>
      </c>
      <c r="GH395" s="19"/>
      <c r="GJ395" s="19">
        <f t="shared" si="2023"/>
        <v>0</v>
      </c>
      <c r="GK395" s="19">
        <f t="shared" si="2024"/>
        <v>0</v>
      </c>
      <c r="GL395" s="19">
        <f t="shared" si="2025"/>
        <v>0</v>
      </c>
      <c r="GM395" s="19">
        <f t="shared" si="2026"/>
        <v>2353.6480000000001</v>
      </c>
      <c r="GN395" s="19">
        <f t="shared" si="2027"/>
        <v>5884.12</v>
      </c>
      <c r="GO395" s="19"/>
      <c r="GR395" s="1" t="str">
        <f t="shared" si="2028"/>
        <v>Basic, Sport</v>
      </c>
      <c r="GS395" s="19">
        <f t="shared" ref="GS395:GW404" si="2059">+GR$346*GS327</f>
        <v>0</v>
      </c>
      <c r="GT395" s="19">
        <f t="shared" si="2059"/>
        <v>0</v>
      </c>
      <c r="GU395" s="19">
        <f t="shared" si="2059"/>
        <v>0</v>
      </c>
      <c r="GV395" s="19">
        <f t="shared" si="2059"/>
        <v>547.36</v>
      </c>
      <c r="GW395" s="19">
        <f t="shared" si="2059"/>
        <v>1368.4</v>
      </c>
      <c r="GY395" s="19">
        <f t="shared" si="2029"/>
        <v>0</v>
      </c>
      <c r="GZ395">
        <f t="shared" si="2030"/>
        <v>0</v>
      </c>
      <c r="HA395">
        <f t="shared" si="2031"/>
        <v>0</v>
      </c>
      <c r="HB395">
        <f t="shared" si="2032"/>
        <v>12945.064</v>
      </c>
      <c r="HC395">
        <f t="shared" si="2033"/>
        <v>32362.66</v>
      </c>
      <c r="HD395" s="19"/>
      <c r="HF395" s="19">
        <f t="shared" si="2034"/>
        <v>0</v>
      </c>
      <c r="HG395" s="19">
        <f t="shared" si="2035"/>
        <v>0</v>
      </c>
      <c r="HH395" s="19">
        <f t="shared" si="2036"/>
        <v>0</v>
      </c>
      <c r="HI395" s="19">
        <f t="shared" si="2037"/>
        <v>2353.6480000000001</v>
      </c>
      <c r="HJ395" s="19">
        <f t="shared" si="2038"/>
        <v>5884.12</v>
      </c>
      <c r="HK395" s="19"/>
      <c r="HN395" s="1" t="str">
        <f t="shared" si="2039"/>
        <v>Basic, Sport</v>
      </c>
      <c r="HO395" s="19">
        <f t="shared" ref="HO395:HS404" si="2060">+HN$346*HO327</f>
        <v>0</v>
      </c>
      <c r="HP395" s="19">
        <f t="shared" si="2060"/>
        <v>0</v>
      </c>
      <c r="HQ395" s="19">
        <f t="shared" si="2060"/>
        <v>0</v>
      </c>
      <c r="HR395" s="19">
        <f t="shared" si="2060"/>
        <v>547.36</v>
      </c>
      <c r="HS395" s="19">
        <f t="shared" si="2060"/>
        <v>1368.4</v>
      </c>
      <c r="HU395" s="19">
        <f t="shared" si="2040"/>
        <v>0</v>
      </c>
      <c r="HV395">
        <f t="shared" si="2041"/>
        <v>0</v>
      </c>
      <c r="HW395">
        <f t="shared" si="2042"/>
        <v>0</v>
      </c>
      <c r="HX395">
        <f t="shared" si="2043"/>
        <v>12945.064</v>
      </c>
      <c r="HY395">
        <f t="shared" si="2044"/>
        <v>32362.66</v>
      </c>
      <c r="HZ395" s="19"/>
      <c r="IB395" s="19">
        <f t="shared" si="2045"/>
        <v>0</v>
      </c>
      <c r="IC395" s="19">
        <f t="shared" si="2046"/>
        <v>0</v>
      </c>
      <c r="ID395" s="19">
        <f t="shared" si="2047"/>
        <v>0</v>
      </c>
      <c r="IE395" s="19">
        <f t="shared" si="2048"/>
        <v>2353.6480000000001</v>
      </c>
      <c r="IF395" s="19">
        <f t="shared" si="2049"/>
        <v>5884.12</v>
      </c>
      <c r="IG395" s="19"/>
    </row>
    <row r="396" spans="1:241">
      <c r="B396" s="1" t="str">
        <f t="shared" si="1929"/>
        <v>Sport</v>
      </c>
      <c r="C396" s="19">
        <f t="shared" si="2050"/>
        <v>0</v>
      </c>
      <c r="D396" s="19">
        <f t="shared" si="2050"/>
        <v>0</v>
      </c>
      <c r="E396" s="19">
        <f t="shared" si="2050"/>
        <v>0</v>
      </c>
      <c r="F396" s="19">
        <f t="shared" si="2050"/>
        <v>497.6</v>
      </c>
      <c r="G396" s="19">
        <f t="shared" si="2050"/>
        <v>1244</v>
      </c>
      <c r="I396" s="19">
        <f t="shared" si="1930"/>
        <v>0</v>
      </c>
      <c r="J396">
        <f t="shared" si="1931"/>
        <v>0</v>
      </c>
      <c r="K396">
        <f t="shared" si="1932"/>
        <v>0</v>
      </c>
      <c r="L396">
        <f t="shared" si="1933"/>
        <v>11768.24</v>
      </c>
      <c r="M396">
        <f t="shared" si="1934"/>
        <v>29420.6</v>
      </c>
      <c r="N396" s="19"/>
      <c r="P396" s="19">
        <f t="shared" si="1935"/>
        <v>0</v>
      </c>
      <c r="Q396" s="19">
        <f t="shared" si="1936"/>
        <v>0</v>
      </c>
      <c r="R396" s="19">
        <f t="shared" si="1937"/>
        <v>0</v>
      </c>
      <c r="S396" s="19">
        <f t="shared" si="1938"/>
        <v>2139.6799999999998</v>
      </c>
      <c r="T396" s="19">
        <f t="shared" si="1939"/>
        <v>5349.2</v>
      </c>
      <c r="U396" s="19"/>
      <c r="X396" s="1" t="str">
        <f t="shared" si="1940"/>
        <v>Sport</v>
      </c>
      <c r="Y396" s="19">
        <f t="shared" si="2051"/>
        <v>0</v>
      </c>
      <c r="Z396" s="19">
        <f t="shared" si="2051"/>
        <v>0</v>
      </c>
      <c r="AA396" s="19">
        <f t="shared" si="2051"/>
        <v>0</v>
      </c>
      <c r="AB396" s="19">
        <f t="shared" si="2051"/>
        <v>497.6</v>
      </c>
      <c r="AC396" s="19">
        <f t="shared" si="2051"/>
        <v>1244</v>
      </c>
      <c r="AE396" s="19">
        <f t="shared" si="1941"/>
        <v>0</v>
      </c>
      <c r="AF396">
        <f t="shared" si="1942"/>
        <v>0</v>
      </c>
      <c r="AG396">
        <f t="shared" si="1943"/>
        <v>0</v>
      </c>
      <c r="AH396">
        <f t="shared" si="1944"/>
        <v>11768.24</v>
      </c>
      <c r="AI396">
        <f t="shared" si="1945"/>
        <v>29420.6</v>
      </c>
      <c r="AJ396" s="19"/>
      <c r="AL396" s="19">
        <f t="shared" si="1946"/>
        <v>0</v>
      </c>
      <c r="AM396" s="19">
        <f t="shared" si="1947"/>
        <v>0</v>
      </c>
      <c r="AN396" s="19">
        <f t="shared" si="1948"/>
        <v>0</v>
      </c>
      <c r="AO396" s="19">
        <f t="shared" si="1949"/>
        <v>2139.6799999999998</v>
      </c>
      <c r="AP396" s="19">
        <f t="shared" si="1950"/>
        <v>5349.2</v>
      </c>
      <c r="AQ396" s="19"/>
      <c r="AT396" s="1" t="str">
        <f t="shared" si="1951"/>
        <v>Underground</v>
      </c>
      <c r="AU396" s="19">
        <f t="shared" si="2052"/>
        <v>0</v>
      </c>
      <c r="AV396" s="19">
        <f t="shared" si="2052"/>
        <v>0</v>
      </c>
      <c r="AW396" s="19">
        <f t="shared" si="2052"/>
        <v>0</v>
      </c>
      <c r="AX396" s="19">
        <f t="shared" si="2052"/>
        <v>497.6</v>
      </c>
      <c r="AY396" s="19">
        <f t="shared" si="2052"/>
        <v>1244</v>
      </c>
      <c r="BA396" s="19">
        <f t="shared" si="1952"/>
        <v>0</v>
      </c>
      <c r="BB396">
        <f t="shared" si="1953"/>
        <v>0</v>
      </c>
      <c r="BC396">
        <f t="shared" si="1954"/>
        <v>0</v>
      </c>
      <c r="BD396">
        <f t="shared" si="1955"/>
        <v>11768.24</v>
      </c>
      <c r="BE396">
        <f t="shared" si="1956"/>
        <v>29420.6</v>
      </c>
      <c r="BF396" s="19"/>
      <c r="BH396" s="19">
        <f t="shared" si="1957"/>
        <v>0</v>
      </c>
      <c r="BI396" s="19">
        <f t="shared" si="1958"/>
        <v>0</v>
      </c>
      <c r="BJ396" s="19">
        <f t="shared" si="1959"/>
        <v>0</v>
      </c>
      <c r="BK396" s="19">
        <f t="shared" si="1960"/>
        <v>2139.6799999999998</v>
      </c>
      <c r="BL396" s="19">
        <f t="shared" si="1961"/>
        <v>5349.2</v>
      </c>
      <c r="BM396" s="19"/>
      <c r="BP396" s="1" t="str">
        <f t="shared" si="1962"/>
        <v>Underground</v>
      </c>
      <c r="BQ396" s="19">
        <f t="shared" si="2053"/>
        <v>0</v>
      </c>
      <c r="BR396" s="19">
        <f t="shared" si="2053"/>
        <v>0</v>
      </c>
      <c r="BS396" s="19">
        <f t="shared" si="2053"/>
        <v>0</v>
      </c>
      <c r="BT396" s="19">
        <f t="shared" si="2053"/>
        <v>497.6</v>
      </c>
      <c r="BU396" s="19">
        <f t="shared" si="2053"/>
        <v>1244</v>
      </c>
      <c r="BW396" s="19">
        <f t="shared" si="1963"/>
        <v>0</v>
      </c>
      <c r="BX396">
        <f t="shared" si="1964"/>
        <v>0</v>
      </c>
      <c r="BY396">
        <f t="shared" si="1965"/>
        <v>0</v>
      </c>
      <c r="BZ396">
        <f t="shared" si="1966"/>
        <v>11768.24</v>
      </c>
      <c r="CA396">
        <f t="shared" si="1967"/>
        <v>29420.6</v>
      </c>
      <c r="CB396" s="19"/>
      <c r="CD396" s="19">
        <f t="shared" si="1968"/>
        <v>0</v>
      </c>
      <c r="CE396" s="19">
        <f t="shared" si="1969"/>
        <v>0</v>
      </c>
      <c r="CF396" s="19">
        <f t="shared" si="1970"/>
        <v>0</v>
      </c>
      <c r="CG396" s="19">
        <f t="shared" si="1971"/>
        <v>2139.6799999999998</v>
      </c>
      <c r="CH396" s="19">
        <f t="shared" si="1972"/>
        <v>5349.2</v>
      </c>
      <c r="CI396" s="19"/>
      <c r="CL396" s="1" t="str">
        <f t="shared" si="1973"/>
        <v>Underground</v>
      </c>
      <c r="CM396" s="19">
        <f t="shared" si="2054"/>
        <v>0</v>
      </c>
      <c r="CN396" s="19">
        <f t="shared" si="2054"/>
        <v>0</v>
      </c>
      <c r="CO396" s="19">
        <f t="shared" si="2054"/>
        <v>0</v>
      </c>
      <c r="CP396" s="19">
        <f t="shared" si="2054"/>
        <v>497.6</v>
      </c>
      <c r="CQ396" s="19">
        <f t="shared" si="2054"/>
        <v>1244</v>
      </c>
      <c r="CS396" s="19">
        <f t="shared" si="1974"/>
        <v>0</v>
      </c>
      <c r="CT396">
        <f t="shared" si="1975"/>
        <v>0</v>
      </c>
      <c r="CU396">
        <f t="shared" si="1976"/>
        <v>0</v>
      </c>
      <c r="CV396">
        <f t="shared" si="1977"/>
        <v>11768.24</v>
      </c>
      <c r="CW396">
        <f t="shared" si="1978"/>
        <v>29420.6</v>
      </c>
      <c r="CX396" s="19"/>
      <c r="CZ396" s="19">
        <f t="shared" si="1979"/>
        <v>0</v>
      </c>
      <c r="DA396" s="19">
        <f t="shared" si="1980"/>
        <v>0</v>
      </c>
      <c r="DB396" s="19">
        <f t="shared" si="1981"/>
        <v>0</v>
      </c>
      <c r="DC396" s="19">
        <f t="shared" si="1982"/>
        <v>2139.6799999999998</v>
      </c>
      <c r="DD396" s="19">
        <f t="shared" si="1983"/>
        <v>5349.2</v>
      </c>
      <c r="DE396" s="19"/>
      <c r="DH396" s="1" t="str">
        <f t="shared" si="1984"/>
        <v>Underground</v>
      </c>
      <c r="DI396" s="19">
        <f t="shared" si="2055"/>
        <v>0</v>
      </c>
      <c r="DJ396" s="19">
        <f t="shared" si="2055"/>
        <v>0</v>
      </c>
      <c r="DK396" s="19">
        <f t="shared" si="2055"/>
        <v>0</v>
      </c>
      <c r="DL396" s="19">
        <f t="shared" si="2055"/>
        <v>497.6</v>
      </c>
      <c r="DM396" s="19">
        <f t="shared" si="2055"/>
        <v>1244</v>
      </c>
      <c r="DO396" s="19">
        <f t="shared" si="1985"/>
        <v>0</v>
      </c>
      <c r="DP396">
        <f t="shared" si="1986"/>
        <v>0</v>
      </c>
      <c r="DQ396">
        <f t="shared" si="1987"/>
        <v>0</v>
      </c>
      <c r="DR396">
        <f t="shared" si="1988"/>
        <v>11768.24</v>
      </c>
      <c r="DS396">
        <f t="shared" si="1989"/>
        <v>29420.6</v>
      </c>
      <c r="DT396" s="19"/>
      <c r="DV396" s="19">
        <f t="shared" si="1990"/>
        <v>0</v>
      </c>
      <c r="DW396" s="19">
        <f t="shared" si="1991"/>
        <v>0</v>
      </c>
      <c r="DX396" s="19">
        <f t="shared" si="1992"/>
        <v>0</v>
      </c>
      <c r="DY396" s="19">
        <f t="shared" si="1993"/>
        <v>2139.6799999999998</v>
      </c>
      <c r="DZ396" s="19">
        <f t="shared" si="1994"/>
        <v>5349.2</v>
      </c>
      <c r="EA396" s="19"/>
      <c r="ED396" s="1" t="str">
        <f t="shared" si="1995"/>
        <v>Underground</v>
      </c>
      <c r="EE396" s="19">
        <f t="shared" si="2056"/>
        <v>0</v>
      </c>
      <c r="EF396" s="19">
        <f t="shared" si="2056"/>
        <v>0</v>
      </c>
      <c r="EG396" s="19">
        <f t="shared" si="2056"/>
        <v>0</v>
      </c>
      <c r="EH396" s="19">
        <f t="shared" si="2056"/>
        <v>497.6</v>
      </c>
      <c r="EI396" s="19">
        <f t="shared" si="2056"/>
        <v>1244</v>
      </c>
      <c r="EK396" s="19">
        <f t="shared" si="1996"/>
        <v>0</v>
      </c>
      <c r="EL396">
        <f t="shared" si="1997"/>
        <v>0</v>
      </c>
      <c r="EM396">
        <f t="shared" si="1998"/>
        <v>0</v>
      </c>
      <c r="EN396">
        <f t="shared" si="1999"/>
        <v>11768.24</v>
      </c>
      <c r="EO396">
        <f t="shared" si="2000"/>
        <v>29420.6</v>
      </c>
      <c r="EP396" s="19"/>
      <c r="ER396" s="19">
        <f t="shared" si="2001"/>
        <v>0</v>
      </c>
      <c r="ES396" s="19">
        <f t="shared" si="2002"/>
        <v>0</v>
      </c>
      <c r="ET396" s="19">
        <f t="shared" si="2003"/>
        <v>0</v>
      </c>
      <c r="EU396" s="19">
        <f t="shared" si="2004"/>
        <v>2139.6799999999998</v>
      </c>
      <c r="EV396" s="19">
        <f t="shared" si="2005"/>
        <v>5349.2</v>
      </c>
      <c r="EW396" s="19"/>
      <c r="EZ396" s="1" t="str">
        <f t="shared" si="2006"/>
        <v>Underground</v>
      </c>
      <c r="FA396" s="19">
        <f t="shared" si="2057"/>
        <v>0</v>
      </c>
      <c r="FB396" s="19">
        <f t="shared" si="2057"/>
        <v>0</v>
      </c>
      <c r="FC396" s="19">
        <f t="shared" si="2057"/>
        <v>0</v>
      </c>
      <c r="FD396" s="19">
        <f t="shared" si="2057"/>
        <v>497.6</v>
      </c>
      <c r="FE396" s="19">
        <f t="shared" si="2057"/>
        <v>1244</v>
      </c>
      <c r="FG396" s="19">
        <f t="shared" si="2007"/>
        <v>0</v>
      </c>
      <c r="FH396">
        <f t="shared" si="2008"/>
        <v>0</v>
      </c>
      <c r="FI396">
        <f t="shared" si="2009"/>
        <v>0</v>
      </c>
      <c r="FJ396">
        <f t="shared" si="2010"/>
        <v>11768.24</v>
      </c>
      <c r="FK396">
        <f t="shared" si="2011"/>
        <v>29420.6</v>
      </c>
      <c r="FL396" s="19"/>
      <c r="FN396" s="19">
        <f t="shared" si="2012"/>
        <v>0</v>
      </c>
      <c r="FO396" s="19">
        <f t="shared" si="2013"/>
        <v>0</v>
      </c>
      <c r="FP396" s="19">
        <f t="shared" si="2014"/>
        <v>0</v>
      </c>
      <c r="FQ396" s="19">
        <f t="shared" si="2015"/>
        <v>2139.6799999999998</v>
      </c>
      <c r="FR396" s="19">
        <f t="shared" si="2016"/>
        <v>5349.2</v>
      </c>
      <c r="FS396" s="19"/>
      <c r="FV396" s="1" t="str">
        <f t="shared" si="2017"/>
        <v>Underground</v>
      </c>
      <c r="FW396" s="19">
        <f t="shared" si="2058"/>
        <v>0</v>
      </c>
      <c r="FX396" s="19">
        <f t="shared" si="2058"/>
        <v>0</v>
      </c>
      <c r="FY396" s="19">
        <f t="shared" si="2058"/>
        <v>0</v>
      </c>
      <c r="FZ396" s="19">
        <f t="shared" si="2058"/>
        <v>497.6</v>
      </c>
      <c r="GA396" s="19">
        <f t="shared" si="2058"/>
        <v>1244</v>
      </c>
      <c r="GC396" s="19">
        <f t="shared" si="2018"/>
        <v>0</v>
      </c>
      <c r="GD396">
        <f t="shared" si="2019"/>
        <v>0</v>
      </c>
      <c r="GE396">
        <f t="shared" si="2020"/>
        <v>0</v>
      </c>
      <c r="GF396">
        <f t="shared" si="2021"/>
        <v>11768.24</v>
      </c>
      <c r="GG396">
        <f t="shared" si="2022"/>
        <v>29420.6</v>
      </c>
      <c r="GH396" s="19"/>
      <c r="GJ396" s="19">
        <f t="shared" si="2023"/>
        <v>0</v>
      </c>
      <c r="GK396" s="19">
        <f t="shared" si="2024"/>
        <v>0</v>
      </c>
      <c r="GL396" s="19">
        <f t="shared" si="2025"/>
        <v>0</v>
      </c>
      <c r="GM396" s="19">
        <f t="shared" si="2026"/>
        <v>2139.6799999999998</v>
      </c>
      <c r="GN396" s="19">
        <f t="shared" si="2027"/>
        <v>5349.2</v>
      </c>
      <c r="GO396" s="19"/>
      <c r="GR396" s="1" t="str">
        <f t="shared" si="2028"/>
        <v>Underground</v>
      </c>
      <c r="GS396" s="19">
        <f t="shared" si="2059"/>
        <v>0</v>
      </c>
      <c r="GT396" s="19">
        <f t="shared" si="2059"/>
        <v>0</v>
      </c>
      <c r="GU396" s="19">
        <f t="shared" si="2059"/>
        <v>0</v>
      </c>
      <c r="GV396" s="19">
        <f t="shared" si="2059"/>
        <v>497.6</v>
      </c>
      <c r="GW396" s="19">
        <f t="shared" si="2059"/>
        <v>1244</v>
      </c>
      <c r="GY396" s="19">
        <f t="shared" si="2029"/>
        <v>0</v>
      </c>
      <c r="GZ396">
        <f t="shared" si="2030"/>
        <v>0</v>
      </c>
      <c r="HA396">
        <f t="shared" si="2031"/>
        <v>0</v>
      </c>
      <c r="HB396">
        <f t="shared" si="2032"/>
        <v>11768.24</v>
      </c>
      <c r="HC396">
        <f t="shared" si="2033"/>
        <v>29420.6</v>
      </c>
      <c r="HD396" s="19"/>
      <c r="HF396" s="19">
        <f t="shared" si="2034"/>
        <v>0</v>
      </c>
      <c r="HG396" s="19">
        <f t="shared" si="2035"/>
        <v>0</v>
      </c>
      <c r="HH396" s="19">
        <f t="shared" si="2036"/>
        <v>0</v>
      </c>
      <c r="HI396" s="19">
        <f t="shared" si="2037"/>
        <v>2139.6799999999998</v>
      </c>
      <c r="HJ396" s="19">
        <f t="shared" si="2038"/>
        <v>5349.2</v>
      </c>
      <c r="HK396" s="19"/>
      <c r="HN396" s="1" t="str">
        <f t="shared" si="2039"/>
        <v>Underground</v>
      </c>
      <c r="HO396" s="19">
        <f t="shared" si="2060"/>
        <v>0</v>
      </c>
      <c r="HP396" s="19">
        <f t="shared" si="2060"/>
        <v>0</v>
      </c>
      <c r="HQ396" s="19">
        <f t="shared" si="2060"/>
        <v>0</v>
      </c>
      <c r="HR396" s="19">
        <f t="shared" si="2060"/>
        <v>497.6</v>
      </c>
      <c r="HS396" s="19">
        <f t="shared" si="2060"/>
        <v>1244</v>
      </c>
      <c r="HU396" s="19">
        <f t="shared" si="2040"/>
        <v>0</v>
      </c>
      <c r="HV396">
        <f t="shared" si="2041"/>
        <v>0</v>
      </c>
      <c r="HW396">
        <f t="shared" si="2042"/>
        <v>0</v>
      </c>
      <c r="HX396">
        <f t="shared" si="2043"/>
        <v>11768.24</v>
      </c>
      <c r="HY396">
        <f t="shared" si="2044"/>
        <v>29420.6</v>
      </c>
      <c r="HZ396" s="19"/>
      <c r="IB396" s="19">
        <f t="shared" si="2045"/>
        <v>0</v>
      </c>
      <c r="IC396" s="19">
        <f t="shared" si="2046"/>
        <v>0</v>
      </c>
      <c r="ID396" s="19">
        <f t="shared" si="2047"/>
        <v>0</v>
      </c>
      <c r="IE396" s="19">
        <f t="shared" si="2048"/>
        <v>2139.6799999999998</v>
      </c>
      <c r="IF396" s="19">
        <f t="shared" si="2049"/>
        <v>5349.2</v>
      </c>
      <c r="IG396" s="19"/>
    </row>
    <row r="397" spans="1:241">
      <c r="B397" s="1" t="str">
        <f t="shared" si="1929"/>
        <v>Underground</v>
      </c>
      <c r="C397" s="19">
        <f t="shared" si="2050"/>
        <v>0</v>
      </c>
      <c r="D397" s="19">
        <f t="shared" si="2050"/>
        <v>0</v>
      </c>
      <c r="E397" s="19">
        <f t="shared" si="2050"/>
        <v>0</v>
      </c>
      <c r="F397" s="19">
        <f t="shared" si="2050"/>
        <v>597.12</v>
      </c>
      <c r="G397" s="19">
        <f t="shared" si="2050"/>
        <v>1492.8</v>
      </c>
      <c r="I397" s="19">
        <f t="shared" si="1930"/>
        <v>0</v>
      </c>
      <c r="J397">
        <f t="shared" si="1931"/>
        <v>0</v>
      </c>
      <c r="K397">
        <f t="shared" si="1932"/>
        <v>0</v>
      </c>
      <c r="L397">
        <f t="shared" si="1933"/>
        <v>17406.047999999999</v>
      </c>
      <c r="M397">
        <f t="shared" si="1934"/>
        <v>43515.119999999995</v>
      </c>
      <c r="N397" s="19"/>
      <c r="P397" s="19">
        <f t="shared" si="1935"/>
        <v>0</v>
      </c>
      <c r="Q397" s="19">
        <f t="shared" si="1936"/>
        <v>0</v>
      </c>
      <c r="R397" s="19">
        <f t="shared" si="1937"/>
        <v>0</v>
      </c>
      <c r="S397" s="19">
        <f t="shared" si="1938"/>
        <v>3164.7359999999999</v>
      </c>
      <c r="T397" s="19">
        <f t="shared" si="1939"/>
        <v>7911.8399999999992</v>
      </c>
      <c r="U397" s="19"/>
      <c r="X397" s="1" t="str">
        <f t="shared" si="1940"/>
        <v>Underground</v>
      </c>
      <c r="Y397" s="19">
        <f t="shared" si="2051"/>
        <v>0</v>
      </c>
      <c r="Z397" s="19">
        <f t="shared" si="2051"/>
        <v>0</v>
      </c>
      <c r="AA397" s="19">
        <f t="shared" si="2051"/>
        <v>0</v>
      </c>
      <c r="AB397" s="19">
        <f t="shared" si="2051"/>
        <v>597.12</v>
      </c>
      <c r="AC397" s="19">
        <f t="shared" si="2051"/>
        <v>1492.8</v>
      </c>
      <c r="AE397" s="19">
        <f t="shared" si="1941"/>
        <v>0</v>
      </c>
      <c r="AF397">
        <f t="shared" si="1942"/>
        <v>0</v>
      </c>
      <c r="AG397">
        <f t="shared" si="1943"/>
        <v>0</v>
      </c>
      <c r="AH397">
        <f t="shared" si="1944"/>
        <v>17406.047999999999</v>
      </c>
      <c r="AI397">
        <f t="shared" si="1945"/>
        <v>43515.119999999995</v>
      </c>
      <c r="AJ397" s="19"/>
      <c r="AL397" s="19">
        <f t="shared" si="1946"/>
        <v>0</v>
      </c>
      <c r="AM397" s="19">
        <f t="shared" si="1947"/>
        <v>0</v>
      </c>
      <c r="AN397" s="19">
        <f t="shared" si="1948"/>
        <v>0</v>
      </c>
      <c r="AO397" s="19">
        <f t="shared" si="1949"/>
        <v>3164.7359999999999</v>
      </c>
      <c r="AP397" s="19">
        <f t="shared" si="1950"/>
        <v>7911.8399999999992</v>
      </c>
      <c r="AQ397" s="19"/>
      <c r="AT397" s="1" t="str">
        <f t="shared" si="1951"/>
        <v>Fantasy</v>
      </c>
      <c r="AU397" s="19">
        <f t="shared" si="2052"/>
        <v>0</v>
      </c>
      <c r="AV397" s="19">
        <f t="shared" si="2052"/>
        <v>0</v>
      </c>
      <c r="AW397" s="19">
        <f t="shared" si="2052"/>
        <v>0</v>
      </c>
      <c r="AX397" s="19">
        <f t="shared" si="2052"/>
        <v>597.12</v>
      </c>
      <c r="AY397" s="19">
        <f t="shared" si="2052"/>
        <v>1492.8</v>
      </c>
      <c r="BA397" s="19">
        <f t="shared" si="1952"/>
        <v>0</v>
      </c>
      <c r="BB397">
        <f t="shared" si="1953"/>
        <v>0</v>
      </c>
      <c r="BC397">
        <f t="shared" si="1954"/>
        <v>0</v>
      </c>
      <c r="BD397">
        <f t="shared" si="1955"/>
        <v>17406.047999999999</v>
      </c>
      <c r="BE397">
        <f t="shared" si="1956"/>
        <v>43515.119999999995</v>
      </c>
      <c r="BF397" s="19"/>
      <c r="BH397" s="19">
        <f t="shared" si="1957"/>
        <v>0</v>
      </c>
      <c r="BI397" s="19">
        <f t="shared" si="1958"/>
        <v>0</v>
      </c>
      <c r="BJ397" s="19">
        <f t="shared" si="1959"/>
        <v>0</v>
      </c>
      <c r="BK397" s="19">
        <f t="shared" si="1960"/>
        <v>3164.7359999999999</v>
      </c>
      <c r="BL397" s="19">
        <f t="shared" si="1961"/>
        <v>7911.8399999999992</v>
      </c>
      <c r="BM397" s="19"/>
      <c r="BP397" s="1" t="str">
        <f t="shared" si="1962"/>
        <v>Fantasy</v>
      </c>
      <c r="BQ397" s="19">
        <f t="shared" si="2053"/>
        <v>0</v>
      </c>
      <c r="BR397" s="19">
        <f t="shared" si="2053"/>
        <v>0</v>
      </c>
      <c r="BS397" s="19">
        <f t="shared" si="2053"/>
        <v>0</v>
      </c>
      <c r="BT397" s="19">
        <f t="shared" si="2053"/>
        <v>597.12</v>
      </c>
      <c r="BU397" s="19">
        <f t="shared" si="2053"/>
        <v>1492.8</v>
      </c>
      <c r="BW397" s="19">
        <f t="shared" si="1963"/>
        <v>0</v>
      </c>
      <c r="BX397">
        <f t="shared" si="1964"/>
        <v>0</v>
      </c>
      <c r="BY397">
        <f t="shared" si="1965"/>
        <v>0</v>
      </c>
      <c r="BZ397">
        <f t="shared" si="1966"/>
        <v>17406.047999999999</v>
      </c>
      <c r="CA397">
        <f t="shared" si="1967"/>
        <v>43515.119999999995</v>
      </c>
      <c r="CB397" s="19"/>
      <c r="CD397" s="19">
        <f t="shared" si="1968"/>
        <v>0</v>
      </c>
      <c r="CE397" s="19">
        <f t="shared" si="1969"/>
        <v>0</v>
      </c>
      <c r="CF397" s="19">
        <f t="shared" si="1970"/>
        <v>0</v>
      </c>
      <c r="CG397" s="19">
        <f t="shared" si="1971"/>
        <v>3164.7359999999999</v>
      </c>
      <c r="CH397" s="19">
        <f t="shared" si="1972"/>
        <v>7911.8399999999992</v>
      </c>
      <c r="CI397" s="19"/>
      <c r="CL397" s="1" t="str">
        <f t="shared" si="1973"/>
        <v>Fantasy</v>
      </c>
      <c r="CM397" s="19">
        <f t="shared" si="2054"/>
        <v>0</v>
      </c>
      <c r="CN397" s="19">
        <f t="shared" si="2054"/>
        <v>0</v>
      </c>
      <c r="CO397" s="19">
        <f t="shared" si="2054"/>
        <v>0</v>
      </c>
      <c r="CP397" s="19">
        <f t="shared" si="2054"/>
        <v>597.12</v>
      </c>
      <c r="CQ397" s="19">
        <f t="shared" si="2054"/>
        <v>1492.8</v>
      </c>
      <c r="CS397" s="19">
        <f t="shared" si="1974"/>
        <v>0</v>
      </c>
      <c r="CT397">
        <f t="shared" si="1975"/>
        <v>0</v>
      </c>
      <c r="CU397">
        <f t="shared" si="1976"/>
        <v>0</v>
      </c>
      <c r="CV397">
        <f t="shared" si="1977"/>
        <v>17406.047999999999</v>
      </c>
      <c r="CW397">
        <f t="shared" si="1978"/>
        <v>43515.119999999995</v>
      </c>
      <c r="CX397" s="19"/>
      <c r="CZ397" s="19">
        <f t="shared" si="1979"/>
        <v>0</v>
      </c>
      <c r="DA397" s="19">
        <f t="shared" si="1980"/>
        <v>0</v>
      </c>
      <c r="DB397" s="19">
        <f t="shared" si="1981"/>
        <v>0</v>
      </c>
      <c r="DC397" s="19">
        <f t="shared" si="1982"/>
        <v>3164.7359999999999</v>
      </c>
      <c r="DD397" s="19">
        <f t="shared" si="1983"/>
        <v>7911.8399999999992</v>
      </c>
      <c r="DE397" s="19"/>
      <c r="DH397" s="1" t="str">
        <f t="shared" si="1984"/>
        <v>Fantasy</v>
      </c>
      <c r="DI397" s="19">
        <f t="shared" si="2055"/>
        <v>0</v>
      </c>
      <c r="DJ397" s="19">
        <f t="shared" si="2055"/>
        <v>0</v>
      </c>
      <c r="DK397" s="19">
        <f t="shared" si="2055"/>
        <v>0</v>
      </c>
      <c r="DL397" s="19">
        <f t="shared" si="2055"/>
        <v>597.12</v>
      </c>
      <c r="DM397" s="19">
        <f t="shared" si="2055"/>
        <v>1492.8</v>
      </c>
      <c r="DO397" s="19">
        <f t="shared" si="1985"/>
        <v>0</v>
      </c>
      <c r="DP397">
        <f t="shared" si="1986"/>
        <v>0</v>
      </c>
      <c r="DQ397">
        <f t="shared" si="1987"/>
        <v>0</v>
      </c>
      <c r="DR397">
        <f t="shared" si="1988"/>
        <v>17406.047999999999</v>
      </c>
      <c r="DS397">
        <f t="shared" si="1989"/>
        <v>43515.119999999995</v>
      </c>
      <c r="DT397" s="19"/>
      <c r="DV397" s="19">
        <f t="shared" si="1990"/>
        <v>0</v>
      </c>
      <c r="DW397" s="19">
        <f t="shared" si="1991"/>
        <v>0</v>
      </c>
      <c r="DX397" s="19">
        <f t="shared" si="1992"/>
        <v>0</v>
      </c>
      <c r="DY397" s="19">
        <f t="shared" si="1993"/>
        <v>3164.7359999999999</v>
      </c>
      <c r="DZ397" s="19">
        <f t="shared" si="1994"/>
        <v>7911.8399999999992</v>
      </c>
      <c r="EA397" s="19"/>
      <c r="ED397" s="1" t="str">
        <f t="shared" si="1995"/>
        <v>Fantasy</v>
      </c>
      <c r="EE397" s="19">
        <f t="shared" si="2056"/>
        <v>0</v>
      </c>
      <c r="EF397" s="19">
        <f t="shared" si="2056"/>
        <v>0</v>
      </c>
      <c r="EG397" s="19">
        <f t="shared" si="2056"/>
        <v>0</v>
      </c>
      <c r="EH397" s="19">
        <f t="shared" si="2056"/>
        <v>597.12</v>
      </c>
      <c r="EI397" s="19">
        <f t="shared" si="2056"/>
        <v>1492.8</v>
      </c>
      <c r="EK397" s="19">
        <f t="shared" si="1996"/>
        <v>0</v>
      </c>
      <c r="EL397">
        <f t="shared" si="1997"/>
        <v>0</v>
      </c>
      <c r="EM397">
        <f t="shared" si="1998"/>
        <v>0</v>
      </c>
      <c r="EN397">
        <f t="shared" si="1999"/>
        <v>17406.047999999999</v>
      </c>
      <c r="EO397">
        <f t="shared" si="2000"/>
        <v>43515.119999999995</v>
      </c>
      <c r="EP397" s="19"/>
      <c r="ER397" s="19">
        <f t="shared" si="2001"/>
        <v>0</v>
      </c>
      <c r="ES397" s="19">
        <f t="shared" si="2002"/>
        <v>0</v>
      </c>
      <c r="ET397" s="19">
        <f t="shared" si="2003"/>
        <v>0</v>
      </c>
      <c r="EU397" s="19">
        <f t="shared" si="2004"/>
        <v>3164.7359999999999</v>
      </c>
      <c r="EV397" s="19">
        <f t="shared" si="2005"/>
        <v>7911.8399999999992</v>
      </c>
      <c r="EW397" s="19"/>
      <c r="EZ397" s="1" t="str">
        <f t="shared" si="2006"/>
        <v>Fantasy</v>
      </c>
      <c r="FA397" s="19">
        <f t="shared" si="2057"/>
        <v>0</v>
      </c>
      <c r="FB397" s="19">
        <f t="shared" si="2057"/>
        <v>0</v>
      </c>
      <c r="FC397" s="19">
        <f t="shared" si="2057"/>
        <v>0</v>
      </c>
      <c r="FD397" s="19">
        <f t="shared" si="2057"/>
        <v>597.12</v>
      </c>
      <c r="FE397" s="19">
        <f t="shared" si="2057"/>
        <v>1492.8</v>
      </c>
      <c r="FG397" s="19">
        <f t="shared" si="2007"/>
        <v>0</v>
      </c>
      <c r="FH397">
        <f t="shared" si="2008"/>
        <v>0</v>
      </c>
      <c r="FI397">
        <f t="shared" si="2009"/>
        <v>0</v>
      </c>
      <c r="FJ397">
        <f t="shared" si="2010"/>
        <v>17406.047999999999</v>
      </c>
      <c r="FK397">
        <f t="shared" si="2011"/>
        <v>43515.119999999995</v>
      </c>
      <c r="FL397" s="19"/>
      <c r="FN397" s="19">
        <f t="shared" si="2012"/>
        <v>0</v>
      </c>
      <c r="FO397" s="19">
        <f t="shared" si="2013"/>
        <v>0</v>
      </c>
      <c r="FP397" s="19">
        <f t="shared" si="2014"/>
        <v>0</v>
      </c>
      <c r="FQ397" s="19">
        <f t="shared" si="2015"/>
        <v>3164.7359999999999</v>
      </c>
      <c r="FR397" s="19">
        <f t="shared" si="2016"/>
        <v>7911.8399999999992</v>
      </c>
      <c r="FS397" s="19"/>
      <c r="FV397" s="1" t="str">
        <f t="shared" si="2017"/>
        <v>Fantasy</v>
      </c>
      <c r="FW397" s="19">
        <f t="shared" si="2058"/>
        <v>0</v>
      </c>
      <c r="FX397" s="19">
        <f t="shared" si="2058"/>
        <v>0</v>
      </c>
      <c r="FY397" s="19">
        <f t="shared" si="2058"/>
        <v>0</v>
      </c>
      <c r="FZ397" s="19">
        <f t="shared" si="2058"/>
        <v>597.12</v>
      </c>
      <c r="GA397" s="19">
        <f t="shared" si="2058"/>
        <v>1492.8</v>
      </c>
      <c r="GC397" s="19">
        <f t="shared" si="2018"/>
        <v>0</v>
      </c>
      <c r="GD397">
        <f t="shared" si="2019"/>
        <v>0</v>
      </c>
      <c r="GE397">
        <f t="shared" si="2020"/>
        <v>0</v>
      </c>
      <c r="GF397">
        <f t="shared" si="2021"/>
        <v>17406.047999999999</v>
      </c>
      <c r="GG397">
        <f t="shared" si="2022"/>
        <v>43515.119999999995</v>
      </c>
      <c r="GH397" s="19"/>
      <c r="GJ397" s="19">
        <f t="shared" si="2023"/>
        <v>0</v>
      </c>
      <c r="GK397" s="19">
        <f t="shared" si="2024"/>
        <v>0</v>
      </c>
      <c r="GL397" s="19">
        <f t="shared" si="2025"/>
        <v>0</v>
      </c>
      <c r="GM397" s="19">
        <f t="shared" si="2026"/>
        <v>3164.7359999999999</v>
      </c>
      <c r="GN397" s="19">
        <f t="shared" si="2027"/>
        <v>7911.8399999999992</v>
      </c>
      <c r="GO397" s="19"/>
      <c r="GR397" s="1" t="str">
        <f t="shared" si="2028"/>
        <v>Fantasy</v>
      </c>
      <c r="GS397" s="19">
        <f t="shared" si="2059"/>
        <v>0</v>
      </c>
      <c r="GT397" s="19">
        <f t="shared" si="2059"/>
        <v>0</v>
      </c>
      <c r="GU397" s="19">
        <f t="shared" si="2059"/>
        <v>0</v>
      </c>
      <c r="GV397" s="19">
        <f t="shared" si="2059"/>
        <v>597.12</v>
      </c>
      <c r="GW397" s="19">
        <f t="shared" si="2059"/>
        <v>1492.8</v>
      </c>
      <c r="GY397" s="19">
        <f t="shared" si="2029"/>
        <v>0</v>
      </c>
      <c r="GZ397">
        <f t="shared" si="2030"/>
        <v>0</v>
      </c>
      <c r="HA397">
        <f t="shared" si="2031"/>
        <v>0</v>
      </c>
      <c r="HB397">
        <f t="shared" si="2032"/>
        <v>17406.047999999999</v>
      </c>
      <c r="HC397">
        <f t="shared" si="2033"/>
        <v>43515.119999999995</v>
      </c>
      <c r="HD397" s="19"/>
      <c r="HF397" s="19">
        <f t="shared" si="2034"/>
        <v>0</v>
      </c>
      <c r="HG397" s="19">
        <f t="shared" si="2035"/>
        <v>0</v>
      </c>
      <c r="HH397" s="19">
        <f t="shared" si="2036"/>
        <v>0</v>
      </c>
      <c r="HI397" s="19">
        <f t="shared" si="2037"/>
        <v>3164.7359999999999</v>
      </c>
      <c r="HJ397" s="19">
        <f t="shared" si="2038"/>
        <v>7911.8399999999992</v>
      </c>
      <c r="HK397" s="19"/>
      <c r="HN397" s="1" t="str">
        <f t="shared" si="2039"/>
        <v>Fantasy</v>
      </c>
      <c r="HO397" s="19">
        <f t="shared" si="2060"/>
        <v>0</v>
      </c>
      <c r="HP397" s="19">
        <f t="shared" si="2060"/>
        <v>0</v>
      </c>
      <c r="HQ397" s="19">
        <f t="shared" si="2060"/>
        <v>0</v>
      </c>
      <c r="HR397" s="19">
        <f t="shared" si="2060"/>
        <v>597.12</v>
      </c>
      <c r="HS397" s="19">
        <f t="shared" si="2060"/>
        <v>1492.8</v>
      </c>
      <c r="HU397" s="19">
        <f t="shared" si="2040"/>
        <v>0</v>
      </c>
      <c r="HV397">
        <f t="shared" si="2041"/>
        <v>0</v>
      </c>
      <c r="HW397">
        <f t="shared" si="2042"/>
        <v>0</v>
      </c>
      <c r="HX397">
        <f t="shared" si="2043"/>
        <v>17406.047999999999</v>
      </c>
      <c r="HY397">
        <f t="shared" si="2044"/>
        <v>43515.119999999995</v>
      </c>
      <c r="HZ397" s="19"/>
      <c r="IB397" s="19">
        <f t="shared" si="2045"/>
        <v>0</v>
      </c>
      <c r="IC397" s="19">
        <f t="shared" si="2046"/>
        <v>0</v>
      </c>
      <c r="ID397" s="19">
        <f t="shared" si="2047"/>
        <v>0</v>
      </c>
      <c r="IE397" s="19">
        <f t="shared" si="2048"/>
        <v>3164.7359999999999</v>
      </c>
      <c r="IF397" s="19">
        <f t="shared" si="2049"/>
        <v>7911.8399999999992</v>
      </c>
      <c r="IG397" s="19"/>
    </row>
    <row r="398" spans="1:241">
      <c r="B398" s="1" t="str">
        <f t="shared" si="1929"/>
        <v>Fantasy</v>
      </c>
      <c r="C398" s="19">
        <f t="shared" si="2050"/>
        <v>0</v>
      </c>
      <c r="D398" s="19">
        <f t="shared" si="2050"/>
        <v>0</v>
      </c>
      <c r="E398" s="19">
        <f t="shared" si="2050"/>
        <v>0</v>
      </c>
      <c r="F398" s="19">
        <f t="shared" si="2050"/>
        <v>398.08</v>
      </c>
      <c r="G398" s="19">
        <f t="shared" si="2050"/>
        <v>995.2</v>
      </c>
      <c r="I398" s="19">
        <f t="shared" si="1930"/>
        <v>0</v>
      </c>
      <c r="J398">
        <f t="shared" si="1931"/>
        <v>0</v>
      </c>
      <c r="K398">
        <f t="shared" si="1932"/>
        <v>0</v>
      </c>
      <c r="L398">
        <f t="shared" si="1933"/>
        <v>14768.767999999996</v>
      </c>
      <c r="M398">
        <f t="shared" si="1934"/>
        <v>36921.919999999998</v>
      </c>
      <c r="N398" s="19"/>
      <c r="P398" s="19">
        <f t="shared" si="1935"/>
        <v>0</v>
      </c>
      <c r="Q398" s="19">
        <f t="shared" si="1936"/>
        <v>0</v>
      </c>
      <c r="R398" s="19">
        <f t="shared" si="1937"/>
        <v>0</v>
      </c>
      <c r="S398" s="19">
        <f t="shared" si="1938"/>
        <v>2109.8240000000001</v>
      </c>
      <c r="T398" s="19">
        <f t="shared" si="1939"/>
        <v>5274.56</v>
      </c>
      <c r="U398" s="19"/>
      <c r="X398" s="1" t="str">
        <f t="shared" si="1940"/>
        <v>Fantasy</v>
      </c>
      <c r="Y398" s="19">
        <f t="shared" si="2051"/>
        <v>0</v>
      </c>
      <c r="Z398" s="19">
        <f t="shared" si="2051"/>
        <v>0</v>
      </c>
      <c r="AA398" s="19">
        <f t="shared" si="2051"/>
        <v>0</v>
      </c>
      <c r="AB398" s="19">
        <f t="shared" si="2051"/>
        <v>398.08</v>
      </c>
      <c r="AC398" s="19">
        <f t="shared" si="2051"/>
        <v>995.2</v>
      </c>
      <c r="AE398" s="19">
        <f t="shared" si="1941"/>
        <v>0</v>
      </c>
      <c r="AF398">
        <f t="shared" si="1942"/>
        <v>0</v>
      </c>
      <c r="AG398">
        <f t="shared" si="1943"/>
        <v>0</v>
      </c>
      <c r="AH398">
        <f t="shared" si="1944"/>
        <v>14768.767999999996</v>
      </c>
      <c r="AI398">
        <f t="shared" si="1945"/>
        <v>36921.919999999998</v>
      </c>
      <c r="AJ398" s="19"/>
      <c r="AL398" s="19">
        <f t="shared" si="1946"/>
        <v>0</v>
      </c>
      <c r="AM398" s="19">
        <f t="shared" si="1947"/>
        <v>0</v>
      </c>
      <c r="AN398" s="19">
        <f t="shared" si="1948"/>
        <v>0</v>
      </c>
      <c r="AO398" s="19">
        <f t="shared" si="1949"/>
        <v>2109.8240000000001</v>
      </c>
      <c r="AP398" s="19">
        <f t="shared" si="1950"/>
        <v>5274.56</v>
      </c>
      <c r="AQ398" s="19"/>
      <c r="AT398" s="1" t="str">
        <f t="shared" si="1951"/>
        <v>Style, Designers</v>
      </c>
      <c r="AU398" s="19">
        <f t="shared" si="2052"/>
        <v>0</v>
      </c>
      <c r="AV398" s="19">
        <f t="shared" si="2052"/>
        <v>0</v>
      </c>
      <c r="AW398" s="19">
        <f t="shared" si="2052"/>
        <v>0</v>
      </c>
      <c r="AX398" s="19">
        <f t="shared" si="2052"/>
        <v>398.08</v>
      </c>
      <c r="AY398" s="19">
        <f t="shared" si="2052"/>
        <v>995.2</v>
      </c>
      <c r="BA398" s="19">
        <f t="shared" si="1952"/>
        <v>0</v>
      </c>
      <c r="BB398">
        <f t="shared" si="1953"/>
        <v>0</v>
      </c>
      <c r="BC398">
        <f t="shared" si="1954"/>
        <v>0</v>
      </c>
      <c r="BD398">
        <f t="shared" si="1955"/>
        <v>14768.767999999996</v>
      </c>
      <c r="BE398">
        <f t="shared" si="1956"/>
        <v>36921.919999999998</v>
      </c>
      <c r="BF398" s="19"/>
      <c r="BH398" s="19">
        <f t="shared" si="1957"/>
        <v>0</v>
      </c>
      <c r="BI398" s="19">
        <f t="shared" si="1958"/>
        <v>0</v>
      </c>
      <c r="BJ398" s="19">
        <f t="shared" si="1959"/>
        <v>0</v>
      </c>
      <c r="BK398" s="19">
        <f t="shared" si="1960"/>
        <v>2109.8240000000001</v>
      </c>
      <c r="BL398" s="19">
        <f t="shared" si="1961"/>
        <v>5274.56</v>
      </c>
      <c r="BM398" s="19"/>
      <c r="BP398" s="1" t="str">
        <f t="shared" si="1962"/>
        <v>Style, Designers</v>
      </c>
      <c r="BQ398" s="19">
        <f t="shared" si="2053"/>
        <v>0</v>
      </c>
      <c r="BR398" s="19">
        <f t="shared" si="2053"/>
        <v>0</v>
      </c>
      <c r="BS398" s="19">
        <f t="shared" si="2053"/>
        <v>0</v>
      </c>
      <c r="BT398" s="19">
        <f t="shared" si="2053"/>
        <v>398.08</v>
      </c>
      <c r="BU398" s="19">
        <f t="shared" si="2053"/>
        <v>995.2</v>
      </c>
      <c r="BW398" s="19">
        <f t="shared" si="1963"/>
        <v>0</v>
      </c>
      <c r="BX398">
        <f t="shared" si="1964"/>
        <v>0</v>
      </c>
      <c r="BY398">
        <f t="shared" si="1965"/>
        <v>0</v>
      </c>
      <c r="BZ398">
        <f t="shared" si="1966"/>
        <v>14768.767999999996</v>
      </c>
      <c r="CA398">
        <f t="shared" si="1967"/>
        <v>36921.919999999998</v>
      </c>
      <c r="CB398" s="19"/>
      <c r="CD398" s="19">
        <f t="shared" si="1968"/>
        <v>0</v>
      </c>
      <c r="CE398" s="19">
        <f t="shared" si="1969"/>
        <v>0</v>
      </c>
      <c r="CF398" s="19">
        <f t="shared" si="1970"/>
        <v>0</v>
      </c>
      <c r="CG398" s="19">
        <f t="shared" si="1971"/>
        <v>2109.8240000000001</v>
      </c>
      <c r="CH398" s="19">
        <f t="shared" si="1972"/>
        <v>5274.56</v>
      </c>
      <c r="CI398" s="19"/>
      <c r="CL398" s="1" t="str">
        <f t="shared" si="1973"/>
        <v>Style, Designers</v>
      </c>
      <c r="CM398" s="19">
        <f t="shared" si="2054"/>
        <v>0</v>
      </c>
      <c r="CN398" s="19">
        <f t="shared" si="2054"/>
        <v>0</v>
      </c>
      <c r="CO398" s="19">
        <f t="shared" si="2054"/>
        <v>0</v>
      </c>
      <c r="CP398" s="19">
        <f t="shared" si="2054"/>
        <v>398.08</v>
      </c>
      <c r="CQ398" s="19">
        <f t="shared" si="2054"/>
        <v>995.2</v>
      </c>
      <c r="CS398" s="19">
        <f t="shared" si="1974"/>
        <v>0</v>
      </c>
      <c r="CT398">
        <f t="shared" si="1975"/>
        <v>0</v>
      </c>
      <c r="CU398">
        <f t="shared" si="1976"/>
        <v>0</v>
      </c>
      <c r="CV398">
        <f t="shared" si="1977"/>
        <v>14768.767999999996</v>
      </c>
      <c r="CW398">
        <f t="shared" si="1978"/>
        <v>36921.919999999998</v>
      </c>
      <c r="CX398" s="19"/>
      <c r="CZ398" s="19">
        <f t="shared" si="1979"/>
        <v>0</v>
      </c>
      <c r="DA398" s="19">
        <f t="shared" si="1980"/>
        <v>0</v>
      </c>
      <c r="DB398" s="19">
        <f t="shared" si="1981"/>
        <v>0</v>
      </c>
      <c r="DC398" s="19">
        <f t="shared" si="1982"/>
        <v>2109.8240000000001</v>
      </c>
      <c r="DD398" s="19">
        <f t="shared" si="1983"/>
        <v>5274.56</v>
      </c>
      <c r="DE398" s="19"/>
      <c r="DH398" s="1" t="str">
        <f t="shared" si="1984"/>
        <v>Style, Designers</v>
      </c>
      <c r="DI398" s="19">
        <f t="shared" si="2055"/>
        <v>0</v>
      </c>
      <c r="DJ398" s="19">
        <f t="shared" si="2055"/>
        <v>0</v>
      </c>
      <c r="DK398" s="19">
        <f t="shared" si="2055"/>
        <v>0</v>
      </c>
      <c r="DL398" s="19">
        <f t="shared" si="2055"/>
        <v>398.08</v>
      </c>
      <c r="DM398" s="19">
        <f t="shared" si="2055"/>
        <v>995.2</v>
      </c>
      <c r="DO398" s="19">
        <f t="shared" si="1985"/>
        <v>0</v>
      </c>
      <c r="DP398">
        <f t="shared" si="1986"/>
        <v>0</v>
      </c>
      <c r="DQ398">
        <f t="shared" si="1987"/>
        <v>0</v>
      </c>
      <c r="DR398">
        <f t="shared" si="1988"/>
        <v>14768.767999999996</v>
      </c>
      <c r="DS398">
        <f t="shared" si="1989"/>
        <v>36921.919999999998</v>
      </c>
      <c r="DT398" s="19"/>
      <c r="DV398" s="19">
        <f t="shared" si="1990"/>
        <v>0</v>
      </c>
      <c r="DW398" s="19">
        <f t="shared" si="1991"/>
        <v>0</v>
      </c>
      <c r="DX398" s="19">
        <f t="shared" si="1992"/>
        <v>0</v>
      </c>
      <c r="DY398" s="19">
        <f t="shared" si="1993"/>
        <v>2109.8240000000001</v>
      </c>
      <c r="DZ398" s="19">
        <f t="shared" si="1994"/>
        <v>5274.56</v>
      </c>
      <c r="EA398" s="19"/>
      <c r="ED398" s="1" t="str">
        <f t="shared" si="1995"/>
        <v>Style, Designers</v>
      </c>
      <c r="EE398" s="19">
        <f t="shared" si="2056"/>
        <v>0</v>
      </c>
      <c r="EF398" s="19">
        <f t="shared" si="2056"/>
        <v>0</v>
      </c>
      <c r="EG398" s="19">
        <f t="shared" si="2056"/>
        <v>0</v>
      </c>
      <c r="EH398" s="19">
        <f t="shared" si="2056"/>
        <v>398.08</v>
      </c>
      <c r="EI398" s="19">
        <f t="shared" si="2056"/>
        <v>995.2</v>
      </c>
      <c r="EK398" s="19">
        <f t="shared" si="1996"/>
        <v>0</v>
      </c>
      <c r="EL398">
        <f t="shared" si="1997"/>
        <v>0</v>
      </c>
      <c r="EM398">
        <f t="shared" si="1998"/>
        <v>0</v>
      </c>
      <c r="EN398">
        <f t="shared" si="1999"/>
        <v>14768.767999999996</v>
      </c>
      <c r="EO398">
        <f t="shared" si="2000"/>
        <v>36921.919999999998</v>
      </c>
      <c r="EP398" s="19"/>
      <c r="ER398" s="19">
        <f t="shared" si="2001"/>
        <v>0</v>
      </c>
      <c r="ES398" s="19">
        <f t="shared" si="2002"/>
        <v>0</v>
      </c>
      <c r="ET398" s="19">
        <f t="shared" si="2003"/>
        <v>0</v>
      </c>
      <c r="EU398" s="19">
        <f t="shared" si="2004"/>
        <v>2109.8240000000001</v>
      </c>
      <c r="EV398" s="19">
        <f t="shared" si="2005"/>
        <v>5274.56</v>
      </c>
      <c r="EW398" s="19"/>
      <c r="EZ398" s="1" t="str">
        <f t="shared" si="2006"/>
        <v>Style, Designers</v>
      </c>
      <c r="FA398" s="19">
        <f t="shared" si="2057"/>
        <v>0</v>
      </c>
      <c r="FB398" s="19">
        <f t="shared" si="2057"/>
        <v>0</v>
      </c>
      <c r="FC398" s="19">
        <f t="shared" si="2057"/>
        <v>0</v>
      </c>
      <c r="FD398" s="19">
        <f t="shared" si="2057"/>
        <v>398.08</v>
      </c>
      <c r="FE398" s="19">
        <f t="shared" si="2057"/>
        <v>995.2</v>
      </c>
      <c r="FG398" s="19">
        <f t="shared" si="2007"/>
        <v>0</v>
      </c>
      <c r="FH398">
        <f t="shared" si="2008"/>
        <v>0</v>
      </c>
      <c r="FI398">
        <f t="shared" si="2009"/>
        <v>0</v>
      </c>
      <c r="FJ398">
        <f t="shared" si="2010"/>
        <v>14768.767999999996</v>
      </c>
      <c r="FK398">
        <f t="shared" si="2011"/>
        <v>36921.919999999998</v>
      </c>
      <c r="FL398" s="19"/>
      <c r="FN398" s="19">
        <f t="shared" si="2012"/>
        <v>0</v>
      </c>
      <c r="FO398" s="19">
        <f t="shared" si="2013"/>
        <v>0</v>
      </c>
      <c r="FP398" s="19">
        <f t="shared" si="2014"/>
        <v>0</v>
      </c>
      <c r="FQ398" s="19">
        <f t="shared" si="2015"/>
        <v>2109.8240000000001</v>
      </c>
      <c r="FR398" s="19">
        <f t="shared" si="2016"/>
        <v>5274.56</v>
      </c>
      <c r="FS398" s="19"/>
      <c r="FV398" s="1" t="str">
        <f t="shared" si="2017"/>
        <v>Style, Designers</v>
      </c>
      <c r="FW398" s="19">
        <f t="shared" si="2058"/>
        <v>0</v>
      </c>
      <c r="FX398" s="19">
        <f t="shared" si="2058"/>
        <v>0</v>
      </c>
      <c r="FY398" s="19">
        <f t="shared" si="2058"/>
        <v>0</v>
      </c>
      <c r="FZ398" s="19">
        <f t="shared" si="2058"/>
        <v>398.08</v>
      </c>
      <c r="GA398" s="19">
        <f t="shared" si="2058"/>
        <v>995.2</v>
      </c>
      <c r="GC398" s="19">
        <f t="shared" si="2018"/>
        <v>0</v>
      </c>
      <c r="GD398">
        <f t="shared" si="2019"/>
        <v>0</v>
      </c>
      <c r="GE398">
        <f t="shared" si="2020"/>
        <v>0</v>
      </c>
      <c r="GF398">
        <f t="shared" si="2021"/>
        <v>14768.767999999996</v>
      </c>
      <c r="GG398">
        <f t="shared" si="2022"/>
        <v>36921.919999999998</v>
      </c>
      <c r="GH398" s="19"/>
      <c r="GJ398" s="19">
        <f t="shared" si="2023"/>
        <v>0</v>
      </c>
      <c r="GK398" s="19">
        <f t="shared" si="2024"/>
        <v>0</v>
      </c>
      <c r="GL398" s="19">
        <f t="shared" si="2025"/>
        <v>0</v>
      </c>
      <c r="GM398" s="19">
        <f t="shared" si="2026"/>
        <v>2109.8240000000001</v>
      </c>
      <c r="GN398" s="19">
        <f t="shared" si="2027"/>
        <v>5274.56</v>
      </c>
      <c r="GO398" s="19"/>
      <c r="GR398" s="1" t="str">
        <f t="shared" si="2028"/>
        <v>Style, Designers</v>
      </c>
      <c r="GS398" s="19">
        <f t="shared" si="2059"/>
        <v>0</v>
      </c>
      <c r="GT398" s="19">
        <f t="shared" si="2059"/>
        <v>0</v>
      </c>
      <c r="GU398" s="19">
        <f t="shared" si="2059"/>
        <v>0</v>
      </c>
      <c r="GV398" s="19">
        <f t="shared" si="2059"/>
        <v>398.08</v>
      </c>
      <c r="GW398" s="19">
        <f t="shared" si="2059"/>
        <v>995.2</v>
      </c>
      <c r="GY398" s="19">
        <f t="shared" si="2029"/>
        <v>0</v>
      </c>
      <c r="GZ398">
        <f t="shared" si="2030"/>
        <v>0</v>
      </c>
      <c r="HA398">
        <f t="shared" si="2031"/>
        <v>0</v>
      </c>
      <c r="HB398">
        <f t="shared" si="2032"/>
        <v>14768.767999999996</v>
      </c>
      <c r="HC398">
        <f t="shared" si="2033"/>
        <v>36921.919999999998</v>
      </c>
      <c r="HD398" s="19"/>
      <c r="HF398" s="19">
        <f t="shared" si="2034"/>
        <v>0</v>
      </c>
      <c r="HG398" s="19">
        <f t="shared" si="2035"/>
        <v>0</v>
      </c>
      <c r="HH398" s="19">
        <f t="shared" si="2036"/>
        <v>0</v>
      </c>
      <c r="HI398" s="19">
        <f t="shared" si="2037"/>
        <v>2109.8240000000001</v>
      </c>
      <c r="HJ398" s="19">
        <f t="shared" si="2038"/>
        <v>5274.56</v>
      </c>
      <c r="HK398" s="19"/>
      <c r="HN398" s="1" t="str">
        <f t="shared" si="2039"/>
        <v>Style, Designers</v>
      </c>
      <c r="HO398" s="19">
        <f t="shared" si="2060"/>
        <v>0</v>
      </c>
      <c r="HP398" s="19">
        <f t="shared" si="2060"/>
        <v>0</v>
      </c>
      <c r="HQ398" s="19">
        <f t="shared" si="2060"/>
        <v>0</v>
      </c>
      <c r="HR398" s="19">
        <f t="shared" si="2060"/>
        <v>398.08</v>
      </c>
      <c r="HS398" s="19">
        <f t="shared" si="2060"/>
        <v>995.2</v>
      </c>
      <c r="HU398" s="19">
        <f t="shared" si="2040"/>
        <v>0</v>
      </c>
      <c r="HV398">
        <f t="shared" si="2041"/>
        <v>0</v>
      </c>
      <c r="HW398">
        <f t="shared" si="2042"/>
        <v>0</v>
      </c>
      <c r="HX398">
        <f t="shared" si="2043"/>
        <v>14768.767999999996</v>
      </c>
      <c r="HY398">
        <f t="shared" si="2044"/>
        <v>36921.919999999998</v>
      </c>
      <c r="HZ398" s="19"/>
      <c r="IB398" s="19">
        <f t="shared" si="2045"/>
        <v>0</v>
      </c>
      <c r="IC398" s="19">
        <f t="shared" si="2046"/>
        <v>0</v>
      </c>
      <c r="ID398" s="19">
        <f t="shared" si="2047"/>
        <v>0</v>
      </c>
      <c r="IE398" s="19">
        <f t="shared" si="2048"/>
        <v>2109.8240000000001</v>
      </c>
      <c r="IF398" s="19">
        <f t="shared" si="2049"/>
        <v>5274.56</v>
      </c>
      <c r="IG398" s="19"/>
    </row>
    <row r="399" spans="1:241">
      <c r="B399" s="1" t="str">
        <f t="shared" si="1929"/>
        <v>Style</v>
      </c>
      <c r="C399" s="19">
        <f t="shared" si="2050"/>
        <v>0</v>
      </c>
      <c r="D399" s="19">
        <f t="shared" si="2050"/>
        <v>0</v>
      </c>
      <c r="E399" s="19">
        <f t="shared" si="2050"/>
        <v>0</v>
      </c>
      <c r="F399" s="19">
        <f t="shared" si="2050"/>
        <v>597.12</v>
      </c>
      <c r="G399" s="19">
        <f t="shared" si="2050"/>
        <v>1492.8</v>
      </c>
      <c r="I399" s="19">
        <f t="shared" si="1930"/>
        <v>0</v>
      </c>
      <c r="J399">
        <f t="shared" si="1931"/>
        <v>0</v>
      </c>
      <c r="K399">
        <f t="shared" si="1932"/>
        <v>0</v>
      </c>
      <c r="L399">
        <f t="shared" si="1933"/>
        <v>24034.080000000002</v>
      </c>
      <c r="M399">
        <f t="shared" si="1934"/>
        <v>60085.2</v>
      </c>
      <c r="N399" s="19"/>
      <c r="P399" s="19">
        <f t="shared" si="1935"/>
        <v>0</v>
      </c>
      <c r="Q399" s="19">
        <f t="shared" si="1936"/>
        <v>0</v>
      </c>
      <c r="R399" s="19">
        <f t="shared" si="1937"/>
        <v>0</v>
      </c>
      <c r="S399" s="19">
        <f t="shared" si="1938"/>
        <v>3433.44</v>
      </c>
      <c r="T399" s="19">
        <f t="shared" si="1939"/>
        <v>8583.6</v>
      </c>
      <c r="U399" s="19"/>
      <c r="X399" s="1" t="str">
        <f t="shared" si="1940"/>
        <v>Style</v>
      </c>
      <c r="Y399" s="19">
        <f t="shared" si="2051"/>
        <v>0</v>
      </c>
      <c r="Z399" s="19">
        <f t="shared" si="2051"/>
        <v>0</v>
      </c>
      <c r="AA399" s="19">
        <f t="shared" si="2051"/>
        <v>0</v>
      </c>
      <c r="AB399" s="19">
        <f t="shared" si="2051"/>
        <v>597.12</v>
      </c>
      <c r="AC399" s="19">
        <f t="shared" si="2051"/>
        <v>1492.8</v>
      </c>
      <c r="AE399" s="19">
        <f t="shared" si="1941"/>
        <v>0</v>
      </c>
      <c r="AF399">
        <f t="shared" si="1942"/>
        <v>0</v>
      </c>
      <c r="AG399">
        <f t="shared" si="1943"/>
        <v>0</v>
      </c>
      <c r="AH399">
        <f t="shared" si="1944"/>
        <v>24034.080000000002</v>
      </c>
      <c r="AI399">
        <f t="shared" si="1945"/>
        <v>60085.2</v>
      </c>
      <c r="AJ399" s="19"/>
      <c r="AL399" s="19">
        <f t="shared" si="1946"/>
        <v>0</v>
      </c>
      <c r="AM399" s="19">
        <f t="shared" si="1947"/>
        <v>0</v>
      </c>
      <c r="AN399" s="19">
        <f t="shared" si="1948"/>
        <v>0</v>
      </c>
      <c r="AO399" s="19">
        <f t="shared" si="1949"/>
        <v>3433.44</v>
      </c>
      <c r="AP399" s="19">
        <f t="shared" si="1950"/>
        <v>8583.6</v>
      </c>
      <c r="AQ399" s="19"/>
      <c r="AT399" s="1" t="str">
        <f t="shared" si="1951"/>
        <v>Style</v>
      </c>
      <c r="AU399" s="19">
        <f t="shared" si="2052"/>
        <v>0</v>
      </c>
      <c r="AV399" s="19">
        <f t="shared" si="2052"/>
        <v>0</v>
      </c>
      <c r="AW399" s="19">
        <f t="shared" si="2052"/>
        <v>0</v>
      </c>
      <c r="AX399" s="19">
        <f t="shared" si="2052"/>
        <v>597.12</v>
      </c>
      <c r="AY399" s="19">
        <f t="shared" si="2052"/>
        <v>1492.8</v>
      </c>
      <c r="BA399" s="19">
        <f t="shared" si="1952"/>
        <v>0</v>
      </c>
      <c r="BB399">
        <f t="shared" si="1953"/>
        <v>0</v>
      </c>
      <c r="BC399">
        <f t="shared" si="1954"/>
        <v>0</v>
      </c>
      <c r="BD399">
        <f t="shared" si="1955"/>
        <v>24034.080000000002</v>
      </c>
      <c r="BE399">
        <f t="shared" si="1956"/>
        <v>60085.2</v>
      </c>
      <c r="BF399" s="19"/>
      <c r="BH399" s="19">
        <f t="shared" si="1957"/>
        <v>0</v>
      </c>
      <c r="BI399" s="19">
        <f t="shared" si="1958"/>
        <v>0</v>
      </c>
      <c r="BJ399" s="19">
        <f t="shared" si="1959"/>
        <v>0</v>
      </c>
      <c r="BK399" s="19">
        <f t="shared" si="1960"/>
        <v>3433.44</v>
      </c>
      <c r="BL399" s="19">
        <f t="shared" si="1961"/>
        <v>8583.6</v>
      </c>
      <c r="BM399" s="19"/>
      <c r="BP399" s="1" t="str">
        <f t="shared" si="1962"/>
        <v>Style</v>
      </c>
      <c r="BQ399" s="19">
        <f t="shared" si="2053"/>
        <v>0</v>
      </c>
      <c r="BR399" s="19">
        <f t="shared" si="2053"/>
        <v>0</v>
      </c>
      <c r="BS399" s="19">
        <f t="shared" si="2053"/>
        <v>0</v>
      </c>
      <c r="BT399" s="19">
        <f t="shared" si="2053"/>
        <v>597.12</v>
      </c>
      <c r="BU399" s="19">
        <f t="shared" si="2053"/>
        <v>1492.8</v>
      </c>
      <c r="BW399" s="19">
        <f t="shared" si="1963"/>
        <v>0</v>
      </c>
      <c r="BX399">
        <f t="shared" si="1964"/>
        <v>0</v>
      </c>
      <c r="BY399">
        <f t="shared" si="1965"/>
        <v>0</v>
      </c>
      <c r="BZ399">
        <f t="shared" si="1966"/>
        <v>24034.080000000002</v>
      </c>
      <c r="CA399">
        <f t="shared" si="1967"/>
        <v>60085.2</v>
      </c>
      <c r="CB399" s="19"/>
      <c r="CD399" s="19">
        <f t="shared" si="1968"/>
        <v>0</v>
      </c>
      <c r="CE399" s="19">
        <f t="shared" si="1969"/>
        <v>0</v>
      </c>
      <c r="CF399" s="19">
        <f t="shared" si="1970"/>
        <v>0</v>
      </c>
      <c r="CG399" s="19">
        <f t="shared" si="1971"/>
        <v>3433.44</v>
      </c>
      <c r="CH399" s="19">
        <f t="shared" si="1972"/>
        <v>8583.6</v>
      </c>
      <c r="CI399" s="19"/>
      <c r="CL399" s="1" t="str">
        <f t="shared" si="1973"/>
        <v>Style</v>
      </c>
      <c r="CM399" s="19">
        <f t="shared" si="2054"/>
        <v>0</v>
      </c>
      <c r="CN399" s="19">
        <f t="shared" si="2054"/>
        <v>0</v>
      </c>
      <c r="CO399" s="19">
        <f t="shared" si="2054"/>
        <v>0</v>
      </c>
      <c r="CP399" s="19">
        <f t="shared" si="2054"/>
        <v>597.12</v>
      </c>
      <c r="CQ399" s="19">
        <f t="shared" si="2054"/>
        <v>1492.8</v>
      </c>
      <c r="CS399" s="19">
        <f t="shared" si="1974"/>
        <v>0</v>
      </c>
      <c r="CT399">
        <f t="shared" si="1975"/>
        <v>0</v>
      </c>
      <c r="CU399">
        <f t="shared" si="1976"/>
        <v>0</v>
      </c>
      <c r="CV399">
        <f t="shared" si="1977"/>
        <v>24034.080000000002</v>
      </c>
      <c r="CW399">
        <f t="shared" si="1978"/>
        <v>60085.2</v>
      </c>
      <c r="CX399" s="19"/>
      <c r="CZ399" s="19">
        <f t="shared" si="1979"/>
        <v>0</v>
      </c>
      <c r="DA399" s="19">
        <f t="shared" si="1980"/>
        <v>0</v>
      </c>
      <c r="DB399" s="19">
        <f t="shared" si="1981"/>
        <v>0</v>
      </c>
      <c r="DC399" s="19">
        <f t="shared" si="1982"/>
        <v>3433.44</v>
      </c>
      <c r="DD399" s="19">
        <f t="shared" si="1983"/>
        <v>8583.6</v>
      </c>
      <c r="DE399" s="19"/>
      <c r="DH399" s="1" t="str">
        <f t="shared" si="1984"/>
        <v>Style</v>
      </c>
      <c r="DI399" s="19">
        <f t="shared" si="2055"/>
        <v>0</v>
      </c>
      <c r="DJ399" s="19">
        <f t="shared" si="2055"/>
        <v>0</v>
      </c>
      <c r="DK399" s="19">
        <f t="shared" si="2055"/>
        <v>0</v>
      </c>
      <c r="DL399" s="19">
        <f t="shared" si="2055"/>
        <v>597.12</v>
      </c>
      <c r="DM399" s="19">
        <f t="shared" si="2055"/>
        <v>1492.8</v>
      </c>
      <c r="DO399" s="19">
        <f t="shared" si="1985"/>
        <v>0</v>
      </c>
      <c r="DP399">
        <f t="shared" si="1986"/>
        <v>0</v>
      </c>
      <c r="DQ399">
        <f t="shared" si="1987"/>
        <v>0</v>
      </c>
      <c r="DR399">
        <f t="shared" si="1988"/>
        <v>24034.080000000002</v>
      </c>
      <c r="DS399">
        <f t="shared" si="1989"/>
        <v>60085.2</v>
      </c>
      <c r="DT399" s="19"/>
      <c r="DV399" s="19">
        <f t="shared" si="1990"/>
        <v>0</v>
      </c>
      <c r="DW399" s="19">
        <f t="shared" si="1991"/>
        <v>0</v>
      </c>
      <c r="DX399" s="19">
        <f t="shared" si="1992"/>
        <v>0</v>
      </c>
      <c r="DY399" s="19">
        <f t="shared" si="1993"/>
        <v>3433.44</v>
      </c>
      <c r="DZ399" s="19">
        <f t="shared" si="1994"/>
        <v>8583.6</v>
      </c>
      <c r="EA399" s="19"/>
      <c r="ED399" s="1" t="str">
        <f t="shared" si="1995"/>
        <v>Style</v>
      </c>
      <c r="EE399" s="19">
        <f t="shared" si="2056"/>
        <v>0</v>
      </c>
      <c r="EF399" s="19">
        <f t="shared" si="2056"/>
        <v>0</v>
      </c>
      <c r="EG399" s="19">
        <f t="shared" si="2056"/>
        <v>0</v>
      </c>
      <c r="EH399" s="19">
        <f t="shared" si="2056"/>
        <v>597.12</v>
      </c>
      <c r="EI399" s="19">
        <f t="shared" si="2056"/>
        <v>1492.8</v>
      </c>
      <c r="EK399" s="19">
        <f t="shared" si="1996"/>
        <v>0</v>
      </c>
      <c r="EL399">
        <f t="shared" si="1997"/>
        <v>0</v>
      </c>
      <c r="EM399">
        <f t="shared" si="1998"/>
        <v>0</v>
      </c>
      <c r="EN399">
        <f t="shared" si="1999"/>
        <v>24034.080000000002</v>
      </c>
      <c r="EO399">
        <f t="shared" si="2000"/>
        <v>60085.2</v>
      </c>
      <c r="EP399" s="19"/>
      <c r="ER399" s="19">
        <f t="shared" si="2001"/>
        <v>0</v>
      </c>
      <c r="ES399" s="19">
        <f t="shared" si="2002"/>
        <v>0</v>
      </c>
      <c r="ET399" s="19">
        <f t="shared" si="2003"/>
        <v>0</v>
      </c>
      <c r="EU399" s="19">
        <f t="shared" si="2004"/>
        <v>3433.44</v>
      </c>
      <c r="EV399" s="19">
        <f t="shared" si="2005"/>
        <v>8583.6</v>
      </c>
      <c r="EW399" s="19"/>
      <c r="EZ399" s="1" t="str">
        <f t="shared" si="2006"/>
        <v>Style</v>
      </c>
      <c r="FA399" s="19">
        <f t="shared" si="2057"/>
        <v>0</v>
      </c>
      <c r="FB399" s="19">
        <f t="shared" si="2057"/>
        <v>0</v>
      </c>
      <c r="FC399" s="19">
        <f t="shared" si="2057"/>
        <v>0</v>
      </c>
      <c r="FD399" s="19">
        <f t="shared" si="2057"/>
        <v>597.12</v>
      </c>
      <c r="FE399" s="19">
        <f t="shared" si="2057"/>
        <v>1492.8</v>
      </c>
      <c r="FG399" s="19">
        <f t="shared" si="2007"/>
        <v>0</v>
      </c>
      <c r="FH399">
        <f t="shared" si="2008"/>
        <v>0</v>
      </c>
      <c r="FI399">
        <f t="shared" si="2009"/>
        <v>0</v>
      </c>
      <c r="FJ399">
        <f t="shared" si="2010"/>
        <v>24034.080000000002</v>
      </c>
      <c r="FK399">
        <f t="shared" si="2011"/>
        <v>60085.2</v>
      </c>
      <c r="FL399" s="19"/>
      <c r="FN399" s="19">
        <f t="shared" si="2012"/>
        <v>0</v>
      </c>
      <c r="FO399" s="19">
        <f t="shared" si="2013"/>
        <v>0</v>
      </c>
      <c r="FP399" s="19">
        <f t="shared" si="2014"/>
        <v>0</v>
      </c>
      <c r="FQ399" s="19">
        <f t="shared" si="2015"/>
        <v>3433.44</v>
      </c>
      <c r="FR399" s="19">
        <f t="shared" si="2016"/>
        <v>8583.6</v>
      </c>
      <c r="FS399" s="19"/>
      <c r="FV399" s="1" t="str">
        <f t="shared" si="2017"/>
        <v>Style</v>
      </c>
      <c r="FW399" s="19">
        <f t="shared" si="2058"/>
        <v>0</v>
      </c>
      <c r="FX399" s="19">
        <f t="shared" si="2058"/>
        <v>0</v>
      </c>
      <c r="FY399" s="19">
        <f t="shared" si="2058"/>
        <v>0</v>
      </c>
      <c r="FZ399" s="19">
        <f t="shared" si="2058"/>
        <v>597.12</v>
      </c>
      <c r="GA399" s="19">
        <f t="shared" si="2058"/>
        <v>1492.8</v>
      </c>
      <c r="GC399" s="19">
        <f t="shared" si="2018"/>
        <v>0</v>
      </c>
      <c r="GD399">
        <f t="shared" si="2019"/>
        <v>0</v>
      </c>
      <c r="GE399">
        <f t="shared" si="2020"/>
        <v>0</v>
      </c>
      <c r="GF399">
        <f t="shared" si="2021"/>
        <v>24034.080000000002</v>
      </c>
      <c r="GG399">
        <f t="shared" si="2022"/>
        <v>60085.2</v>
      </c>
      <c r="GH399" s="19"/>
      <c r="GJ399" s="19">
        <f t="shared" si="2023"/>
        <v>0</v>
      </c>
      <c r="GK399" s="19">
        <f t="shared" si="2024"/>
        <v>0</v>
      </c>
      <c r="GL399" s="19">
        <f t="shared" si="2025"/>
        <v>0</v>
      </c>
      <c r="GM399" s="19">
        <f t="shared" si="2026"/>
        <v>3433.44</v>
      </c>
      <c r="GN399" s="19">
        <f t="shared" si="2027"/>
        <v>8583.6</v>
      </c>
      <c r="GO399" s="19"/>
      <c r="GR399" s="1" t="str">
        <f t="shared" si="2028"/>
        <v>Style</v>
      </c>
      <c r="GS399" s="19">
        <f t="shared" si="2059"/>
        <v>0</v>
      </c>
      <c r="GT399" s="19">
        <f t="shared" si="2059"/>
        <v>0</v>
      </c>
      <c r="GU399" s="19">
        <f t="shared" si="2059"/>
        <v>0</v>
      </c>
      <c r="GV399" s="19">
        <f t="shared" si="2059"/>
        <v>597.12</v>
      </c>
      <c r="GW399" s="19">
        <f t="shared" si="2059"/>
        <v>1492.8</v>
      </c>
      <c r="GY399" s="19">
        <f t="shared" si="2029"/>
        <v>0</v>
      </c>
      <c r="GZ399">
        <f t="shared" si="2030"/>
        <v>0</v>
      </c>
      <c r="HA399">
        <f t="shared" si="2031"/>
        <v>0</v>
      </c>
      <c r="HB399">
        <f t="shared" si="2032"/>
        <v>24034.080000000002</v>
      </c>
      <c r="HC399">
        <f t="shared" si="2033"/>
        <v>60085.2</v>
      </c>
      <c r="HD399" s="19"/>
      <c r="HF399" s="19">
        <f t="shared" si="2034"/>
        <v>0</v>
      </c>
      <c r="HG399" s="19">
        <f t="shared" si="2035"/>
        <v>0</v>
      </c>
      <c r="HH399" s="19">
        <f t="shared" si="2036"/>
        <v>0</v>
      </c>
      <c r="HI399" s="19">
        <f t="shared" si="2037"/>
        <v>3433.44</v>
      </c>
      <c r="HJ399" s="19">
        <f t="shared" si="2038"/>
        <v>8583.6</v>
      </c>
      <c r="HK399" s="19"/>
      <c r="HN399" s="1" t="str">
        <f t="shared" si="2039"/>
        <v>Style</v>
      </c>
      <c r="HO399" s="19">
        <f t="shared" si="2060"/>
        <v>0</v>
      </c>
      <c r="HP399" s="19">
        <f t="shared" si="2060"/>
        <v>0</v>
      </c>
      <c r="HQ399" s="19">
        <f t="shared" si="2060"/>
        <v>0</v>
      </c>
      <c r="HR399" s="19">
        <f t="shared" si="2060"/>
        <v>597.12</v>
      </c>
      <c r="HS399" s="19">
        <f t="shared" si="2060"/>
        <v>1492.8</v>
      </c>
      <c r="HU399" s="19">
        <f t="shared" si="2040"/>
        <v>0</v>
      </c>
      <c r="HV399">
        <f t="shared" si="2041"/>
        <v>0</v>
      </c>
      <c r="HW399">
        <f t="shared" si="2042"/>
        <v>0</v>
      </c>
      <c r="HX399">
        <f t="shared" si="2043"/>
        <v>24034.080000000002</v>
      </c>
      <c r="HY399">
        <f t="shared" si="2044"/>
        <v>60085.2</v>
      </c>
      <c r="HZ399" s="19"/>
      <c r="IB399" s="19">
        <f t="shared" si="2045"/>
        <v>0</v>
      </c>
      <c r="IC399" s="19">
        <f t="shared" si="2046"/>
        <v>0</v>
      </c>
      <c r="ID399" s="19">
        <f t="shared" si="2047"/>
        <v>0</v>
      </c>
      <c r="IE399" s="19">
        <f t="shared" si="2048"/>
        <v>3433.44</v>
      </c>
      <c r="IF399" s="19">
        <f t="shared" si="2049"/>
        <v>8583.6</v>
      </c>
      <c r="IG399" s="19"/>
    </row>
    <row r="400" spans="1:241">
      <c r="B400" s="1" t="str">
        <f t="shared" si="1929"/>
        <v>Designers</v>
      </c>
      <c r="C400" s="19">
        <f t="shared" si="2050"/>
        <v>0</v>
      </c>
      <c r="D400" s="19">
        <f t="shared" si="2050"/>
        <v>0</v>
      </c>
      <c r="E400" s="19">
        <f t="shared" si="2050"/>
        <v>0</v>
      </c>
      <c r="F400" s="19">
        <f t="shared" si="2050"/>
        <v>497.6</v>
      </c>
      <c r="G400" s="19">
        <f t="shared" si="2050"/>
        <v>1244</v>
      </c>
      <c r="I400" s="19">
        <f t="shared" si="1930"/>
        <v>0</v>
      </c>
      <c r="J400">
        <f t="shared" si="1931"/>
        <v>0</v>
      </c>
      <c r="K400">
        <f t="shared" si="1932"/>
        <v>0</v>
      </c>
      <c r="L400">
        <f t="shared" si="1933"/>
        <v>20028.400000000001</v>
      </c>
      <c r="M400">
        <f t="shared" si="1934"/>
        <v>50071</v>
      </c>
      <c r="N400" s="19"/>
      <c r="P400" s="19">
        <f t="shared" si="1935"/>
        <v>0</v>
      </c>
      <c r="Q400" s="19">
        <f t="shared" si="1936"/>
        <v>0</v>
      </c>
      <c r="R400" s="19">
        <f t="shared" si="1937"/>
        <v>0</v>
      </c>
      <c r="S400" s="19">
        <f t="shared" si="1938"/>
        <v>2861.2000000000003</v>
      </c>
      <c r="T400" s="19">
        <f t="shared" si="1939"/>
        <v>7153</v>
      </c>
      <c r="U400" s="19"/>
      <c r="X400" s="1" t="str">
        <f t="shared" si="1940"/>
        <v>Designers</v>
      </c>
      <c r="Y400" s="19">
        <f t="shared" si="2051"/>
        <v>0</v>
      </c>
      <c r="Z400" s="19">
        <f t="shared" si="2051"/>
        <v>0</v>
      </c>
      <c r="AA400" s="19">
        <f t="shared" si="2051"/>
        <v>0</v>
      </c>
      <c r="AB400" s="19">
        <f t="shared" si="2051"/>
        <v>497.6</v>
      </c>
      <c r="AC400" s="19">
        <f t="shared" si="2051"/>
        <v>1244</v>
      </c>
      <c r="AE400" s="19">
        <f t="shared" si="1941"/>
        <v>0</v>
      </c>
      <c r="AF400">
        <f t="shared" si="1942"/>
        <v>0</v>
      </c>
      <c r="AG400">
        <f t="shared" si="1943"/>
        <v>0</v>
      </c>
      <c r="AH400">
        <f t="shared" si="1944"/>
        <v>20028.400000000001</v>
      </c>
      <c r="AI400">
        <f t="shared" si="1945"/>
        <v>50071</v>
      </c>
      <c r="AJ400" s="19"/>
      <c r="AL400" s="19">
        <f t="shared" si="1946"/>
        <v>0</v>
      </c>
      <c r="AM400" s="19">
        <f t="shared" si="1947"/>
        <v>0</v>
      </c>
      <c r="AN400" s="19">
        <f t="shared" si="1948"/>
        <v>0</v>
      </c>
      <c r="AO400" s="19">
        <f t="shared" si="1949"/>
        <v>2861.2000000000003</v>
      </c>
      <c r="AP400" s="19">
        <f t="shared" si="1950"/>
        <v>7153</v>
      </c>
      <c r="AQ400" s="19"/>
      <c r="AT400" s="1" t="str">
        <f t="shared" si="1951"/>
        <v>Designers</v>
      </c>
      <c r="AU400" s="19">
        <f t="shared" si="2052"/>
        <v>0</v>
      </c>
      <c r="AV400" s="19">
        <f t="shared" si="2052"/>
        <v>0</v>
      </c>
      <c r="AW400" s="19">
        <f t="shared" si="2052"/>
        <v>0</v>
      </c>
      <c r="AX400" s="19">
        <f t="shared" si="2052"/>
        <v>497.6</v>
      </c>
      <c r="AY400" s="19">
        <f t="shared" si="2052"/>
        <v>1244</v>
      </c>
      <c r="BA400" s="19">
        <f t="shared" si="1952"/>
        <v>0</v>
      </c>
      <c r="BB400">
        <f t="shared" si="1953"/>
        <v>0</v>
      </c>
      <c r="BC400">
        <f t="shared" si="1954"/>
        <v>0</v>
      </c>
      <c r="BD400">
        <f t="shared" si="1955"/>
        <v>20028.400000000001</v>
      </c>
      <c r="BE400">
        <f t="shared" si="1956"/>
        <v>50071</v>
      </c>
      <c r="BF400" s="19"/>
      <c r="BH400" s="19">
        <f t="shared" si="1957"/>
        <v>0</v>
      </c>
      <c r="BI400" s="19">
        <f t="shared" si="1958"/>
        <v>0</v>
      </c>
      <c r="BJ400" s="19">
        <f t="shared" si="1959"/>
        <v>0</v>
      </c>
      <c r="BK400" s="19">
        <f t="shared" si="1960"/>
        <v>2861.2000000000003</v>
      </c>
      <c r="BL400" s="19">
        <f t="shared" si="1961"/>
        <v>7153</v>
      </c>
      <c r="BM400" s="19"/>
      <c r="BP400" s="1" t="str">
        <f t="shared" si="1962"/>
        <v>Designers</v>
      </c>
      <c r="BQ400" s="19">
        <f t="shared" si="2053"/>
        <v>0</v>
      </c>
      <c r="BR400" s="19">
        <f t="shared" si="2053"/>
        <v>0</v>
      </c>
      <c r="BS400" s="19">
        <f t="shared" si="2053"/>
        <v>0</v>
      </c>
      <c r="BT400" s="19">
        <f t="shared" si="2053"/>
        <v>497.6</v>
      </c>
      <c r="BU400" s="19">
        <f t="shared" si="2053"/>
        <v>1244</v>
      </c>
      <c r="BW400" s="19">
        <f t="shared" si="1963"/>
        <v>0</v>
      </c>
      <c r="BX400">
        <f t="shared" si="1964"/>
        <v>0</v>
      </c>
      <c r="BY400">
        <f t="shared" si="1965"/>
        <v>0</v>
      </c>
      <c r="BZ400">
        <f t="shared" si="1966"/>
        <v>20028.400000000001</v>
      </c>
      <c r="CA400">
        <f t="shared" si="1967"/>
        <v>50071</v>
      </c>
      <c r="CB400" s="19"/>
      <c r="CD400" s="19">
        <f t="shared" si="1968"/>
        <v>0</v>
      </c>
      <c r="CE400" s="19">
        <f t="shared" si="1969"/>
        <v>0</v>
      </c>
      <c r="CF400" s="19">
        <f t="shared" si="1970"/>
        <v>0</v>
      </c>
      <c r="CG400" s="19">
        <f t="shared" si="1971"/>
        <v>2861.2000000000003</v>
      </c>
      <c r="CH400" s="19">
        <f t="shared" si="1972"/>
        <v>7153</v>
      </c>
      <c r="CI400" s="19"/>
      <c r="CL400" s="1" t="str">
        <f t="shared" si="1973"/>
        <v>Designers</v>
      </c>
      <c r="CM400" s="19">
        <f t="shared" si="2054"/>
        <v>0</v>
      </c>
      <c r="CN400" s="19">
        <f t="shared" si="2054"/>
        <v>0</v>
      </c>
      <c r="CO400" s="19">
        <f t="shared" si="2054"/>
        <v>0</v>
      </c>
      <c r="CP400" s="19">
        <f t="shared" si="2054"/>
        <v>497.6</v>
      </c>
      <c r="CQ400" s="19">
        <f t="shared" si="2054"/>
        <v>1244</v>
      </c>
      <c r="CS400" s="19">
        <f t="shared" si="1974"/>
        <v>0</v>
      </c>
      <c r="CT400">
        <f t="shared" si="1975"/>
        <v>0</v>
      </c>
      <c r="CU400">
        <f t="shared" si="1976"/>
        <v>0</v>
      </c>
      <c r="CV400">
        <f t="shared" si="1977"/>
        <v>20028.400000000001</v>
      </c>
      <c r="CW400">
        <f t="shared" si="1978"/>
        <v>50071</v>
      </c>
      <c r="CX400" s="19"/>
      <c r="CZ400" s="19">
        <f t="shared" si="1979"/>
        <v>0</v>
      </c>
      <c r="DA400" s="19">
        <f t="shared" si="1980"/>
        <v>0</v>
      </c>
      <c r="DB400" s="19">
        <f t="shared" si="1981"/>
        <v>0</v>
      </c>
      <c r="DC400" s="19">
        <f t="shared" si="1982"/>
        <v>2861.2000000000003</v>
      </c>
      <c r="DD400" s="19">
        <f t="shared" si="1983"/>
        <v>7153</v>
      </c>
      <c r="DE400" s="19"/>
      <c r="DH400" s="1" t="str">
        <f t="shared" si="1984"/>
        <v>Designers</v>
      </c>
      <c r="DI400" s="19">
        <f t="shared" si="2055"/>
        <v>0</v>
      </c>
      <c r="DJ400" s="19">
        <f t="shared" si="2055"/>
        <v>0</v>
      </c>
      <c r="DK400" s="19">
        <f t="shared" si="2055"/>
        <v>0</v>
      </c>
      <c r="DL400" s="19">
        <f t="shared" si="2055"/>
        <v>497.6</v>
      </c>
      <c r="DM400" s="19">
        <f t="shared" si="2055"/>
        <v>1244</v>
      </c>
      <c r="DO400" s="19">
        <f t="shared" si="1985"/>
        <v>0</v>
      </c>
      <c r="DP400">
        <f t="shared" si="1986"/>
        <v>0</v>
      </c>
      <c r="DQ400">
        <f t="shared" si="1987"/>
        <v>0</v>
      </c>
      <c r="DR400">
        <f t="shared" si="1988"/>
        <v>20028.400000000001</v>
      </c>
      <c r="DS400">
        <f t="shared" si="1989"/>
        <v>50071</v>
      </c>
      <c r="DT400" s="19"/>
      <c r="DV400" s="19">
        <f t="shared" si="1990"/>
        <v>0</v>
      </c>
      <c r="DW400" s="19">
        <f t="shared" si="1991"/>
        <v>0</v>
      </c>
      <c r="DX400" s="19">
        <f t="shared" si="1992"/>
        <v>0</v>
      </c>
      <c r="DY400" s="19">
        <f t="shared" si="1993"/>
        <v>2861.2000000000003</v>
      </c>
      <c r="DZ400" s="19">
        <f t="shared" si="1994"/>
        <v>7153</v>
      </c>
      <c r="EA400" s="19"/>
      <c r="ED400" s="1" t="str">
        <f t="shared" si="1995"/>
        <v>Designers</v>
      </c>
      <c r="EE400" s="19">
        <f t="shared" si="2056"/>
        <v>0</v>
      </c>
      <c r="EF400" s="19">
        <f t="shared" si="2056"/>
        <v>0</v>
      </c>
      <c r="EG400" s="19">
        <f t="shared" si="2056"/>
        <v>0</v>
      </c>
      <c r="EH400" s="19">
        <f t="shared" si="2056"/>
        <v>497.6</v>
      </c>
      <c r="EI400" s="19">
        <f t="shared" si="2056"/>
        <v>1244</v>
      </c>
      <c r="EK400" s="19">
        <f t="shared" si="1996"/>
        <v>0</v>
      </c>
      <c r="EL400">
        <f t="shared" si="1997"/>
        <v>0</v>
      </c>
      <c r="EM400">
        <f t="shared" si="1998"/>
        <v>0</v>
      </c>
      <c r="EN400">
        <f t="shared" si="1999"/>
        <v>20028.400000000001</v>
      </c>
      <c r="EO400">
        <f t="shared" si="2000"/>
        <v>50071</v>
      </c>
      <c r="EP400" s="19"/>
      <c r="ER400" s="19">
        <f t="shared" si="2001"/>
        <v>0</v>
      </c>
      <c r="ES400" s="19">
        <f t="shared" si="2002"/>
        <v>0</v>
      </c>
      <c r="ET400" s="19">
        <f t="shared" si="2003"/>
        <v>0</v>
      </c>
      <c r="EU400" s="19">
        <f t="shared" si="2004"/>
        <v>2861.2000000000003</v>
      </c>
      <c r="EV400" s="19">
        <f t="shared" si="2005"/>
        <v>7153</v>
      </c>
      <c r="EW400" s="19"/>
      <c r="EZ400" s="1" t="str">
        <f t="shared" si="2006"/>
        <v>Designers</v>
      </c>
      <c r="FA400" s="19">
        <f t="shared" si="2057"/>
        <v>0</v>
      </c>
      <c r="FB400" s="19">
        <f t="shared" si="2057"/>
        <v>0</v>
      </c>
      <c r="FC400" s="19">
        <f t="shared" si="2057"/>
        <v>0</v>
      </c>
      <c r="FD400" s="19">
        <f t="shared" si="2057"/>
        <v>497.6</v>
      </c>
      <c r="FE400" s="19">
        <f t="shared" si="2057"/>
        <v>1244</v>
      </c>
      <c r="FG400" s="19">
        <f t="shared" si="2007"/>
        <v>0</v>
      </c>
      <c r="FH400">
        <f t="shared" si="2008"/>
        <v>0</v>
      </c>
      <c r="FI400">
        <f t="shared" si="2009"/>
        <v>0</v>
      </c>
      <c r="FJ400">
        <f t="shared" si="2010"/>
        <v>20028.400000000001</v>
      </c>
      <c r="FK400">
        <f t="shared" si="2011"/>
        <v>50071</v>
      </c>
      <c r="FL400" s="19"/>
      <c r="FN400" s="19">
        <f t="shared" si="2012"/>
        <v>0</v>
      </c>
      <c r="FO400" s="19">
        <f t="shared" si="2013"/>
        <v>0</v>
      </c>
      <c r="FP400" s="19">
        <f t="shared" si="2014"/>
        <v>0</v>
      </c>
      <c r="FQ400" s="19">
        <f t="shared" si="2015"/>
        <v>2861.2000000000003</v>
      </c>
      <c r="FR400" s="19">
        <f t="shared" si="2016"/>
        <v>7153</v>
      </c>
      <c r="FS400" s="19"/>
      <c r="FV400" s="1" t="str">
        <f t="shared" si="2017"/>
        <v>Designers</v>
      </c>
      <c r="FW400" s="19">
        <f t="shared" si="2058"/>
        <v>0</v>
      </c>
      <c r="FX400" s="19">
        <f t="shared" si="2058"/>
        <v>0</v>
      </c>
      <c r="FY400" s="19">
        <f t="shared" si="2058"/>
        <v>0</v>
      </c>
      <c r="FZ400" s="19">
        <f t="shared" si="2058"/>
        <v>497.6</v>
      </c>
      <c r="GA400" s="19">
        <f t="shared" si="2058"/>
        <v>1244</v>
      </c>
      <c r="GC400" s="19">
        <f t="shared" si="2018"/>
        <v>0</v>
      </c>
      <c r="GD400">
        <f t="shared" si="2019"/>
        <v>0</v>
      </c>
      <c r="GE400">
        <f t="shared" si="2020"/>
        <v>0</v>
      </c>
      <c r="GF400">
        <f t="shared" si="2021"/>
        <v>20028.400000000001</v>
      </c>
      <c r="GG400">
        <f t="shared" si="2022"/>
        <v>50071</v>
      </c>
      <c r="GH400" s="19"/>
      <c r="GJ400" s="19">
        <f t="shared" si="2023"/>
        <v>0</v>
      </c>
      <c r="GK400" s="19">
        <f t="shared" si="2024"/>
        <v>0</v>
      </c>
      <c r="GL400" s="19">
        <f t="shared" si="2025"/>
        <v>0</v>
      </c>
      <c r="GM400" s="19">
        <f t="shared" si="2026"/>
        <v>2861.2000000000003</v>
      </c>
      <c r="GN400" s="19">
        <f t="shared" si="2027"/>
        <v>7153</v>
      </c>
      <c r="GO400" s="19"/>
      <c r="GR400" s="1" t="str">
        <f t="shared" si="2028"/>
        <v>Designers</v>
      </c>
      <c r="GS400" s="19">
        <f t="shared" si="2059"/>
        <v>0</v>
      </c>
      <c r="GT400" s="19">
        <f t="shared" si="2059"/>
        <v>0</v>
      </c>
      <c r="GU400" s="19">
        <f t="shared" si="2059"/>
        <v>0</v>
      </c>
      <c r="GV400" s="19">
        <f t="shared" si="2059"/>
        <v>497.6</v>
      </c>
      <c r="GW400" s="19">
        <f t="shared" si="2059"/>
        <v>1244</v>
      </c>
      <c r="GY400" s="19">
        <f t="shared" si="2029"/>
        <v>0</v>
      </c>
      <c r="GZ400">
        <f t="shared" si="2030"/>
        <v>0</v>
      </c>
      <c r="HA400">
        <f t="shared" si="2031"/>
        <v>0</v>
      </c>
      <c r="HB400">
        <f t="shared" si="2032"/>
        <v>20028.400000000001</v>
      </c>
      <c r="HC400">
        <f t="shared" si="2033"/>
        <v>50071</v>
      </c>
      <c r="HD400" s="19"/>
      <c r="HF400" s="19">
        <f t="shared" si="2034"/>
        <v>0</v>
      </c>
      <c r="HG400" s="19">
        <f t="shared" si="2035"/>
        <v>0</v>
      </c>
      <c r="HH400" s="19">
        <f t="shared" si="2036"/>
        <v>0</v>
      </c>
      <c r="HI400" s="19">
        <f t="shared" si="2037"/>
        <v>2861.2000000000003</v>
      </c>
      <c r="HJ400" s="19">
        <f t="shared" si="2038"/>
        <v>7153</v>
      </c>
      <c r="HK400" s="19"/>
      <c r="HN400" s="1" t="str">
        <f t="shared" si="2039"/>
        <v>Designers</v>
      </c>
      <c r="HO400" s="19">
        <f t="shared" si="2060"/>
        <v>0</v>
      </c>
      <c r="HP400" s="19">
        <f t="shared" si="2060"/>
        <v>0</v>
      </c>
      <c r="HQ400" s="19">
        <f t="shared" si="2060"/>
        <v>0</v>
      </c>
      <c r="HR400" s="19">
        <f t="shared" si="2060"/>
        <v>497.6</v>
      </c>
      <c r="HS400" s="19">
        <f t="shared" si="2060"/>
        <v>1244</v>
      </c>
      <c r="HU400" s="19">
        <f t="shared" si="2040"/>
        <v>0</v>
      </c>
      <c r="HV400">
        <f t="shared" si="2041"/>
        <v>0</v>
      </c>
      <c r="HW400">
        <f t="shared" si="2042"/>
        <v>0</v>
      </c>
      <c r="HX400">
        <f t="shared" si="2043"/>
        <v>20028.400000000001</v>
      </c>
      <c r="HY400">
        <f t="shared" si="2044"/>
        <v>50071</v>
      </c>
      <c r="HZ400" s="19"/>
      <c r="IB400" s="19">
        <f t="shared" si="2045"/>
        <v>0</v>
      </c>
      <c r="IC400" s="19">
        <f t="shared" si="2046"/>
        <v>0</v>
      </c>
      <c r="ID400" s="19">
        <f t="shared" si="2047"/>
        <v>0</v>
      </c>
      <c r="IE400" s="19">
        <f t="shared" si="2048"/>
        <v>2861.2000000000003</v>
      </c>
      <c r="IF400" s="19">
        <f t="shared" si="2049"/>
        <v>7153</v>
      </c>
      <c r="IG400" s="19"/>
    </row>
    <row r="401" spans="1:241">
      <c r="B401" s="1" t="str">
        <f t="shared" si="1929"/>
        <v>Supra</v>
      </c>
      <c r="C401" s="19">
        <f t="shared" si="2050"/>
        <v>0</v>
      </c>
      <c r="D401" s="19">
        <f t="shared" si="2050"/>
        <v>0</v>
      </c>
      <c r="E401" s="19">
        <f t="shared" si="2050"/>
        <v>0</v>
      </c>
      <c r="F401" s="19">
        <f t="shared" si="2050"/>
        <v>248.8</v>
      </c>
      <c r="G401" s="19">
        <f t="shared" si="2050"/>
        <v>622</v>
      </c>
      <c r="I401" s="19">
        <f t="shared" si="1930"/>
        <v>0</v>
      </c>
      <c r="J401">
        <f t="shared" si="1931"/>
        <v>0</v>
      </c>
      <c r="K401">
        <f t="shared" si="1932"/>
        <v>0</v>
      </c>
      <c r="L401">
        <f t="shared" si="1933"/>
        <v>28388.080000000002</v>
      </c>
      <c r="M401">
        <f t="shared" si="1934"/>
        <v>70970.200000000012</v>
      </c>
      <c r="N401" s="19"/>
      <c r="P401" s="19">
        <f t="shared" si="1935"/>
        <v>0</v>
      </c>
      <c r="Q401" s="19">
        <f t="shared" si="1936"/>
        <v>0</v>
      </c>
      <c r="R401" s="19">
        <f t="shared" si="1937"/>
        <v>0</v>
      </c>
      <c r="S401" s="19">
        <f t="shared" si="1938"/>
        <v>4055.4400000000005</v>
      </c>
      <c r="T401" s="19">
        <f t="shared" si="1939"/>
        <v>10138.6</v>
      </c>
      <c r="U401" s="19"/>
      <c r="X401" s="1" t="str">
        <f t="shared" si="1940"/>
        <v>Supra</v>
      </c>
      <c r="Y401" s="19">
        <f t="shared" si="2051"/>
        <v>0</v>
      </c>
      <c r="Z401" s="19">
        <f t="shared" si="2051"/>
        <v>0</v>
      </c>
      <c r="AA401" s="19">
        <f t="shared" si="2051"/>
        <v>0</v>
      </c>
      <c r="AB401" s="19">
        <f t="shared" si="2051"/>
        <v>248.8</v>
      </c>
      <c r="AC401" s="19">
        <f t="shared" si="2051"/>
        <v>622</v>
      </c>
      <c r="AE401" s="19">
        <f t="shared" si="1941"/>
        <v>0</v>
      </c>
      <c r="AF401">
        <f t="shared" si="1942"/>
        <v>0</v>
      </c>
      <c r="AG401">
        <f t="shared" si="1943"/>
        <v>0</v>
      </c>
      <c r="AH401">
        <f t="shared" si="1944"/>
        <v>28388.080000000002</v>
      </c>
      <c r="AI401">
        <f t="shared" si="1945"/>
        <v>70970.200000000012</v>
      </c>
      <c r="AJ401" s="19"/>
      <c r="AL401" s="19">
        <f t="shared" si="1946"/>
        <v>0</v>
      </c>
      <c r="AM401" s="19">
        <f t="shared" si="1947"/>
        <v>0</v>
      </c>
      <c r="AN401" s="19">
        <f t="shared" si="1948"/>
        <v>0</v>
      </c>
      <c r="AO401" s="19">
        <f t="shared" si="1949"/>
        <v>4055.4400000000005</v>
      </c>
      <c r="AP401" s="19">
        <f t="shared" si="1950"/>
        <v>10138.6</v>
      </c>
      <c r="AQ401" s="19"/>
      <c r="AT401" s="1" t="str">
        <f t="shared" si="1951"/>
        <v>Supra</v>
      </c>
      <c r="AU401" s="19">
        <f t="shared" si="2052"/>
        <v>0</v>
      </c>
      <c r="AV401" s="19">
        <f t="shared" si="2052"/>
        <v>0</v>
      </c>
      <c r="AW401" s="19">
        <f t="shared" si="2052"/>
        <v>0</v>
      </c>
      <c r="AX401" s="19">
        <f t="shared" si="2052"/>
        <v>248.8</v>
      </c>
      <c r="AY401" s="19">
        <f t="shared" si="2052"/>
        <v>622</v>
      </c>
      <c r="BA401" s="19">
        <f t="shared" si="1952"/>
        <v>0</v>
      </c>
      <c r="BB401">
        <f t="shared" si="1953"/>
        <v>0</v>
      </c>
      <c r="BC401">
        <f t="shared" si="1954"/>
        <v>0</v>
      </c>
      <c r="BD401">
        <f t="shared" si="1955"/>
        <v>28388.080000000002</v>
      </c>
      <c r="BE401">
        <f t="shared" si="1956"/>
        <v>70970.200000000012</v>
      </c>
      <c r="BF401" s="19"/>
      <c r="BH401" s="19">
        <f t="shared" si="1957"/>
        <v>0</v>
      </c>
      <c r="BI401" s="19">
        <f t="shared" si="1958"/>
        <v>0</v>
      </c>
      <c r="BJ401" s="19">
        <f t="shared" si="1959"/>
        <v>0</v>
      </c>
      <c r="BK401" s="19">
        <f t="shared" si="1960"/>
        <v>4055.4400000000005</v>
      </c>
      <c r="BL401" s="19">
        <f t="shared" si="1961"/>
        <v>10138.6</v>
      </c>
      <c r="BM401" s="19"/>
      <c r="BP401" s="1" t="str">
        <f t="shared" si="1962"/>
        <v>Supra</v>
      </c>
      <c r="BQ401" s="19">
        <f t="shared" si="2053"/>
        <v>0</v>
      </c>
      <c r="BR401" s="19">
        <f t="shared" si="2053"/>
        <v>0</v>
      </c>
      <c r="BS401" s="19">
        <f t="shared" si="2053"/>
        <v>0</v>
      </c>
      <c r="BT401" s="19">
        <f t="shared" si="2053"/>
        <v>248.8</v>
      </c>
      <c r="BU401" s="19">
        <f t="shared" si="2053"/>
        <v>622</v>
      </c>
      <c r="BW401" s="19">
        <f t="shared" si="1963"/>
        <v>0</v>
      </c>
      <c r="BX401">
        <f t="shared" si="1964"/>
        <v>0</v>
      </c>
      <c r="BY401">
        <f t="shared" si="1965"/>
        <v>0</v>
      </c>
      <c r="BZ401">
        <f t="shared" si="1966"/>
        <v>28388.080000000002</v>
      </c>
      <c r="CA401">
        <f t="shared" si="1967"/>
        <v>70970.200000000012</v>
      </c>
      <c r="CB401" s="19"/>
      <c r="CD401" s="19">
        <f t="shared" si="1968"/>
        <v>0</v>
      </c>
      <c r="CE401" s="19">
        <f t="shared" si="1969"/>
        <v>0</v>
      </c>
      <c r="CF401" s="19">
        <f t="shared" si="1970"/>
        <v>0</v>
      </c>
      <c r="CG401" s="19">
        <f t="shared" si="1971"/>
        <v>4055.4400000000005</v>
      </c>
      <c r="CH401" s="19">
        <f t="shared" si="1972"/>
        <v>10138.6</v>
      </c>
      <c r="CI401" s="19"/>
      <c r="CL401" s="1" t="str">
        <f t="shared" si="1973"/>
        <v>Supra</v>
      </c>
      <c r="CM401" s="19">
        <f t="shared" si="2054"/>
        <v>0</v>
      </c>
      <c r="CN401" s="19">
        <f t="shared" si="2054"/>
        <v>0</v>
      </c>
      <c r="CO401" s="19">
        <f t="shared" si="2054"/>
        <v>0</v>
      </c>
      <c r="CP401" s="19">
        <f t="shared" si="2054"/>
        <v>248.8</v>
      </c>
      <c r="CQ401" s="19">
        <f t="shared" si="2054"/>
        <v>622</v>
      </c>
      <c r="CS401" s="19">
        <f t="shared" si="1974"/>
        <v>0</v>
      </c>
      <c r="CT401">
        <f t="shared" si="1975"/>
        <v>0</v>
      </c>
      <c r="CU401">
        <f t="shared" si="1976"/>
        <v>0</v>
      </c>
      <c r="CV401">
        <f t="shared" si="1977"/>
        <v>28388.080000000002</v>
      </c>
      <c r="CW401">
        <f t="shared" si="1978"/>
        <v>70970.200000000012</v>
      </c>
      <c r="CX401" s="19"/>
      <c r="CZ401" s="19">
        <f t="shared" si="1979"/>
        <v>0</v>
      </c>
      <c r="DA401" s="19">
        <f t="shared" si="1980"/>
        <v>0</v>
      </c>
      <c r="DB401" s="19">
        <f t="shared" si="1981"/>
        <v>0</v>
      </c>
      <c r="DC401" s="19">
        <f t="shared" si="1982"/>
        <v>4055.4400000000005</v>
      </c>
      <c r="DD401" s="19">
        <f t="shared" si="1983"/>
        <v>10138.6</v>
      </c>
      <c r="DE401" s="19"/>
      <c r="DH401" s="1" t="str">
        <f t="shared" si="1984"/>
        <v>Supra</v>
      </c>
      <c r="DI401" s="19">
        <f t="shared" si="2055"/>
        <v>0</v>
      </c>
      <c r="DJ401" s="19">
        <f t="shared" si="2055"/>
        <v>0</v>
      </c>
      <c r="DK401" s="19">
        <f t="shared" si="2055"/>
        <v>0</v>
      </c>
      <c r="DL401" s="19">
        <f t="shared" si="2055"/>
        <v>248.8</v>
      </c>
      <c r="DM401" s="19">
        <f t="shared" si="2055"/>
        <v>622</v>
      </c>
      <c r="DO401" s="19">
        <f t="shared" si="1985"/>
        <v>0</v>
      </c>
      <c r="DP401">
        <f t="shared" si="1986"/>
        <v>0</v>
      </c>
      <c r="DQ401">
        <f t="shared" si="1987"/>
        <v>0</v>
      </c>
      <c r="DR401">
        <f t="shared" si="1988"/>
        <v>28388.080000000002</v>
      </c>
      <c r="DS401">
        <f t="shared" si="1989"/>
        <v>70970.200000000012</v>
      </c>
      <c r="DT401" s="19"/>
      <c r="DV401" s="19">
        <f t="shared" si="1990"/>
        <v>0</v>
      </c>
      <c r="DW401" s="19">
        <f t="shared" si="1991"/>
        <v>0</v>
      </c>
      <c r="DX401" s="19">
        <f t="shared" si="1992"/>
        <v>0</v>
      </c>
      <c r="DY401" s="19">
        <f t="shared" si="1993"/>
        <v>4055.4400000000005</v>
      </c>
      <c r="DZ401" s="19">
        <f t="shared" si="1994"/>
        <v>10138.6</v>
      </c>
      <c r="EA401" s="19"/>
      <c r="ED401" s="1" t="str">
        <f t="shared" si="1995"/>
        <v>Supra</v>
      </c>
      <c r="EE401" s="19">
        <f t="shared" si="2056"/>
        <v>0</v>
      </c>
      <c r="EF401" s="19">
        <f t="shared" si="2056"/>
        <v>0</v>
      </c>
      <c r="EG401" s="19">
        <f t="shared" si="2056"/>
        <v>0</v>
      </c>
      <c r="EH401" s="19">
        <f t="shared" si="2056"/>
        <v>248.8</v>
      </c>
      <c r="EI401" s="19">
        <f t="shared" si="2056"/>
        <v>622</v>
      </c>
      <c r="EK401" s="19">
        <f t="shared" si="1996"/>
        <v>0</v>
      </c>
      <c r="EL401">
        <f t="shared" si="1997"/>
        <v>0</v>
      </c>
      <c r="EM401">
        <f t="shared" si="1998"/>
        <v>0</v>
      </c>
      <c r="EN401">
        <f t="shared" si="1999"/>
        <v>28388.080000000002</v>
      </c>
      <c r="EO401">
        <f t="shared" si="2000"/>
        <v>70970.200000000012</v>
      </c>
      <c r="EP401" s="19"/>
      <c r="ER401" s="19">
        <f t="shared" si="2001"/>
        <v>0</v>
      </c>
      <c r="ES401" s="19">
        <f t="shared" si="2002"/>
        <v>0</v>
      </c>
      <c r="ET401" s="19">
        <f t="shared" si="2003"/>
        <v>0</v>
      </c>
      <c r="EU401" s="19">
        <f t="shared" si="2004"/>
        <v>4055.4400000000005</v>
      </c>
      <c r="EV401" s="19">
        <f t="shared" si="2005"/>
        <v>10138.6</v>
      </c>
      <c r="EW401" s="19"/>
      <c r="EZ401" s="1" t="str">
        <f t="shared" si="2006"/>
        <v>Supra</v>
      </c>
      <c r="FA401" s="19">
        <f t="shared" si="2057"/>
        <v>0</v>
      </c>
      <c r="FB401" s="19">
        <f t="shared" si="2057"/>
        <v>0</v>
      </c>
      <c r="FC401" s="19">
        <f t="shared" si="2057"/>
        <v>0</v>
      </c>
      <c r="FD401" s="19">
        <f t="shared" si="2057"/>
        <v>248.8</v>
      </c>
      <c r="FE401" s="19">
        <f t="shared" si="2057"/>
        <v>622</v>
      </c>
      <c r="FG401" s="19">
        <f t="shared" si="2007"/>
        <v>0</v>
      </c>
      <c r="FH401">
        <f t="shared" si="2008"/>
        <v>0</v>
      </c>
      <c r="FI401">
        <f t="shared" si="2009"/>
        <v>0</v>
      </c>
      <c r="FJ401">
        <f t="shared" si="2010"/>
        <v>28388.080000000002</v>
      </c>
      <c r="FK401">
        <f t="shared" si="2011"/>
        <v>70970.200000000012</v>
      </c>
      <c r="FL401" s="19"/>
      <c r="FN401" s="19">
        <f t="shared" si="2012"/>
        <v>0</v>
      </c>
      <c r="FO401" s="19">
        <f t="shared" si="2013"/>
        <v>0</v>
      </c>
      <c r="FP401" s="19">
        <f t="shared" si="2014"/>
        <v>0</v>
      </c>
      <c r="FQ401" s="19">
        <f t="shared" si="2015"/>
        <v>4055.4400000000005</v>
      </c>
      <c r="FR401" s="19">
        <f t="shared" si="2016"/>
        <v>10138.6</v>
      </c>
      <c r="FS401" s="19"/>
      <c r="FV401" s="1" t="str">
        <f t="shared" si="2017"/>
        <v>Supra</v>
      </c>
      <c r="FW401" s="19">
        <f t="shared" si="2058"/>
        <v>0</v>
      </c>
      <c r="FX401" s="19">
        <f t="shared" si="2058"/>
        <v>0</v>
      </c>
      <c r="FY401" s="19">
        <f t="shared" si="2058"/>
        <v>0</v>
      </c>
      <c r="FZ401" s="19">
        <f t="shared" si="2058"/>
        <v>248.8</v>
      </c>
      <c r="GA401" s="19">
        <f t="shared" si="2058"/>
        <v>622</v>
      </c>
      <c r="GC401" s="19">
        <f t="shared" si="2018"/>
        <v>0</v>
      </c>
      <c r="GD401">
        <f t="shared" si="2019"/>
        <v>0</v>
      </c>
      <c r="GE401">
        <f t="shared" si="2020"/>
        <v>0</v>
      </c>
      <c r="GF401">
        <f t="shared" si="2021"/>
        <v>28388.080000000002</v>
      </c>
      <c r="GG401">
        <f t="shared" si="2022"/>
        <v>70970.200000000012</v>
      </c>
      <c r="GH401" s="19"/>
      <c r="GJ401" s="19">
        <f t="shared" si="2023"/>
        <v>0</v>
      </c>
      <c r="GK401" s="19">
        <f t="shared" si="2024"/>
        <v>0</v>
      </c>
      <c r="GL401" s="19">
        <f t="shared" si="2025"/>
        <v>0</v>
      </c>
      <c r="GM401" s="19">
        <f t="shared" si="2026"/>
        <v>4055.4400000000005</v>
      </c>
      <c r="GN401" s="19">
        <f t="shared" si="2027"/>
        <v>10138.6</v>
      </c>
      <c r="GO401" s="19"/>
      <c r="GR401" s="1" t="str">
        <f t="shared" si="2028"/>
        <v>Supra</v>
      </c>
      <c r="GS401" s="19">
        <f t="shared" si="2059"/>
        <v>0</v>
      </c>
      <c r="GT401" s="19">
        <f t="shared" si="2059"/>
        <v>0</v>
      </c>
      <c r="GU401" s="19">
        <f t="shared" si="2059"/>
        <v>0</v>
      </c>
      <c r="GV401" s="19">
        <f t="shared" si="2059"/>
        <v>248.8</v>
      </c>
      <c r="GW401" s="19">
        <f t="shared" si="2059"/>
        <v>622</v>
      </c>
      <c r="GY401" s="19">
        <f t="shared" si="2029"/>
        <v>0</v>
      </c>
      <c r="GZ401">
        <f t="shared" si="2030"/>
        <v>0</v>
      </c>
      <c r="HA401">
        <f t="shared" si="2031"/>
        <v>0</v>
      </c>
      <c r="HB401">
        <f t="shared" si="2032"/>
        <v>28388.080000000002</v>
      </c>
      <c r="HC401">
        <f t="shared" si="2033"/>
        <v>70970.200000000012</v>
      </c>
      <c r="HD401" s="19"/>
      <c r="HF401" s="19">
        <f t="shared" si="2034"/>
        <v>0</v>
      </c>
      <c r="HG401" s="19">
        <f t="shared" si="2035"/>
        <v>0</v>
      </c>
      <c r="HH401" s="19">
        <f t="shared" si="2036"/>
        <v>0</v>
      </c>
      <c r="HI401" s="19">
        <f t="shared" si="2037"/>
        <v>4055.4400000000005</v>
      </c>
      <c r="HJ401" s="19">
        <f t="shared" si="2038"/>
        <v>10138.6</v>
      </c>
      <c r="HK401" s="19"/>
      <c r="HN401" s="1" t="str">
        <f t="shared" si="2039"/>
        <v>Supra</v>
      </c>
      <c r="HO401" s="19">
        <f t="shared" si="2060"/>
        <v>0</v>
      </c>
      <c r="HP401" s="19">
        <f t="shared" si="2060"/>
        <v>0</v>
      </c>
      <c r="HQ401" s="19">
        <f t="shared" si="2060"/>
        <v>0</v>
      </c>
      <c r="HR401" s="19">
        <f t="shared" si="2060"/>
        <v>248.8</v>
      </c>
      <c r="HS401" s="19">
        <f t="shared" si="2060"/>
        <v>622</v>
      </c>
      <c r="HU401" s="19">
        <f t="shared" si="2040"/>
        <v>0</v>
      </c>
      <c r="HV401">
        <f t="shared" si="2041"/>
        <v>0</v>
      </c>
      <c r="HW401">
        <f t="shared" si="2042"/>
        <v>0</v>
      </c>
      <c r="HX401">
        <f t="shared" si="2043"/>
        <v>28388.080000000002</v>
      </c>
      <c r="HY401">
        <f t="shared" si="2044"/>
        <v>70970.200000000012</v>
      </c>
      <c r="HZ401" s="19"/>
      <c r="IB401" s="19">
        <f t="shared" si="2045"/>
        <v>0</v>
      </c>
      <c r="IC401" s="19">
        <f t="shared" si="2046"/>
        <v>0</v>
      </c>
      <c r="ID401" s="19">
        <f t="shared" si="2047"/>
        <v>0</v>
      </c>
      <c r="IE401" s="19">
        <f t="shared" si="2048"/>
        <v>4055.4400000000005</v>
      </c>
      <c r="IF401" s="19">
        <f t="shared" si="2049"/>
        <v>10138.6</v>
      </c>
      <c r="IG401" s="19"/>
    </row>
    <row r="402" spans="1:241">
      <c r="B402" s="1"/>
      <c r="C402" s="19">
        <f t="shared" si="2050"/>
        <v>0</v>
      </c>
      <c r="D402" s="19">
        <f t="shared" si="2050"/>
        <v>0</v>
      </c>
      <c r="E402" s="19">
        <f t="shared" si="2050"/>
        <v>0</v>
      </c>
      <c r="F402" s="19">
        <f t="shared" si="2050"/>
        <v>0</v>
      </c>
      <c r="G402" s="19">
        <f t="shared" si="2050"/>
        <v>0</v>
      </c>
      <c r="I402" s="19"/>
      <c r="N402" s="19"/>
      <c r="P402" s="19"/>
      <c r="Q402" s="19"/>
      <c r="R402" s="19"/>
      <c r="S402" s="19"/>
      <c r="T402" s="19"/>
      <c r="U402" s="19"/>
      <c r="X402" s="1">
        <f t="shared" si="1940"/>
        <v>0</v>
      </c>
      <c r="Y402" s="19">
        <f t="shared" si="2051"/>
        <v>0</v>
      </c>
      <c r="Z402" s="19">
        <f t="shared" si="2051"/>
        <v>0</v>
      </c>
      <c r="AA402" s="19">
        <f t="shared" si="2051"/>
        <v>0</v>
      </c>
      <c r="AB402" s="19">
        <f t="shared" si="2051"/>
        <v>0</v>
      </c>
      <c r="AC402" s="19">
        <f t="shared" si="2051"/>
        <v>0</v>
      </c>
      <c r="AE402" s="19">
        <f t="shared" si="1941"/>
        <v>0</v>
      </c>
      <c r="AF402">
        <f t="shared" si="1942"/>
        <v>0</v>
      </c>
      <c r="AG402">
        <f t="shared" si="1943"/>
        <v>0</v>
      </c>
      <c r="AH402">
        <f t="shared" si="1944"/>
        <v>0</v>
      </c>
      <c r="AI402">
        <f t="shared" si="1945"/>
        <v>0</v>
      </c>
      <c r="AJ402" s="19"/>
      <c r="AL402" s="19">
        <f t="shared" si="1946"/>
        <v>0</v>
      </c>
      <c r="AM402" s="19">
        <f t="shared" si="1947"/>
        <v>0</v>
      </c>
      <c r="AN402" s="19">
        <f t="shared" si="1948"/>
        <v>0</v>
      </c>
      <c r="AO402" s="19">
        <f t="shared" si="1949"/>
        <v>0</v>
      </c>
      <c r="AP402" s="19">
        <f t="shared" si="1950"/>
        <v>0</v>
      </c>
      <c r="AQ402" s="19"/>
      <c r="AT402" s="1">
        <f t="shared" si="1951"/>
        <v>0</v>
      </c>
      <c r="AU402" s="19">
        <f t="shared" si="2052"/>
        <v>0</v>
      </c>
      <c r="AV402" s="19">
        <f t="shared" si="2052"/>
        <v>0</v>
      </c>
      <c r="AW402" s="19">
        <f t="shared" si="2052"/>
        <v>0</v>
      </c>
      <c r="AX402" s="19">
        <f t="shared" si="2052"/>
        <v>0</v>
      </c>
      <c r="AY402" s="19">
        <f t="shared" si="2052"/>
        <v>0</v>
      </c>
      <c r="BA402" s="19">
        <f t="shared" si="1952"/>
        <v>0</v>
      </c>
      <c r="BB402">
        <f t="shared" si="1953"/>
        <v>0</v>
      </c>
      <c r="BC402">
        <f t="shared" si="1954"/>
        <v>0</v>
      </c>
      <c r="BD402">
        <f t="shared" si="1955"/>
        <v>0</v>
      </c>
      <c r="BE402">
        <f t="shared" si="1956"/>
        <v>0</v>
      </c>
      <c r="BF402" s="19"/>
      <c r="BH402" s="19">
        <f t="shared" si="1957"/>
        <v>0</v>
      </c>
      <c r="BI402" s="19">
        <f t="shared" si="1958"/>
        <v>0</v>
      </c>
      <c r="BJ402" s="19">
        <f t="shared" si="1959"/>
        <v>0</v>
      </c>
      <c r="BK402" s="19">
        <f t="shared" si="1960"/>
        <v>0</v>
      </c>
      <c r="BL402" s="19">
        <f t="shared" si="1961"/>
        <v>0</v>
      </c>
      <c r="BM402" s="19"/>
      <c r="BP402" s="1">
        <f t="shared" si="1962"/>
        <v>0</v>
      </c>
      <c r="BQ402" s="19">
        <f t="shared" si="2053"/>
        <v>0</v>
      </c>
      <c r="BR402" s="19">
        <f t="shared" si="2053"/>
        <v>0</v>
      </c>
      <c r="BS402" s="19">
        <f t="shared" si="2053"/>
        <v>0</v>
      </c>
      <c r="BT402" s="19">
        <f t="shared" si="2053"/>
        <v>0</v>
      </c>
      <c r="BU402" s="19">
        <f t="shared" si="2053"/>
        <v>0</v>
      </c>
      <c r="BW402" s="19">
        <f t="shared" si="1963"/>
        <v>0</v>
      </c>
      <c r="BX402">
        <f t="shared" si="1964"/>
        <v>0</v>
      </c>
      <c r="BY402">
        <f t="shared" si="1965"/>
        <v>0</v>
      </c>
      <c r="BZ402">
        <f t="shared" si="1966"/>
        <v>0</v>
      </c>
      <c r="CA402">
        <f t="shared" si="1967"/>
        <v>0</v>
      </c>
      <c r="CB402" s="19"/>
      <c r="CD402" s="19">
        <f t="shared" si="1968"/>
        <v>0</v>
      </c>
      <c r="CE402" s="19">
        <f t="shared" si="1969"/>
        <v>0</v>
      </c>
      <c r="CF402" s="19">
        <f t="shared" si="1970"/>
        <v>0</v>
      </c>
      <c r="CG402" s="19">
        <f t="shared" si="1971"/>
        <v>0</v>
      </c>
      <c r="CH402" s="19">
        <f t="shared" si="1972"/>
        <v>0</v>
      </c>
      <c r="CI402" s="19"/>
      <c r="CL402" s="1">
        <f t="shared" si="1973"/>
        <v>0</v>
      </c>
      <c r="CM402" s="19">
        <f t="shared" si="2054"/>
        <v>0</v>
      </c>
      <c r="CN402" s="19">
        <f t="shared" si="2054"/>
        <v>0</v>
      </c>
      <c r="CO402" s="19">
        <f t="shared" si="2054"/>
        <v>0</v>
      </c>
      <c r="CP402" s="19">
        <f t="shared" si="2054"/>
        <v>0</v>
      </c>
      <c r="CQ402" s="19">
        <f t="shared" si="2054"/>
        <v>0</v>
      </c>
      <c r="CS402" s="19">
        <f t="shared" si="1974"/>
        <v>0</v>
      </c>
      <c r="CT402">
        <f t="shared" si="1975"/>
        <v>0</v>
      </c>
      <c r="CU402">
        <f t="shared" si="1976"/>
        <v>0</v>
      </c>
      <c r="CV402">
        <f t="shared" si="1977"/>
        <v>0</v>
      </c>
      <c r="CW402">
        <f t="shared" si="1978"/>
        <v>0</v>
      </c>
      <c r="CX402" s="19"/>
      <c r="CZ402" s="19">
        <f t="shared" si="1979"/>
        <v>0</v>
      </c>
      <c r="DA402" s="19">
        <f t="shared" si="1980"/>
        <v>0</v>
      </c>
      <c r="DB402" s="19">
        <f t="shared" si="1981"/>
        <v>0</v>
      </c>
      <c r="DC402" s="19">
        <f t="shared" si="1982"/>
        <v>0</v>
      </c>
      <c r="DD402" s="19">
        <f t="shared" si="1983"/>
        <v>0</v>
      </c>
      <c r="DE402" s="19"/>
      <c r="DH402" s="1">
        <f t="shared" si="1984"/>
        <v>0</v>
      </c>
      <c r="DI402" s="19">
        <f t="shared" si="2055"/>
        <v>0</v>
      </c>
      <c r="DJ402" s="19">
        <f t="shared" si="2055"/>
        <v>0</v>
      </c>
      <c r="DK402" s="19">
        <f t="shared" si="2055"/>
        <v>0</v>
      </c>
      <c r="DL402" s="19">
        <f t="shared" si="2055"/>
        <v>0</v>
      </c>
      <c r="DM402" s="19">
        <f t="shared" si="2055"/>
        <v>0</v>
      </c>
      <c r="DO402" s="19">
        <f t="shared" si="1985"/>
        <v>0</v>
      </c>
      <c r="DP402">
        <f t="shared" si="1986"/>
        <v>0</v>
      </c>
      <c r="DQ402">
        <f t="shared" si="1987"/>
        <v>0</v>
      </c>
      <c r="DR402">
        <f t="shared" si="1988"/>
        <v>0</v>
      </c>
      <c r="DS402">
        <f t="shared" si="1989"/>
        <v>0</v>
      </c>
      <c r="DT402" s="19"/>
      <c r="DV402" s="19">
        <f t="shared" si="1990"/>
        <v>0</v>
      </c>
      <c r="DW402" s="19">
        <f t="shared" si="1991"/>
        <v>0</v>
      </c>
      <c r="DX402" s="19">
        <f t="shared" si="1992"/>
        <v>0</v>
      </c>
      <c r="DY402" s="19">
        <f t="shared" si="1993"/>
        <v>0</v>
      </c>
      <c r="DZ402" s="19">
        <f t="shared" si="1994"/>
        <v>0</v>
      </c>
      <c r="EA402" s="19"/>
      <c r="ED402" s="1">
        <f t="shared" si="1995"/>
        <v>0</v>
      </c>
      <c r="EE402" s="19">
        <f t="shared" si="2056"/>
        <v>0</v>
      </c>
      <c r="EF402" s="19">
        <f t="shared" si="2056"/>
        <v>0</v>
      </c>
      <c r="EG402" s="19">
        <f t="shared" si="2056"/>
        <v>0</v>
      </c>
      <c r="EH402" s="19">
        <f t="shared" si="2056"/>
        <v>0</v>
      </c>
      <c r="EI402" s="19">
        <f t="shared" si="2056"/>
        <v>0</v>
      </c>
      <c r="EK402" s="19">
        <f t="shared" si="1996"/>
        <v>0</v>
      </c>
      <c r="EL402">
        <f t="shared" si="1997"/>
        <v>0</v>
      </c>
      <c r="EM402">
        <f t="shared" si="1998"/>
        <v>0</v>
      </c>
      <c r="EN402">
        <f t="shared" si="1999"/>
        <v>0</v>
      </c>
      <c r="EO402">
        <f t="shared" si="2000"/>
        <v>0</v>
      </c>
      <c r="EP402" s="19"/>
      <c r="ER402" s="19">
        <f t="shared" si="2001"/>
        <v>0</v>
      </c>
      <c r="ES402" s="19">
        <f t="shared" si="2002"/>
        <v>0</v>
      </c>
      <c r="ET402" s="19">
        <f t="shared" si="2003"/>
        <v>0</v>
      </c>
      <c r="EU402" s="19">
        <f t="shared" si="2004"/>
        <v>0</v>
      </c>
      <c r="EV402" s="19">
        <f t="shared" si="2005"/>
        <v>0</v>
      </c>
      <c r="EW402" s="19"/>
      <c r="EZ402" s="1">
        <f t="shared" si="2006"/>
        <v>0</v>
      </c>
      <c r="FA402" s="19">
        <f t="shared" si="2057"/>
        <v>0</v>
      </c>
      <c r="FB402" s="19">
        <f t="shared" si="2057"/>
        <v>0</v>
      </c>
      <c r="FC402" s="19">
        <f t="shared" si="2057"/>
        <v>0</v>
      </c>
      <c r="FD402" s="19">
        <f t="shared" si="2057"/>
        <v>0</v>
      </c>
      <c r="FE402" s="19">
        <f t="shared" si="2057"/>
        <v>0</v>
      </c>
      <c r="FG402" s="19">
        <f t="shared" si="2007"/>
        <v>0</v>
      </c>
      <c r="FH402">
        <f t="shared" si="2008"/>
        <v>0</v>
      </c>
      <c r="FI402">
        <f t="shared" si="2009"/>
        <v>0</v>
      </c>
      <c r="FJ402">
        <f t="shared" si="2010"/>
        <v>0</v>
      </c>
      <c r="FK402">
        <f t="shared" si="2011"/>
        <v>0</v>
      </c>
      <c r="FL402" s="19"/>
      <c r="FN402" s="19">
        <f t="shared" si="2012"/>
        <v>0</v>
      </c>
      <c r="FO402" s="19">
        <f t="shared" si="2013"/>
        <v>0</v>
      </c>
      <c r="FP402" s="19">
        <f t="shared" si="2014"/>
        <v>0</v>
      </c>
      <c r="FQ402" s="19">
        <f t="shared" si="2015"/>
        <v>0</v>
      </c>
      <c r="FR402" s="19">
        <f t="shared" si="2016"/>
        <v>0</v>
      </c>
      <c r="FS402" s="19"/>
      <c r="FV402" s="1">
        <f t="shared" si="2017"/>
        <v>0</v>
      </c>
      <c r="FW402" s="19">
        <f t="shared" si="2058"/>
        <v>0</v>
      </c>
      <c r="FX402" s="19">
        <f t="shared" si="2058"/>
        <v>0</v>
      </c>
      <c r="FY402" s="19">
        <f t="shared" si="2058"/>
        <v>0</v>
      </c>
      <c r="FZ402" s="19">
        <f t="shared" si="2058"/>
        <v>0</v>
      </c>
      <c r="GA402" s="19">
        <f t="shared" si="2058"/>
        <v>0</v>
      </c>
      <c r="GC402" s="19">
        <f t="shared" si="2018"/>
        <v>0</v>
      </c>
      <c r="GD402">
        <f t="shared" si="2019"/>
        <v>0</v>
      </c>
      <c r="GE402">
        <f t="shared" si="2020"/>
        <v>0</v>
      </c>
      <c r="GF402">
        <f t="shared" si="2021"/>
        <v>0</v>
      </c>
      <c r="GG402">
        <f t="shared" si="2022"/>
        <v>0</v>
      </c>
      <c r="GH402" s="19"/>
      <c r="GJ402" s="19">
        <f t="shared" si="2023"/>
        <v>0</v>
      </c>
      <c r="GK402" s="19">
        <f t="shared" si="2024"/>
        <v>0</v>
      </c>
      <c r="GL402" s="19">
        <f t="shared" si="2025"/>
        <v>0</v>
      </c>
      <c r="GM402" s="19">
        <f t="shared" si="2026"/>
        <v>0</v>
      </c>
      <c r="GN402" s="19">
        <f t="shared" si="2027"/>
        <v>0</v>
      </c>
      <c r="GO402" s="19"/>
      <c r="GR402" s="1">
        <f t="shared" si="2028"/>
        <v>0</v>
      </c>
      <c r="GS402" s="19">
        <f t="shared" si="2059"/>
        <v>0</v>
      </c>
      <c r="GT402" s="19">
        <f t="shared" si="2059"/>
        <v>0</v>
      </c>
      <c r="GU402" s="19">
        <f t="shared" si="2059"/>
        <v>0</v>
      </c>
      <c r="GV402" s="19">
        <f t="shared" si="2059"/>
        <v>0</v>
      </c>
      <c r="GW402" s="19">
        <f t="shared" si="2059"/>
        <v>0</v>
      </c>
      <c r="GY402" s="19">
        <f t="shared" si="2029"/>
        <v>0</v>
      </c>
      <c r="GZ402">
        <f t="shared" si="2030"/>
        <v>0</v>
      </c>
      <c r="HA402">
        <f t="shared" si="2031"/>
        <v>0</v>
      </c>
      <c r="HB402">
        <f t="shared" si="2032"/>
        <v>0</v>
      </c>
      <c r="HC402">
        <f t="shared" si="2033"/>
        <v>0</v>
      </c>
      <c r="HD402" s="19"/>
      <c r="HF402" s="19">
        <f t="shared" si="2034"/>
        <v>0</v>
      </c>
      <c r="HG402" s="19">
        <f t="shared" si="2035"/>
        <v>0</v>
      </c>
      <c r="HH402" s="19">
        <f t="shared" si="2036"/>
        <v>0</v>
      </c>
      <c r="HI402" s="19">
        <f t="shared" si="2037"/>
        <v>0</v>
      </c>
      <c r="HJ402" s="19">
        <f t="shared" si="2038"/>
        <v>0</v>
      </c>
      <c r="HK402" s="19"/>
      <c r="HN402" s="1">
        <f t="shared" si="2039"/>
        <v>0</v>
      </c>
      <c r="HO402" s="19">
        <f t="shared" si="2060"/>
        <v>0</v>
      </c>
      <c r="HP402" s="19">
        <f t="shared" si="2060"/>
        <v>0</v>
      </c>
      <c r="HQ402" s="19">
        <f t="shared" si="2060"/>
        <v>0</v>
      </c>
      <c r="HR402" s="19">
        <f t="shared" si="2060"/>
        <v>0</v>
      </c>
      <c r="HS402" s="19">
        <f t="shared" si="2060"/>
        <v>0</v>
      </c>
      <c r="HU402" s="19">
        <f t="shared" si="2040"/>
        <v>0</v>
      </c>
      <c r="HV402">
        <f t="shared" si="2041"/>
        <v>0</v>
      </c>
      <c r="HW402">
        <f t="shared" si="2042"/>
        <v>0</v>
      </c>
      <c r="HX402">
        <f t="shared" si="2043"/>
        <v>0</v>
      </c>
      <c r="HY402">
        <f t="shared" si="2044"/>
        <v>0</v>
      </c>
      <c r="HZ402" s="19"/>
      <c r="IB402" s="19">
        <f t="shared" si="2045"/>
        <v>0</v>
      </c>
      <c r="IC402" s="19">
        <f t="shared" si="2046"/>
        <v>0</v>
      </c>
      <c r="ID402" s="19">
        <f t="shared" si="2047"/>
        <v>0</v>
      </c>
      <c r="IE402" s="19">
        <f t="shared" si="2048"/>
        <v>0</v>
      </c>
      <c r="IF402" s="19">
        <f t="shared" si="2049"/>
        <v>0</v>
      </c>
      <c r="IG402" s="19"/>
    </row>
    <row r="403" spans="1:241">
      <c r="B403" s="1" t="str">
        <f t="shared" si="1929"/>
        <v>Niños</v>
      </c>
      <c r="C403" s="19">
        <f t="shared" si="2050"/>
        <v>0</v>
      </c>
      <c r="D403" s="19">
        <f t="shared" si="2050"/>
        <v>0</v>
      </c>
      <c r="E403" s="19">
        <f t="shared" si="2050"/>
        <v>0</v>
      </c>
      <c r="F403" s="19">
        <f t="shared" si="2050"/>
        <v>298.56</v>
      </c>
      <c r="G403" s="19">
        <f t="shared" si="2050"/>
        <v>746.4</v>
      </c>
      <c r="I403" s="19">
        <f>+C403*J307</f>
        <v>0</v>
      </c>
      <c r="J403">
        <f>+D403*J307</f>
        <v>0</v>
      </c>
      <c r="K403">
        <f>+E403*J307</f>
        <v>0</v>
      </c>
      <c r="L403">
        <f>+F403*J307</f>
        <v>1843.6080000000002</v>
      </c>
      <c r="M403">
        <f>+G403*J307</f>
        <v>4609.0200000000004</v>
      </c>
      <c r="N403" s="19"/>
      <c r="P403" s="19">
        <f t="shared" ref="P403:T406" si="2061">+C403*$C307</f>
        <v>0</v>
      </c>
      <c r="Q403" s="19">
        <f t="shared" si="2061"/>
        <v>0</v>
      </c>
      <c r="R403" s="19">
        <f t="shared" si="2061"/>
        <v>0</v>
      </c>
      <c r="S403" s="19">
        <f t="shared" si="2061"/>
        <v>970.32000000000016</v>
      </c>
      <c r="T403" s="19">
        <f t="shared" si="2061"/>
        <v>2425.8000000000002</v>
      </c>
      <c r="U403" s="19"/>
      <c r="X403" s="1" t="str">
        <f t="shared" si="1940"/>
        <v>Niños</v>
      </c>
      <c r="Y403" s="19">
        <f t="shared" si="2051"/>
        <v>0</v>
      </c>
      <c r="Z403" s="19">
        <f t="shared" si="2051"/>
        <v>0</v>
      </c>
      <c r="AA403" s="19">
        <f t="shared" si="2051"/>
        <v>0</v>
      </c>
      <c r="AB403" s="19">
        <f t="shared" si="2051"/>
        <v>298.56</v>
      </c>
      <c r="AC403" s="19">
        <f t="shared" si="2051"/>
        <v>746.4</v>
      </c>
      <c r="AE403" s="19">
        <f t="shared" si="1941"/>
        <v>0</v>
      </c>
      <c r="AF403">
        <f t="shared" si="1942"/>
        <v>0</v>
      </c>
      <c r="AG403">
        <f t="shared" si="1943"/>
        <v>0</v>
      </c>
      <c r="AH403">
        <f t="shared" si="1944"/>
        <v>1843.6080000000002</v>
      </c>
      <c r="AI403">
        <f t="shared" si="1945"/>
        <v>4609.0200000000004</v>
      </c>
      <c r="AJ403" s="19"/>
      <c r="AL403" s="19">
        <f t="shared" si="1946"/>
        <v>0</v>
      </c>
      <c r="AM403" s="19">
        <f t="shared" si="1947"/>
        <v>0</v>
      </c>
      <c r="AN403" s="19">
        <f t="shared" si="1948"/>
        <v>0</v>
      </c>
      <c r="AO403" s="19">
        <f t="shared" si="1949"/>
        <v>970.32000000000016</v>
      </c>
      <c r="AP403" s="19">
        <f t="shared" si="1950"/>
        <v>2425.8000000000002</v>
      </c>
      <c r="AQ403" s="19"/>
      <c r="AT403" s="1" t="str">
        <f t="shared" si="1951"/>
        <v>Niños</v>
      </c>
      <c r="AU403" s="19">
        <f t="shared" si="2052"/>
        <v>0</v>
      </c>
      <c r="AV403" s="19">
        <f t="shared" si="2052"/>
        <v>0</v>
      </c>
      <c r="AW403" s="19">
        <f t="shared" si="2052"/>
        <v>0</v>
      </c>
      <c r="AX403" s="19">
        <f t="shared" si="2052"/>
        <v>298.56</v>
      </c>
      <c r="AY403" s="19">
        <f t="shared" si="2052"/>
        <v>746.4</v>
      </c>
      <c r="BA403" s="19">
        <f t="shared" si="1952"/>
        <v>0</v>
      </c>
      <c r="BB403">
        <f t="shared" si="1953"/>
        <v>0</v>
      </c>
      <c r="BC403">
        <f t="shared" si="1954"/>
        <v>0</v>
      </c>
      <c r="BD403">
        <f t="shared" si="1955"/>
        <v>1843.6080000000002</v>
      </c>
      <c r="BE403">
        <f t="shared" si="1956"/>
        <v>4609.0200000000004</v>
      </c>
      <c r="BF403" s="19"/>
      <c r="BH403" s="19">
        <f t="shared" si="1957"/>
        <v>0</v>
      </c>
      <c r="BI403" s="19">
        <f t="shared" si="1958"/>
        <v>0</v>
      </c>
      <c r="BJ403" s="19">
        <f t="shared" si="1959"/>
        <v>0</v>
      </c>
      <c r="BK403" s="19">
        <f t="shared" si="1960"/>
        <v>970.32000000000016</v>
      </c>
      <c r="BL403" s="19">
        <f t="shared" si="1961"/>
        <v>2425.8000000000002</v>
      </c>
      <c r="BM403" s="19"/>
      <c r="BP403" s="1" t="str">
        <f t="shared" si="1962"/>
        <v>Niños</v>
      </c>
      <c r="BQ403" s="19">
        <f t="shared" si="2053"/>
        <v>0</v>
      </c>
      <c r="BR403" s="19">
        <f t="shared" si="2053"/>
        <v>0</v>
      </c>
      <c r="BS403" s="19">
        <f t="shared" si="2053"/>
        <v>0</v>
      </c>
      <c r="BT403" s="19">
        <f t="shared" si="2053"/>
        <v>298.56</v>
      </c>
      <c r="BU403" s="19">
        <f t="shared" si="2053"/>
        <v>746.4</v>
      </c>
      <c r="BW403" s="19">
        <f t="shared" si="1963"/>
        <v>0</v>
      </c>
      <c r="BX403">
        <f t="shared" si="1964"/>
        <v>0</v>
      </c>
      <c r="BY403">
        <f t="shared" si="1965"/>
        <v>0</v>
      </c>
      <c r="BZ403">
        <f t="shared" si="1966"/>
        <v>1843.6080000000002</v>
      </c>
      <c r="CA403">
        <f t="shared" si="1967"/>
        <v>4609.0200000000004</v>
      </c>
      <c r="CB403" s="19"/>
      <c r="CD403" s="19">
        <f t="shared" si="1968"/>
        <v>0</v>
      </c>
      <c r="CE403" s="19">
        <f t="shared" si="1969"/>
        <v>0</v>
      </c>
      <c r="CF403" s="19">
        <f t="shared" si="1970"/>
        <v>0</v>
      </c>
      <c r="CG403" s="19">
        <f t="shared" si="1971"/>
        <v>970.32000000000016</v>
      </c>
      <c r="CH403" s="19">
        <f t="shared" si="1972"/>
        <v>2425.8000000000002</v>
      </c>
      <c r="CI403" s="19"/>
      <c r="CL403" s="1" t="str">
        <f t="shared" si="1973"/>
        <v>Niños</v>
      </c>
      <c r="CM403" s="19">
        <f t="shared" si="2054"/>
        <v>0</v>
      </c>
      <c r="CN403" s="19">
        <f t="shared" si="2054"/>
        <v>0</v>
      </c>
      <c r="CO403" s="19">
        <f t="shared" si="2054"/>
        <v>0</v>
      </c>
      <c r="CP403" s="19">
        <f t="shared" si="2054"/>
        <v>298.56</v>
      </c>
      <c r="CQ403" s="19">
        <f t="shared" si="2054"/>
        <v>746.4</v>
      </c>
      <c r="CS403" s="19">
        <f t="shared" si="1974"/>
        <v>0</v>
      </c>
      <c r="CT403">
        <f t="shared" si="1975"/>
        <v>0</v>
      </c>
      <c r="CU403">
        <f t="shared" si="1976"/>
        <v>0</v>
      </c>
      <c r="CV403">
        <f t="shared" si="1977"/>
        <v>1843.6080000000002</v>
      </c>
      <c r="CW403">
        <f t="shared" si="1978"/>
        <v>4609.0200000000004</v>
      </c>
      <c r="CX403" s="19"/>
      <c r="CZ403" s="19">
        <f t="shared" si="1979"/>
        <v>0</v>
      </c>
      <c r="DA403" s="19">
        <f t="shared" si="1980"/>
        <v>0</v>
      </c>
      <c r="DB403" s="19">
        <f t="shared" si="1981"/>
        <v>0</v>
      </c>
      <c r="DC403" s="19">
        <f t="shared" si="1982"/>
        <v>970.32000000000016</v>
      </c>
      <c r="DD403" s="19">
        <f t="shared" si="1983"/>
        <v>2425.8000000000002</v>
      </c>
      <c r="DE403" s="19"/>
      <c r="DH403" s="1" t="str">
        <f t="shared" si="1984"/>
        <v>Niños</v>
      </c>
      <c r="DI403" s="19">
        <f t="shared" si="2055"/>
        <v>0</v>
      </c>
      <c r="DJ403" s="19">
        <f t="shared" si="2055"/>
        <v>0</v>
      </c>
      <c r="DK403" s="19">
        <f t="shared" si="2055"/>
        <v>0</v>
      </c>
      <c r="DL403" s="19">
        <f t="shared" si="2055"/>
        <v>298.56</v>
      </c>
      <c r="DM403" s="19">
        <f t="shared" si="2055"/>
        <v>746.4</v>
      </c>
      <c r="DO403" s="19">
        <f t="shared" si="1985"/>
        <v>0</v>
      </c>
      <c r="DP403">
        <f t="shared" si="1986"/>
        <v>0</v>
      </c>
      <c r="DQ403">
        <f t="shared" si="1987"/>
        <v>0</v>
      </c>
      <c r="DR403">
        <f t="shared" si="1988"/>
        <v>1843.6080000000002</v>
      </c>
      <c r="DS403">
        <f t="shared" si="1989"/>
        <v>4609.0200000000004</v>
      </c>
      <c r="DT403" s="19"/>
      <c r="DV403" s="19">
        <f t="shared" si="1990"/>
        <v>0</v>
      </c>
      <c r="DW403" s="19">
        <f t="shared" si="1991"/>
        <v>0</v>
      </c>
      <c r="DX403" s="19">
        <f t="shared" si="1992"/>
        <v>0</v>
      </c>
      <c r="DY403" s="19">
        <f t="shared" si="1993"/>
        <v>970.32000000000016</v>
      </c>
      <c r="DZ403" s="19">
        <f t="shared" si="1994"/>
        <v>2425.8000000000002</v>
      </c>
      <c r="EA403" s="19"/>
      <c r="ED403" s="1" t="str">
        <f t="shared" si="1995"/>
        <v>Niños</v>
      </c>
      <c r="EE403" s="19">
        <f t="shared" si="2056"/>
        <v>0</v>
      </c>
      <c r="EF403" s="19">
        <f t="shared" si="2056"/>
        <v>0</v>
      </c>
      <c r="EG403" s="19">
        <f t="shared" si="2056"/>
        <v>0</v>
      </c>
      <c r="EH403" s="19">
        <f t="shared" si="2056"/>
        <v>298.56</v>
      </c>
      <c r="EI403" s="19">
        <f t="shared" si="2056"/>
        <v>746.4</v>
      </c>
      <c r="EK403" s="19">
        <f t="shared" si="1996"/>
        <v>0</v>
      </c>
      <c r="EL403">
        <f t="shared" si="1997"/>
        <v>0</v>
      </c>
      <c r="EM403">
        <f t="shared" si="1998"/>
        <v>0</v>
      </c>
      <c r="EN403">
        <f t="shared" si="1999"/>
        <v>1843.6080000000002</v>
      </c>
      <c r="EO403">
        <f t="shared" si="2000"/>
        <v>4609.0200000000004</v>
      </c>
      <c r="EP403" s="19"/>
      <c r="ER403" s="19">
        <f t="shared" si="2001"/>
        <v>0</v>
      </c>
      <c r="ES403" s="19">
        <f t="shared" si="2002"/>
        <v>0</v>
      </c>
      <c r="ET403" s="19">
        <f t="shared" si="2003"/>
        <v>0</v>
      </c>
      <c r="EU403" s="19">
        <f t="shared" si="2004"/>
        <v>970.32000000000016</v>
      </c>
      <c r="EV403" s="19">
        <f t="shared" si="2005"/>
        <v>2425.8000000000002</v>
      </c>
      <c r="EW403" s="19"/>
      <c r="EZ403" s="1" t="str">
        <f t="shared" si="2006"/>
        <v>Niños</v>
      </c>
      <c r="FA403" s="19">
        <f t="shared" si="2057"/>
        <v>0</v>
      </c>
      <c r="FB403" s="19">
        <f t="shared" si="2057"/>
        <v>0</v>
      </c>
      <c r="FC403" s="19">
        <f t="shared" si="2057"/>
        <v>0</v>
      </c>
      <c r="FD403" s="19">
        <f t="shared" si="2057"/>
        <v>298.56</v>
      </c>
      <c r="FE403" s="19">
        <f t="shared" si="2057"/>
        <v>746.4</v>
      </c>
      <c r="FG403" s="19">
        <f t="shared" si="2007"/>
        <v>0</v>
      </c>
      <c r="FH403">
        <f t="shared" si="2008"/>
        <v>0</v>
      </c>
      <c r="FI403">
        <f t="shared" si="2009"/>
        <v>0</v>
      </c>
      <c r="FJ403">
        <f t="shared" si="2010"/>
        <v>1843.6080000000002</v>
      </c>
      <c r="FK403">
        <f t="shared" si="2011"/>
        <v>4609.0200000000004</v>
      </c>
      <c r="FL403" s="19"/>
      <c r="FN403" s="19">
        <f t="shared" si="2012"/>
        <v>0</v>
      </c>
      <c r="FO403" s="19">
        <f t="shared" si="2013"/>
        <v>0</v>
      </c>
      <c r="FP403" s="19">
        <f t="shared" si="2014"/>
        <v>0</v>
      </c>
      <c r="FQ403" s="19">
        <f t="shared" si="2015"/>
        <v>970.32000000000016</v>
      </c>
      <c r="FR403" s="19">
        <f t="shared" si="2016"/>
        <v>2425.8000000000002</v>
      </c>
      <c r="FS403" s="19"/>
      <c r="FV403" s="1" t="str">
        <f t="shared" si="2017"/>
        <v>Niños</v>
      </c>
      <c r="FW403" s="19">
        <f t="shared" si="2058"/>
        <v>0</v>
      </c>
      <c r="FX403" s="19">
        <f t="shared" si="2058"/>
        <v>0</v>
      </c>
      <c r="FY403" s="19">
        <f t="shared" si="2058"/>
        <v>0</v>
      </c>
      <c r="FZ403" s="19">
        <f t="shared" si="2058"/>
        <v>298.56</v>
      </c>
      <c r="GA403" s="19">
        <f t="shared" si="2058"/>
        <v>746.4</v>
      </c>
      <c r="GC403" s="19">
        <f t="shared" si="2018"/>
        <v>0</v>
      </c>
      <c r="GD403">
        <f t="shared" si="2019"/>
        <v>0</v>
      </c>
      <c r="GE403">
        <f t="shared" si="2020"/>
        <v>0</v>
      </c>
      <c r="GF403">
        <f t="shared" si="2021"/>
        <v>1843.6080000000002</v>
      </c>
      <c r="GG403">
        <f t="shared" si="2022"/>
        <v>4609.0200000000004</v>
      </c>
      <c r="GH403" s="19"/>
      <c r="GJ403" s="19">
        <f t="shared" si="2023"/>
        <v>0</v>
      </c>
      <c r="GK403" s="19">
        <f t="shared" si="2024"/>
        <v>0</v>
      </c>
      <c r="GL403" s="19">
        <f t="shared" si="2025"/>
        <v>0</v>
      </c>
      <c r="GM403" s="19">
        <f t="shared" si="2026"/>
        <v>970.32000000000016</v>
      </c>
      <c r="GN403" s="19">
        <f t="shared" si="2027"/>
        <v>2425.8000000000002</v>
      </c>
      <c r="GO403" s="19"/>
      <c r="GR403" s="1" t="str">
        <f t="shared" si="2028"/>
        <v>Niños</v>
      </c>
      <c r="GS403" s="19">
        <f t="shared" si="2059"/>
        <v>0</v>
      </c>
      <c r="GT403" s="19">
        <f t="shared" si="2059"/>
        <v>0</v>
      </c>
      <c r="GU403" s="19">
        <f t="shared" si="2059"/>
        <v>0</v>
      </c>
      <c r="GV403" s="19">
        <f t="shared" si="2059"/>
        <v>298.56</v>
      </c>
      <c r="GW403" s="19">
        <f t="shared" si="2059"/>
        <v>746.4</v>
      </c>
      <c r="GY403" s="19">
        <f t="shared" si="2029"/>
        <v>0</v>
      </c>
      <c r="GZ403">
        <f t="shared" si="2030"/>
        <v>0</v>
      </c>
      <c r="HA403">
        <f t="shared" si="2031"/>
        <v>0</v>
      </c>
      <c r="HB403">
        <f t="shared" si="2032"/>
        <v>1843.6080000000002</v>
      </c>
      <c r="HC403">
        <f t="shared" si="2033"/>
        <v>4609.0200000000004</v>
      </c>
      <c r="HD403" s="19"/>
      <c r="HF403" s="19">
        <f t="shared" si="2034"/>
        <v>0</v>
      </c>
      <c r="HG403" s="19">
        <f t="shared" si="2035"/>
        <v>0</v>
      </c>
      <c r="HH403" s="19">
        <f t="shared" si="2036"/>
        <v>0</v>
      </c>
      <c r="HI403" s="19">
        <f t="shared" si="2037"/>
        <v>970.32000000000016</v>
      </c>
      <c r="HJ403" s="19">
        <f t="shared" si="2038"/>
        <v>2425.8000000000002</v>
      </c>
      <c r="HK403" s="19"/>
      <c r="HN403" s="1" t="str">
        <f t="shared" si="2039"/>
        <v>Niños</v>
      </c>
      <c r="HO403" s="19">
        <f t="shared" si="2060"/>
        <v>0</v>
      </c>
      <c r="HP403" s="19">
        <f t="shared" si="2060"/>
        <v>0</v>
      </c>
      <c r="HQ403" s="19">
        <f t="shared" si="2060"/>
        <v>0</v>
      </c>
      <c r="HR403" s="19">
        <f t="shared" si="2060"/>
        <v>298.56</v>
      </c>
      <c r="HS403" s="19">
        <f t="shared" si="2060"/>
        <v>746.4</v>
      </c>
      <c r="HU403" s="19">
        <f t="shared" si="2040"/>
        <v>0</v>
      </c>
      <c r="HV403">
        <f t="shared" si="2041"/>
        <v>0</v>
      </c>
      <c r="HW403">
        <f t="shared" si="2042"/>
        <v>0</v>
      </c>
      <c r="HX403">
        <f t="shared" si="2043"/>
        <v>1843.6080000000002</v>
      </c>
      <c r="HY403">
        <f t="shared" si="2044"/>
        <v>4609.0200000000004</v>
      </c>
      <c r="HZ403" s="19"/>
      <c r="IB403" s="19">
        <f t="shared" si="2045"/>
        <v>0</v>
      </c>
      <c r="IC403" s="19">
        <f t="shared" si="2046"/>
        <v>0</v>
      </c>
      <c r="ID403" s="19">
        <f t="shared" si="2047"/>
        <v>0</v>
      </c>
      <c r="IE403" s="19">
        <f t="shared" si="2048"/>
        <v>970.32000000000016</v>
      </c>
      <c r="IF403" s="19">
        <f t="shared" si="2049"/>
        <v>2425.8000000000002</v>
      </c>
      <c r="IG403" s="19"/>
    </row>
    <row r="404" spans="1:241">
      <c r="B404" s="1" t="str">
        <f t="shared" si="1929"/>
        <v>Señora</v>
      </c>
      <c r="C404" s="19">
        <f t="shared" si="2050"/>
        <v>0</v>
      </c>
      <c r="D404" s="19">
        <f t="shared" si="2050"/>
        <v>0</v>
      </c>
      <c r="E404" s="19">
        <f t="shared" si="2050"/>
        <v>0</v>
      </c>
      <c r="F404" s="19">
        <f t="shared" si="2050"/>
        <v>298.56</v>
      </c>
      <c r="G404" s="19">
        <f t="shared" si="2050"/>
        <v>746.4</v>
      </c>
      <c r="I404" s="19">
        <f>+C404*J308</f>
        <v>0</v>
      </c>
      <c r="J404">
        <f>+D404*J308</f>
        <v>0</v>
      </c>
      <c r="K404">
        <f>+E404*J308</f>
        <v>0</v>
      </c>
      <c r="L404">
        <f>+F404*J308</f>
        <v>2439.2352000000001</v>
      </c>
      <c r="M404">
        <f>+G404*J308</f>
        <v>6098.0879999999997</v>
      </c>
      <c r="N404" s="19"/>
      <c r="P404" s="19">
        <f t="shared" si="2061"/>
        <v>0</v>
      </c>
      <c r="Q404" s="19">
        <f t="shared" si="2061"/>
        <v>0</v>
      </c>
      <c r="R404" s="19">
        <f t="shared" si="2061"/>
        <v>0</v>
      </c>
      <c r="S404" s="19">
        <f t="shared" si="2061"/>
        <v>1283.808</v>
      </c>
      <c r="T404" s="19">
        <f t="shared" si="2061"/>
        <v>3209.52</v>
      </c>
      <c r="U404" s="19"/>
      <c r="X404" s="1" t="str">
        <f t="shared" si="1940"/>
        <v>Señora</v>
      </c>
      <c r="Y404" s="19">
        <f>+X$346*Y336</f>
        <v>0</v>
      </c>
      <c r="Z404" s="19">
        <f>+Y$346*Z336</f>
        <v>0</v>
      </c>
      <c r="AA404" s="19">
        <f>+Z$346*AA336</f>
        <v>0</v>
      </c>
      <c r="AB404" s="19">
        <f>+AA$346*AB336</f>
        <v>298.56</v>
      </c>
      <c r="AC404" s="19">
        <f>+AB$346*AC336</f>
        <v>746.4</v>
      </c>
      <c r="AE404" s="19">
        <f t="shared" si="1941"/>
        <v>0</v>
      </c>
      <c r="AF404">
        <f t="shared" si="1942"/>
        <v>0</v>
      </c>
      <c r="AG404">
        <f t="shared" si="1943"/>
        <v>0</v>
      </c>
      <c r="AH404">
        <f t="shared" si="1944"/>
        <v>2439.2352000000001</v>
      </c>
      <c r="AI404">
        <f t="shared" si="1945"/>
        <v>6098.0879999999997</v>
      </c>
      <c r="AJ404" s="19"/>
      <c r="AL404" s="19">
        <f t="shared" si="1946"/>
        <v>0</v>
      </c>
      <c r="AM404" s="19">
        <f t="shared" si="1947"/>
        <v>0</v>
      </c>
      <c r="AN404" s="19">
        <f t="shared" si="1948"/>
        <v>0</v>
      </c>
      <c r="AO404" s="19">
        <f t="shared" si="1949"/>
        <v>1283.808</v>
      </c>
      <c r="AP404" s="19">
        <f t="shared" si="1950"/>
        <v>3209.52</v>
      </c>
      <c r="AQ404" s="19"/>
      <c r="AT404" s="1" t="str">
        <f t="shared" si="1951"/>
        <v>Señora</v>
      </c>
      <c r="AU404" s="19">
        <f t="shared" si="2052"/>
        <v>0</v>
      </c>
      <c r="AV404" s="19">
        <f t="shared" si="2052"/>
        <v>0</v>
      </c>
      <c r="AW404" s="19">
        <f t="shared" si="2052"/>
        <v>0</v>
      </c>
      <c r="AX404" s="19">
        <f t="shared" si="2052"/>
        <v>298.56</v>
      </c>
      <c r="AY404" s="19">
        <f t="shared" si="2052"/>
        <v>746.4</v>
      </c>
      <c r="BA404" s="19">
        <f t="shared" si="1952"/>
        <v>0</v>
      </c>
      <c r="BB404">
        <f t="shared" si="1953"/>
        <v>0</v>
      </c>
      <c r="BC404">
        <f t="shared" si="1954"/>
        <v>0</v>
      </c>
      <c r="BD404">
        <f t="shared" si="1955"/>
        <v>2439.2352000000001</v>
      </c>
      <c r="BE404">
        <f t="shared" si="1956"/>
        <v>6098.0879999999997</v>
      </c>
      <c r="BF404" s="19"/>
      <c r="BH404" s="19">
        <f t="shared" si="1957"/>
        <v>0</v>
      </c>
      <c r="BI404" s="19">
        <f t="shared" si="1958"/>
        <v>0</v>
      </c>
      <c r="BJ404" s="19">
        <f t="shared" si="1959"/>
        <v>0</v>
      </c>
      <c r="BK404" s="19">
        <f t="shared" si="1960"/>
        <v>1283.808</v>
      </c>
      <c r="BL404" s="19">
        <f t="shared" si="1961"/>
        <v>3209.52</v>
      </c>
      <c r="BM404" s="19"/>
      <c r="BP404" s="1" t="str">
        <f t="shared" si="1962"/>
        <v>Señora</v>
      </c>
      <c r="BQ404" s="19">
        <f t="shared" si="2053"/>
        <v>0</v>
      </c>
      <c r="BR404" s="19">
        <f t="shared" si="2053"/>
        <v>0</v>
      </c>
      <c r="BS404" s="19">
        <f t="shared" si="2053"/>
        <v>0</v>
      </c>
      <c r="BT404" s="19">
        <f t="shared" si="2053"/>
        <v>298.56</v>
      </c>
      <c r="BU404" s="19">
        <f t="shared" si="2053"/>
        <v>746.4</v>
      </c>
      <c r="BW404" s="19">
        <f t="shared" si="1963"/>
        <v>0</v>
      </c>
      <c r="BX404">
        <f t="shared" si="1964"/>
        <v>0</v>
      </c>
      <c r="BY404">
        <f t="shared" si="1965"/>
        <v>0</v>
      </c>
      <c r="BZ404">
        <f t="shared" si="1966"/>
        <v>2439.2352000000001</v>
      </c>
      <c r="CA404">
        <f t="shared" si="1967"/>
        <v>6098.0879999999997</v>
      </c>
      <c r="CB404" s="19"/>
      <c r="CD404" s="19">
        <f t="shared" si="1968"/>
        <v>0</v>
      </c>
      <c r="CE404" s="19">
        <f t="shared" si="1969"/>
        <v>0</v>
      </c>
      <c r="CF404" s="19">
        <f t="shared" si="1970"/>
        <v>0</v>
      </c>
      <c r="CG404" s="19">
        <f t="shared" si="1971"/>
        <v>1283.808</v>
      </c>
      <c r="CH404" s="19">
        <f t="shared" si="1972"/>
        <v>3209.52</v>
      </c>
      <c r="CI404" s="19"/>
      <c r="CL404" s="1" t="str">
        <f t="shared" si="1973"/>
        <v>Señora</v>
      </c>
      <c r="CM404" s="19">
        <f t="shared" si="2054"/>
        <v>0</v>
      </c>
      <c r="CN404" s="19">
        <f t="shared" si="2054"/>
        <v>0</v>
      </c>
      <c r="CO404" s="19">
        <f t="shared" si="2054"/>
        <v>0</v>
      </c>
      <c r="CP404" s="19">
        <f t="shared" si="2054"/>
        <v>298.56</v>
      </c>
      <c r="CQ404" s="19">
        <f t="shared" si="2054"/>
        <v>746.4</v>
      </c>
      <c r="CS404" s="19">
        <f t="shared" si="1974"/>
        <v>0</v>
      </c>
      <c r="CT404">
        <f t="shared" si="1975"/>
        <v>0</v>
      </c>
      <c r="CU404">
        <f t="shared" si="1976"/>
        <v>0</v>
      </c>
      <c r="CV404">
        <f t="shared" si="1977"/>
        <v>2439.2352000000001</v>
      </c>
      <c r="CW404">
        <f t="shared" si="1978"/>
        <v>6098.0879999999997</v>
      </c>
      <c r="CX404" s="19"/>
      <c r="CZ404" s="19">
        <f t="shared" si="1979"/>
        <v>0</v>
      </c>
      <c r="DA404" s="19">
        <f t="shared" si="1980"/>
        <v>0</v>
      </c>
      <c r="DB404" s="19">
        <f t="shared" si="1981"/>
        <v>0</v>
      </c>
      <c r="DC404" s="19">
        <f t="shared" si="1982"/>
        <v>1283.808</v>
      </c>
      <c r="DD404" s="19">
        <f t="shared" si="1983"/>
        <v>3209.52</v>
      </c>
      <c r="DE404" s="19"/>
      <c r="DH404" s="1" t="str">
        <f t="shared" si="1984"/>
        <v>Señora</v>
      </c>
      <c r="DI404" s="19">
        <f t="shared" si="2055"/>
        <v>0</v>
      </c>
      <c r="DJ404" s="19">
        <f t="shared" si="2055"/>
        <v>0</v>
      </c>
      <c r="DK404" s="19">
        <f t="shared" si="2055"/>
        <v>0</v>
      </c>
      <c r="DL404" s="19">
        <f t="shared" si="2055"/>
        <v>298.56</v>
      </c>
      <c r="DM404" s="19">
        <f t="shared" si="2055"/>
        <v>746.4</v>
      </c>
      <c r="DO404" s="19">
        <f t="shared" si="1985"/>
        <v>0</v>
      </c>
      <c r="DP404">
        <f t="shared" si="1986"/>
        <v>0</v>
      </c>
      <c r="DQ404">
        <f t="shared" si="1987"/>
        <v>0</v>
      </c>
      <c r="DR404">
        <f t="shared" si="1988"/>
        <v>2439.2352000000001</v>
      </c>
      <c r="DS404">
        <f t="shared" si="1989"/>
        <v>6098.0879999999997</v>
      </c>
      <c r="DT404" s="19"/>
      <c r="DV404" s="19">
        <f t="shared" si="1990"/>
        <v>0</v>
      </c>
      <c r="DW404" s="19">
        <f t="shared" si="1991"/>
        <v>0</v>
      </c>
      <c r="DX404" s="19">
        <f t="shared" si="1992"/>
        <v>0</v>
      </c>
      <c r="DY404" s="19">
        <f t="shared" si="1993"/>
        <v>1283.808</v>
      </c>
      <c r="DZ404" s="19">
        <f t="shared" si="1994"/>
        <v>3209.52</v>
      </c>
      <c r="EA404" s="19"/>
      <c r="ED404" s="1" t="str">
        <f t="shared" si="1995"/>
        <v>Señora</v>
      </c>
      <c r="EE404" s="19">
        <f t="shared" si="2056"/>
        <v>0</v>
      </c>
      <c r="EF404" s="19">
        <f t="shared" si="2056"/>
        <v>0</v>
      </c>
      <c r="EG404" s="19">
        <f t="shared" si="2056"/>
        <v>0</v>
      </c>
      <c r="EH404" s="19">
        <f t="shared" si="2056"/>
        <v>298.56</v>
      </c>
      <c r="EI404" s="19">
        <f t="shared" si="2056"/>
        <v>746.4</v>
      </c>
      <c r="EK404" s="19">
        <f t="shared" si="1996"/>
        <v>0</v>
      </c>
      <c r="EL404">
        <f t="shared" si="1997"/>
        <v>0</v>
      </c>
      <c r="EM404">
        <f t="shared" si="1998"/>
        <v>0</v>
      </c>
      <c r="EN404">
        <f t="shared" si="1999"/>
        <v>2439.2352000000001</v>
      </c>
      <c r="EO404">
        <f t="shared" si="2000"/>
        <v>6098.0879999999997</v>
      </c>
      <c r="EP404" s="19"/>
      <c r="ER404" s="19">
        <f t="shared" si="2001"/>
        <v>0</v>
      </c>
      <c r="ES404" s="19">
        <f t="shared" si="2002"/>
        <v>0</v>
      </c>
      <c r="ET404" s="19">
        <f t="shared" si="2003"/>
        <v>0</v>
      </c>
      <c r="EU404" s="19">
        <f t="shared" si="2004"/>
        <v>1283.808</v>
      </c>
      <c r="EV404" s="19">
        <f t="shared" si="2005"/>
        <v>3209.52</v>
      </c>
      <c r="EW404" s="19"/>
      <c r="EZ404" s="1" t="str">
        <f t="shared" si="2006"/>
        <v>Señora</v>
      </c>
      <c r="FA404" s="19">
        <f t="shared" si="2057"/>
        <v>0</v>
      </c>
      <c r="FB404" s="19">
        <f t="shared" si="2057"/>
        <v>0</v>
      </c>
      <c r="FC404" s="19">
        <f t="shared" si="2057"/>
        <v>0</v>
      </c>
      <c r="FD404" s="19">
        <f t="shared" si="2057"/>
        <v>298.56</v>
      </c>
      <c r="FE404" s="19">
        <f t="shared" si="2057"/>
        <v>746.4</v>
      </c>
      <c r="FG404" s="19">
        <f t="shared" si="2007"/>
        <v>0</v>
      </c>
      <c r="FH404">
        <f t="shared" si="2008"/>
        <v>0</v>
      </c>
      <c r="FI404">
        <f t="shared" si="2009"/>
        <v>0</v>
      </c>
      <c r="FJ404">
        <f t="shared" si="2010"/>
        <v>2439.2352000000001</v>
      </c>
      <c r="FK404">
        <f t="shared" si="2011"/>
        <v>6098.0879999999997</v>
      </c>
      <c r="FL404" s="19"/>
      <c r="FN404" s="19">
        <f t="shared" si="2012"/>
        <v>0</v>
      </c>
      <c r="FO404" s="19">
        <f t="shared" si="2013"/>
        <v>0</v>
      </c>
      <c r="FP404" s="19">
        <f t="shared" si="2014"/>
        <v>0</v>
      </c>
      <c r="FQ404" s="19">
        <f t="shared" si="2015"/>
        <v>1283.808</v>
      </c>
      <c r="FR404" s="19">
        <f t="shared" si="2016"/>
        <v>3209.52</v>
      </c>
      <c r="FS404" s="19"/>
      <c r="FV404" s="1" t="str">
        <f t="shared" si="2017"/>
        <v>Señora</v>
      </c>
      <c r="FW404" s="19">
        <f t="shared" si="2058"/>
        <v>0</v>
      </c>
      <c r="FX404" s="19">
        <f t="shared" si="2058"/>
        <v>0</v>
      </c>
      <c r="FY404" s="19">
        <f t="shared" si="2058"/>
        <v>0</v>
      </c>
      <c r="FZ404" s="19">
        <f t="shared" si="2058"/>
        <v>298.56</v>
      </c>
      <c r="GA404" s="19">
        <f t="shared" si="2058"/>
        <v>746.4</v>
      </c>
      <c r="GC404" s="19">
        <f t="shared" si="2018"/>
        <v>0</v>
      </c>
      <c r="GD404">
        <f t="shared" si="2019"/>
        <v>0</v>
      </c>
      <c r="GE404">
        <f t="shared" si="2020"/>
        <v>0</v>
      </c>
      <c r="GF404">
        <f t="shared" si="2021"/>
        <v>2439.2352000000001</v>
      </c>
      <c r="GG404">
        <f t="shared" si="2022"/>
        <v>6098.0879999999997</v>
      </c>
      <c r="GH404" s="19"/>
      <c r="GJ404" s="19">
        <f t="shared" si="2023"/>
        <v>0</v>
      </c>
      <c r="GK404" s="19">
        <f t="shared" si="2024"/>
        <v>0</v>
      </c>
      <c r="GL404" s="19">
        <f t="shared" si="2025"/>
        <v>0</v>
      </c>
      <c r="GM404" s="19">
        <f t="shared" si="2026"/>
        <v>1283.808</v>
      </c>
      <c r="GN404" s="19">
        <f t="shared" si="2027"/>
        <v>3209.52</v>
      </c>
      <c r="GO404" s="19"/>
      <c r="GR404" s="1" t="str">
        <f t="shared" si="2028"/>
        <v>Señora</v>
      </c>
      <c r="GS404" s="19">
        <f t="shared" si="2059"/>
        <v>0</v>
      </c>
      <c r="GT404" s="19">
        <f t="shared" si="2059"/>
        <v>0</v>
      </c>
      <c r="GU404" s="19">
        <f t="shared" si="2059"/>
        <v>0</v>
      </c>
      <c r="GV404" s="19">
        <f t="shared" si="2059"/>
        <v>298.56</v>
      </c>
      <c r="GW404" s="19">
        <f t="shared" si="2059"/>
        <v>746.4</v>
      </c>
      <c r="GY404" s="19">
        <f t="shared" si="2029"/>
        <v>0</v>
      </c>
      <c r="GZ404">
        <f t="shared" si="2030"/>
        <v>0</v>
      </c>
      <c r="HA404">
        <f t="shared" si="2031"/>
        <v>0</v>
      </c>
      <c r="HB404">
        <f t="shared" si="2032"/>
        <v>2439.2352000000001</v>
      </c>
      <c r="HC404">
        <f t="shared" si="2033"/>
        <v>6098.0879999999997</v>
      </c>
      <c r="HD404" s="19"/>
      <c r="HF404" s="19">
        <f t="shared" si="2034"/>
        <v>0</v>
      </c>
      <c r="HG404" s="19">
        <f t="shared" si="2035"/>
        <v>0</v>
      </c>
      <c r="HH404" s="19">
        <f t="shared" si="2036"/>
        <v>0</v>
      </c>
      <c r="HI404" s="19">
        <f t="shared" si="2037"/>
        <v>1283.808</v>
      </c>
      <c r="HJ404" s="19">
        <f t="shared" si="2038"/>
        <v>3209.52</v>
      </c>
      <c r="HK404" s="19"/>
      <c r="HN404" s="1" t="str">
        <f t="shared" si="2039"/>
        <v>Señora</v>
      </c>
      <c r="HO404" s="19">
        <f t="shared" si="2060"/>
        <v>0</v>
      </c>
      <c r="HP404" s="19">
        <f t="shared" si="2060"/>
        <v>0</v>
      </c>
      <c r="HQ404" s="19">
        <f t="shared" si="2060"/>
        <v>0</v>
      </c>
      <c r="HR404" s="19">
        <f t="shared" si="2060"/>
        <v>298.56</v>
      </c>
      <c r="HS404" s="19">
        <f t="shared" si="2060"/>
        <v>746.4</v>
      </c>
      <c r="HU404" s="19">
        <f t="shared" si="2040"/>
        <v>0</v>
      </c>
      <c r="HV404">
        <f t="shared" si="2041"/>
        <v>0</v>
      </c>
      <c r="HW404">
        <f t="shared" si="2042"/>
        <v>0</v>
      </c>
      <c r="HX404">
        <f t="shared" si="2043"/>
        <v>2439.2352000000001</v>
      </c>
      <c r="HY404">
        <f t="shared" si="2044"/>
        <v>6098.0879999999997</v>
      </c>
      <c r="HZ404" s="19"/>
      <c r="IB404" s="19">
        <f t="shared" si="2045"/>
        <v>0</v>
      </c>
      <c r="IC404" s="19">
        <f t="shared" si="2046"/>
        <v>0</v>
      </c>
      <c r="ID404" s="19">
        <f t="shared" si="2047"/>
        <v>0</v>
      </c>
      <c r="IE404" s="19">
        <f t="shared" si="2048"/>
        <v>1283.808</v>
      </c>
      <c r="IF404" s="19">
        <f t="shared" si="2049"/>
        <v>3209.52</v>
      </c>
      <c r="IG404" s="19"/>
    </row>
    <row r="405" spans="1:241">
      <c r="B405" s="1" t="str">
        <f t="shared" si="1929"/>
        <v>Regalo</v>
      </c>
      <c r="C405" s="19">
        <f t="shared" ref="C405:G406" si="2062">+B$346*C337</f>
        <v>0</v>
      </c>
      <c r="D405" s="19">
        <f t="shared" si="2062"/>
        <v>0</v>
      </c>
      <c r="E405" s="19">
        <f t="shared" si="2062"/>
        <v>0</v>
      </c>
      <c r="F405" s="19">
        <f t="shared" si="2062"/>
        <v>0</v>
      </c>
      <c r="G405" s="19">
        <f t="shared" si="2062"/>
        <v>0</v>
      </c>
      <c r="I405" s="19">
        <f>+C405*J309</f>
        <v>0</v>
      </c>
      <c r="J405">
        <f>+D405*J309</f>
        <v>0</v>
      </c>
      <c r="K405">
        <f>+E405*J309</f>
        <v>0</v>
      </c>
      <c r="L405">
        <f>+F405*J309</f>
        <v>0</v>
      </c>
      <c r="M405">
        <f>+G405*J309</f>
        <v>0</v>
      </c>
      <c r="N405" s="19"/>
      <c r="P405" s="19">
        <f t="shared" si="2061"/>
        <v>0</v>
      </c>
      <c r="Q405" s="19">
        <f t="shared" si="2061"/>
        <v>0</v>
      </c>
      <c r="R405" s="19">
        <f t="shared" si="2061"/>
        <v>0</v>
      </c>
      <c r="S405" s="19">
        <f t="shared" si="2061"/>
        <v>0</v>
      </c>
      <c r="T405" s="19">
        <f t="shared" si="2061"/>
        <v>0</v>
      </c>
      <c r="U405" s="19"/>
      <c r="X405" s="1" t="str">
        <f t="shared" si="1940"/>
        <v>Regalo</v>
      </c>
      <c r="Y405" s="19">
        <f t="shared" ref="Y405:AC406" si="2063">+X$346*Y337</f>
        <v>0</v>
      </c>
      <c r="Z405" s="19">
        <f t="shared" si="2063"/>
        <v>0</v>
      </c>
      <c r="AA405" s="19">
        <f t="shared" si="2063"/>
        <v>0</v>
      </c>
      <c r="AB405" s="19">
        <f t="shared" si="2063"/>
        <v>0</v>
      </c>
      <c r="AC405" s="19">
        <f t="shared" si="2063"/>
        <v>0</v>
      </c>
      <c r="AE405" s="19">
        <f t="shared" si="1941"/>
        <v>0</v>
      </c>
      <c r="AF405">
        <f t="shared" si="1942"/>
        <v>0</v>
      </c>
      <c r="AG405">
        <f t="shared" si="1943"/>
        <v>0</v>
      </c>
      <c r="AH405">
        <f t="shared" si="1944"/>
        <v>0</v>
      </c>
      <c r="AI405">
        <f t="shared" si="1945"/>
        <v>0</v>
      </c>
      <c r="AJ405" s="19"/>
      <c r="AL405" s="19">
        <f t="shared" si="1946"/>
        <v>0</v>
      </c>
      <c r="AM405" s="19">
        <f t="shared" si="1947"/>
        <v>0</v>
      </c>
      <c r="AN405" s="19">
        <f t="shared" si="1948"/>
        <v>0</v>
      </c>
      <c r="AO405" s="19">
        <f t="shared" si="1949"/>
        <v>0</v>
      </c>
      <c r="AP405" s="19">
        <f t="shared" si="1950"/>
        <v>0</v>
      </c>
      <c r="AQ405" s="19"/>
      <c r="AT405" s="1" t="str">
        <f t="shared" si="1951"/>
        <v>Regalo</v>
      </c>
      <c r="AU405" s="19">
        <f t="shared" ref="AU405:AY406" si="2064">+AT$346*AU337</f>
        <v>0</v>
      </c>
      <c r="AV405" s="19">
        <f t="shared" si="2064"/>
        <v>0</v>
      </c>
      <c r="AW405" s="19">
        <f t="shared" si="2064"/>
        <v>0</v>
      </c>
      <c r="AX405" s="19">
        <f t="shared" si="2064"/>
        <v>0</v>
      </c>
      <c r="AY405" s="19">
        <f t="shared" si="2064"/>
        <v>0</v>
      </c>
      <c r="BA405" s="19">
        <f t="shared" si="1952"/>
        <v>0</v>
      </c>
      <c r="BB405">
        <f t="shared" si="1953"/>
        <v>0</v>
      </c>
      <c r="BC405">
        <f t="shared" si="1954"/>
        <v>0</v>
      </c>
      <c r="BD405">
        <f t="shared" si="1955"/>
        <v>0</v>
      </c>
      <c r="BE405">
        <f t="shared" si="1956"/>
        <v>0</v>
      </c>
      <c r="BF405" s="19"/>
      <c r="BH405" s="19">
        <f t="shared" si="1957"/>
        <v>0</v>
      </c>
      <c r="BI405" s="19">
        <f t="shared" si="1958"/>
        <v>0</v>
      </c>
      <c r="BJ405" s="19">
        <f t="shared" si="1959"/>
        <v>0</v>
      </c>
      <c r="BK405" s="19">
        <f t="shared" si="1960"/>
        <v>0</v>
      </c>
      <c r="BL405" s="19">
        <f t="shared" si="1961"/>
        <v>0</v>
      </c>
      <c r="BM405" s="19"/>
      <c r="BP405" s="1" t="str">
        <f t="shared" si="1962"/>
        <v>Regalo</v>
      </c>
      <c r="BQ405" s="19">
        <f t="shared" ref="BQ405:BU406" si="2065">+BP$346*BQ337</f>
        <v>0</v>
      </c>
      <c r="BR405" s="19">
        <f t="shared" si="2065"/>
        <v>0</v>
      </c>
      <c r="BS405" s="19">
        <f t="shared" si="2065"/>
        <v>0</v>
      </c>
      <c r="BT405" s="19">
        <f t="shared" si="2065"/>
        <v>0</v>
      </c>
      <c r="BU405" s="19">
        <f t="shared" si="2065"/>
        <v>0</v>
      </c>
      <c r="BW405" s="19">
        <f t="shared" si="1963"/>
        <v>0</v>
      </c>
      <c r="BX405">
        <f t="shared" si="1964"/>
        <v>0</v>
      </c>
      <c r="BY405">
        <f t="shared" si="1965"/>
        <v>0</v>
      </c>
      <c r="BZ405">
        <f t="shared" si="1966"/>
        <v>0</v>
      </c>
      <c r="CA405">
        <f t="shared" si="1967"/>
        <v>0</v>
      </c>
      <c r="CB405" s="19"/>
      <c r="CD405" s="19">
        <f t="shared" si="1968"/>
        <v>0</v>
      </c>
      <c r="CE405" s="19">
        <f t="shared" si="1969"/>
        <v>0</v>
      </c>
      <c r="CF405" s="19">
        <f t="shared" si="1970"/>
        <v>0</v>
      </c>
      <c r="CG405" s="19">
        <f t="shared" si="1971"/>
        <v>0</v>
      </c>
      <c r="CH405" s="19">
        <f t="shared" si="1972"/>
        <v>0</v>
      </c>
      <c r="CI405" s="19"/>
      <c r="CL405" s="1" t="str">
        <f t="shared" si="1973"/>
        <v>Regalo</v>
      </c>
      <c r="CM405" s="19">
        <f t="shared" ref="CM405:CQ406" si="2066">+CL$346*CM337</f>
        <v>0</v>
      </c>
      <c r="CN405" s="19">
        <f t="shared" si="2066"/>
        <v>0</v>
      </c>
      <c r="CO405" s="19">
        <f t="shared" si="2066"/>
        <v>0</v>
      </c>
      <c r="CP405" s="19">
        <f t="shared" si="2066"/>
        <v>0</v>
      </c>
      <c r="CQ405" s="19">
        <f t="shared" si="2066"/>
        <v>0</v>
      </c>
      <c r="CS405" s="19">
        <f t="shared" si="1974"/>
        <v>0</v>
      </c>
      <c r="CT405">
        <f t="shared" si="1975"/>
        <v>0</v>
      </c>
      <c r="CU405">
        <f t="shared" si="1976"/>
        <v>0</v>
      </c>
      <c r="CV405">
        <f t="shared" si="1977"/>
        <v>0</v>
      </c>
      <c r="CW405">
        <f t="shared" si="1978"/>
        <v>0</v>
      </c>
      <c r="CX405" s="19"/>
      <c r="CZ405" s="19">
        <f t="shared" si="1979"/>
        <v>0</v>
      </c>
      <c r="DA405" s="19">
        <f t="shared" si="1980"/>
        <v>0</v>
      </c>
      <c r="DB405" s="19">
        <f t="shared" si="1981"/>
        <v>0</v>
      </c>
      <c r="DC405" s="19">
        <f t="shared" si="1982"/>
        <v>0</v>
      </c>
      <c r="DD405" s="19">
        <f t="shared" si="1983"/>
        <v>0</v>
      </c>
      <c r="DE405" s="19"/>
      <c r="DH405" s="1" t="str">
        <f t="shared" si="1984"/>
        <v>Regalo</v>
      </c>
      <c r="DI405" s="19">
        <f t="shared" ref="DI405:DM406" si="2067">+DH$346*DI337</f>
        <v>0</v>
      </c>
      <c r="DJ405" s="19">
        <f t="shared" si="2067"/>
        <v>0</v>
      </c>
      <c r="DK405" s="19">
        <f t="shared" si="2067"/>
        <v>0</v>
      </c>
      <c r="DL405" s="19">
        <f t="shared" si="2067"/>
        <v>0</v>
      </c>
      <c r="DM405" s="19">
        <f t="shared" si="2067"/>
        <v>0</v>
      </c>
      <c r="DO405" s="19">
        <f t="shared" si="1985"/>
        <v>0</v>
      </c>
      <c r="DP405">
        <f t="shared" si="1986"/>
        <v>0</v>
      </c>
      <c r="DQ405">
        <f t="shared" si="1987"/>
        <v>0</v>
      </c>
      <c r="DR405">
        <f t="shared" si="1988"/>
        <v>0</v>
      </c>
      <c r="DS405">
        <f t="shared" si="1989"/>
        <v>0</v>
      </c>
      <c r="DT405" s="19"/>
      <c r="DV405" s="19">
        <f t="shared" si="1990"/>
        <v>0</v>
      </c>
      <c r="DW405" s="19">
        <f t="shared" si="1991"/>
        <v>0</v>
      </c>
      <c r="DX405" s="19">
        <f t="shared" si="1992"/>
        <v>0</v>
      </c>
      <c r="DY405" s="19">
        <f t="shared" si="1993"/>
        <v>0</v>
      </c>
      <c r="DZ405" s="19">
        <f t="shared" si="1994"/>
        <v>0</v>
      </c>
      <c r="EA405" s="19"/>
      <c r="ED405" s="1" t="str">
        <f t="shared" si="1995"/>
        <v>Regalo</v>
      </c>
      <c r="EE405" s="19">
        <f t="shared" ref="EE405:EI406" si="2068">+ED$346*EE337</f>
        <v>0</v>
      </c>
      <c r="EF405" s="19">
        <f t="shared" si="2068"/>
        <v>0</v>
      </c>
      <c r="EG405" s="19">
        <f t="shared" si="2068"/>
        <v>0</v>
      </c>
      <c r="EH405" s="19">
        <f t="shared" si="2068"/>
        <v>0</v>
      </c>
      <c r="EI405" s="19">
        <f t="shared" si="2068"/>
        <v>0</v>
      </c>
      <c r="EK405" s="19">
        <f t="shared" si="1996"/>
        <v>0</v>
      </c>
      <c r="EL405">
        <f t="shared" si="1997"/>
        <v>0</v>
      </c>
      <c r="EM405">
        <f t="shared" si="1998"/>
        <v>0</v>
      </c>
      <c r="EN405">
        <f t="shared" si="1999"/>
        <v>0</v>
      </c>
      <c r="EO405">
        <f t="shared" si="2000"/>
        <v>0</v>
      </c>
      <c r="EP405" s="19"/>
      <c r="ER405" s="19">
        <f t="shared" si="2001"/>
        <v>0</v>
      </c>
      <c r="ES405" s="19">
        <f t="shared" si="2002"/>
        <v>0</v>
      </c>
      <c r="ET405" s="19">
        <f t="shared" si="2003"/>
        <v>0</v>
      </c>
      <c r="EU405" s="19">
        <f t="shared" si="2004"/>
        <v>0</v>
      </c>
      <c r="EV405" s="19">
        <f t="shared" si="2005"/>
        <v>0</v>
      </c>
      <c r="EW405" s="19"/>
      <c r="EZ405" s="1" t="str">
        <f t="shared" si="2006"/>
        <v>Regalo</v>
      </c>
      <c r="FA405" s="19">
        <f t="shared" ref="FA405:FE406" si="2069">+EZ$346*FA337</f>
        <v>0</v>
      </c>
      <c r="FB405" s="19">
        <f t="shared" si="2069"/>
        <v>0</v>
      </c>
      <c r="FC405" s="19">
        <f t="shared" si="2069"/>
        <v>0</v>
      </c>
      <c r="FD405" s="19">
        <f t="shared" si="2069"/>
        <v>0</v>
      </c>
      <c r="FE405" s="19">
        <f t="shared" si="2069"/>
        <v>0</v>
      </c>
      <c r="FG405" s="19">
        <f t="shared" si="2007"/>
        <v>0</v>
      </c>
      <c r="FH405">
        <f t="shared" si="2008"/>
        <v>0</v>
      </c>
      <c r="FI405">
        <f t="shared" si="2009"/>
        <v>0</v>
      </c>
      <c r="FJ405">
        <f t="shared" si="2010"/>
        <v>0</v>
      </c>
      <c r="FK405">
        <f t="shared" si="2011"/>
        <v>0</v>
      </c>
      <c r="FL405" s="19"/>
      <c r="FN405" s="19">
        <f t="shared" si="2012"/>
        <v>0</v>
      </c>
      <c r="FO405" s="19">
        <f t="shared" si="2013"/>
        <v>0</v>
      </c>
      <c r="FP405" s="19">
        <f t="shared" si="2014"/>
        <v>0</v>
      </c>
      <c r="FQ405" s="19">
        <f t="shared" si="2015"/>
        <v>0</v>
      </c>
      <c r="FR405" s="19">
        <f t="shared" si="2016"/>
        <v>0</v>
      </c>
      <c r="FS405" s="19"/>
      <c r="FV405" s="1" t="str">
        <f t="shared" si="2017"/>
        <v>Regalo</v>
      </c>
      <c r="FW405" s="19">
        <f t="shared" ref="FW405:GA406" si="2070">+FV$346*FW337</f>
        <v>0</v>
      </c>
      <c r="FX405" s="19">
        <f t="shared" si="2070"/>
        <v>0</v>
      </c>
      <c r="FY405" s="19">
        <f t="shared" si="2070"/>
        <v>0</v>
      </c>
      <c r="FZ405" s="19">
        <f t="shared" si="2070"/>
        <v>0</v>
      </c>
      <c r="GA405" s="19">
        <f t="shared" si="2070"/>
        <v>0</v>
      </c>
      <c r="GC405" s="19">
        <f t="shared" si="2018"/>
        <v>0</v>
      </c>
      <c r="GD405">
        <f t="shared" si="2019"/>
        <v>0</v>
      </c>
      <c r="GE405">
        <f t="shared" si="2020"/>
        <v>0</v>
      </c>
      <c r="GF405">
        <f t="shared" si="2021"/>
        <v>0</v>
      </c>
      <c r="GG405">
        <f t="shared" si="2022"/>
        <v>0</v>
      </c>
      <c r="GH405" s="19"/>
      <c r="GJ405" s="19">
        <f t="shared" si="2023"/>
        <v>0</v>
      </c>
      <c r="GK405" s="19">
        <f t="shared" si="2024"/>
        <v>0</v>
      </c>
      <c r="GL405" s="19">
        <f t="shared" si="2025"/>
        <v>0</v>
      </c>
      <c r="GM405" s="19">
        <f t="shared" si="2026"/>
        <v>0</v>
      </c>
      <c r="GN405" s="19">
        <f t="shared" si="2027"/>
        <v>0</v>
      </c>
      <c r="GO405" s="19"/>
      <c r="GR405" s="1" t="str">
        <f t="shared" si="2028"/>
        <v>Regalo</v>
      </c>
      <c r="GS405" s="19">
        <f t="shared" ref="GS405:GW406" si="2071">+GR$346*GS337</f>
        <v>0</v>
      </c>
      <c r="GT405" s="19">
        <f t="shared" si="2071"/>
        <v>0</v>
      </c>
      <c r="GU405" s="19">
        <f t="shared" si="2071"/>
        <v>0</v>
      </c>
      <c r="GV405" s="19">
        <f t="shared" si="2071"/>
        <v>0</v>
      </c>
      <c r="GW405" s="19">
        <f t="shared" si="2071"/>
        <v>0</v>
      </c>
      <c r="GY405" s="19">
        <f t="shared" si="2029"/>
        <v>0</v>
      </c>
      <c r="GZ405">
        <f t="shared" si="2030"/>
        <v>0</v>
      </c>
      <c r="HA405">
        <f t="shared" si="2031"/>
        <v>0</v>
      </c>
      <c r="HB405">
        <f t="shared" si="2032"/>
        <v>0</v>
      </c>
      <c r="HC405">
        <f t="shared" si="2033"/>
        <v>0</v>
      </c>
      <c r="HD405" s="19"/>
      <c r="HF405" s="19">
        <f t="shared" si="2034"/>
        <v>0</v>
      </c>
      <c r="HG405" s="19">
        <f t="shared" si="2035"/>
        <v>0</v>
      </c>
      <c r="HH405" s="19">
        <f t="shared" si="2036"/>
        <v>0</v>
      </c>
      <c r="HI405" s="19">
        <f t="shared" si="2037"/>
        <v>0</v>
      </c>
      <c r="HJ405" s="19">
        <f t="shared" si="2038"/>
        <v>0</v>
      </c>
      <c r="HK405" s="19"/>
      <c r="HN405" s="1" t="str">
        <f t="shared" si="2039"/>
        <v>Regalo</v>
      </c>
      <c r="HO405" s="19">
        <f t="shared" ref="HO405:HS406" si="2072">+HN$346*HO337</f>
        <v>0</v>
      </c>
      <c r="HP405" s="19">
        <f t="shared" si="2072"/>
        <v>0</v>
      </c>
      <c r="HQ405" s="19">
        <f t="shared" si="2072"/>
        <v>0</v>
      </c>
      <c r="HR405" s="19">
        <f t="shared" si="2072"/>
        <v>0</v>
      </c>
      <c r="HS405" s="19">
        <f t="shared" si="2072"/>
        <v>0</v>
      </c>
      <c r="HU405" s="19">
        <f t="shared" si="2040"/>
        <v>0</v>
      </c>
      <c r="HV405">
        <f t="shared" si="2041"/>
        <v>0</v>
      </c>
      <c r="HW405">
        <f t="shared" si="2042"/>
        <v>0</v>
      </c>
      <c r="HX405">
        <f t="shared" si="2043"/>
        <v>0</v>
      </c>
      <c r="HY405">
        <f t="shared" si="2044"/>
        <v>0</v>
      </c>
      <c r="HZ405" s="19"/>
      <c r="IB405" s="19">
        <f t="shared" si="2045"/>
        <v>0</v>
      </c>
      <c r="IC405" s="19">
        <f t="shared" si="2046"/>
        <v>0</v>
      </c>
      <c r="ID405" s="19">
        <f t="shared" si="2047"/>
        <v>0</v>
      </c>
      <c r="IE405" s="19">
        <f t="shared" si="2048"/>
        <v>0</v>
      </c>
      <c r="IF405" s="19">
        <f t="shared" si="2049"/>
        <v>0</v>
      </c>
      <c r="IG405" s="19"/>
    </row>
    <row r="406" spans="1:241">
      <c r="B406" s="1" t="str">
        <f t="shared" si="1929"/>
        <v>Merchandising</v>
      </c>
      <c r="C406" s="19">
        <f t="shared" si="2062"/>
        <v>0</v>
      </c>
      <c r="D406" s="19">
        <f t="shared" si="2062"/>
        <v>0</v>
      </c>
      <c r="E406" s="19">
        <f t="shared" si="2062"/>
        <v>0</v>
      </c>
      <c r="F406" s="19">
        <f t="shared" si="2062"/>
        <v>0</v>
      </c>
      <c r="G406" s="19">
        <f t="shared" si="2062"/>
        <v>0</v>
      </c>
      <c r="I406" s="19">
        <f>+C406*J310</f>
        <v>0</v>
      </c>
      <c r="J406">
        <f>+D406*J310</f>
        <v>0</v>
      </c>
      <c r="K406">
        <f>+E406*J310</f>
        <v>0</v>
      </c>
      <c r="L406">
        <f>+F406*J310</f>
        <v>0</v>
      </c>
      <c r="M406">
        <f>+G406*J310</f>
        <v>0</v>
      </c>
      <c r="N406" s="19"/>
      <c r="P406" s="19">
        <f t="shared" si="2061"/>
        <v>0</v>
      </c>
      <c r="Q406" s="19">
        <f t="shared" si="2061"/>
        <v>0</v>
      </c>
      <c r="R406" s="19">
        <f t="shared" si="2061"/>
        <v>0</v>
      </c>
      <c r="S406" s="19">
        <f t="shared" si="2061"/>
        <v>0</v>
      </c>
      <c r="T406" s="19">
        <f t="shared" si="2061"/>
        <v>0</v>
      </c>
      <c r="U406" s="19"/>
      <c r="X406" s="1" t="str">
        <f t="shared" si="1940"/>
        <v>Merchandising</v>
      </c>
      <c r="Y406" s="19">
        <f t="shared" si="2063"/>
        <v>0</v>
      </c>
      <c r="Z406" s="19">
        <f t="shared" si="2063"/>
        <v>0</v>
      </c>
      <c r="AA406" s="19">
        <f t="shared" si="2063"/>
        <v>0</v>
      </c>
      <c r="AB406" s="19">
        <f t="shared" si="2063"/>
        <v>0</v>
      </c>
      <c r="AC406" s="19">
        <f t="shared" si="2063"/>
        <v>0</v>
      </c>
      <c r="AE406" s="19">
        <f t="shared" si="1941"/>
        <v>0</v>
      </c>
      <c r="AF406">
        <f t="shared" si="1942"/>
        <v>0</v>
      </c>
      <c r="AG406">
        <f t="shared" si="1943"/>
        <v>0</v>
      </c>
      <c r="AH406">
        <f t="shared" si="1944"/>
        <v>0</v>
      </c>
      <c r="AI406">
        <f t="shared" si="1945"/>
        <v>0</v>
      </c>
      <c r="AJ406" s="19"/>
      <c r="AL406" s="19">
        <f t="shared" si="1946"/>
        <v>0</v>
      </c>
      <c r="AM406" s="19">
        <f t="shared" si="1947"/>
        <v>0</v>
      </c>
      <c r="AN406" s="19">
        <f t="shared" si="1948"/>
        <v>0</v>
      </c>
      <c r="AO406" s="19">
        <f t="shared" si="1949"/>
        <v>0</v>
      </c>
      <c r="AP406" s="19">
        <f t="shared" si="1950"/>
        <v>0</v>
      </c>
      <c r="AQ406" s="19"/>
      <c r="AT406" s="1" t="str">
        <f t="shared" si="1951"/>
        <v>Merchandising</v>
      </c>
      <c r="AU406" s="19">
        <f t="shared" si="2064"/>
        <v>0</v>
      </c>
      <c r="AV406" s="19">
        <f t="shared" si="2064"/>
        <v>0</v>
      </c>
      <c r="AW406" s="19">
        <f t="shared" si="2064"/>
        <v>0</v>
      </c>
      <c r="AX406" s="19">
        <f t="shared" si="2064"/>
        <v>0</v>
      </c>
      <c r="AY406" s="19">
        <f t="shared" si="2064"/>
        <v>0</v>
      </c>
      <c r="BA406" s="19">
        <f t="shared" si="1952"/>
        <v>0</v>
      </c>
      <c r="BB406">
        <f t="shared" si="1953"/>
        <v>0</v>
      </c>
      <c r="BC406">
        <f t="shared" si="1954"/>
        <v>0</v>
      </c>
      <c r="BD406">
        <f t="shared" si="1955"/>
        <v>0</v>
      </c>
      <c r="BE406">
        <f t="shared" si="1956"/>
        <v>0</v>
      </c>
      <c r="BF406" s="19"/>
      <c r="BH406" s="19">
        <f t="shared" si="1957"/>
        <v>0</v>
      </c>
      <c r="BI406" s="19">
        <f t="shared" si="1958"/>
        <v>0</v>
      </c>
      <c r="BJ406" s="19">
        <f t="shared" si="1959"/>
        <v>0</v>
      </c>
      <c r="BK406" s="19">
        <f t="shared" si="1960"/>
        <v>0</v>
      </c>
      <c r="BL406" s="19">
        <f t="shared" si="1961"/>
        <v>0</v>
      </c>
      <c r="BM406" s="19"/>
      <c r="BP406" s="1" t="str">
        <f t="shared" si="1962"/>
        <v>Merchandising</v>
      </c>
      <c r="BQ406" s="19">
        <f t="shared" si="2065"/>
        <v>0</v>
      </c>
      <c r="BR406" s="19">
        <f t="shared" si="2065"/>
        <v>0</v>
      </c>
      <c r="BS406" s="19">
        <f t="shared" si="2065"/>
        <v>0</v>
      </c>
      <c r="BT406" s="19">
        <f t="shared" si="2065"/>
        <v>0</v>
      </c>
      <c r="BU406" s="19">
        <f t="shared" si="2065"/>
        <v>0</v>
      </c>
      <c r="BW406" s="19">
        <f t="shared" si="1963"/>
        <v>0</v>
      </c>
      <c r="BX406">
        <f t="shared" si="1964"/>
        <v>0</v>
      </c>
      <c r="BY406">
        <f t="shared" si="1965"/>
        <v>0</v>
      </c>
      <c r="BZ406">
        <f t="shared" si="1966"/>
        <v>0</v>
      </c>
      <c r="CA406">
        <f t="shared" si="1967"/>
        <v>0</v>
      </c>
      <c r="CB406" s="19"/>
      <c r="CD406" s="19">
        <f t="shared" si="1968"/>
        <v>0</v>
      </c>
      <c r="CE406" s="19">
        <f t="shared" si="1969"/>
        <v>0</v>
      </c>
      <c r="CF406" s="19">
        <f t="shared" si="1970"/>
        <v>0</v>
      </c>
      <c r="CG406" s="19">
        <f t="shared" si="1971"/>
        <v>0</v>
      </c>
      <c r="CH406" s="19">
        <f t="shared" si="1972"/>
        <v>0</v>
      </c>
      <c r="CI406" s="19"/>
      <c r="CL406" s="1" t="str">
        <f t="shared" si="1973"/>
        <v>Merchandising</v>
      </c>
      <c r="CM406" s="19">
        <f t="shared" si="2066"/>
        <v>0</v>
      </c>
      <c r="CN406" s="19">
        <f t="shared" si="2066"/>
        <v>0</v>
      </c>
      <c r="CO406" s="19">
        <f t="shared" si="2066"/>
        <v>0</v>
      </c>
      <c r="CP406" s="19">
        <f t="shared" si="2066"/>
        <v>0</v>
      </c>
      <c r="CQ406" s="19">
        <f t="shared" si="2066"/>
        <v>0</v>
      </c>
      <c r="CS406" s="19">
        <f t="shared" si="1974"/>
        <v>0</v>
      </c>
      <c r="CT406">
        <f t="shared" si="1975"/>
        <v>0</v>
      </c>
      <c r="CU406">
        <f t="shared" si="1976"/>
        <v>0</v>
      </c>
      <c r="CV406">
        <f t="shared" si="1977"/>
        <v>0</v>
      </c>
      <c r="CW406">
        <f t="shared" si="1978"/>
        <v>0</v>
      </c>
      <c r="CX406" s="19"/>
      <c r="CZ406" s="19">
        <f t="shared" si="1979"/>
        <v>0</v>
      </c>
      <c r="DA406" s="19">
        <f t="shared" si="1980"/>
        <v>0</v>
      </c>
      <c r="DB406" s="19">
        <f t="shared" si="1981"/>
        <v>0</v>
      </c>
      <c r="DC406" s="19">
        <f t="shared" si="1982"/>
        <v>0</v>
      </c>
      <c r="DD406" s="19">
        <f t="shared" si="1983"/>
        <v>0</v>
      </c>
      <c r="DE406" s="19"/>
      <c r="DH406" s="1" t="str">
        <f t="shared" si="1984"/>
        <v>Merchandising</v>
      </c>
      <c r="DI406" s="19">
        <f t="shared" si="2067"/>
        <v>0</v>
      </c>
      <c r="DJ406" s="19">
        <f t="shared" si="2067"/>
        <v>0</v>
      </c>
      <c r="DK406" s="19">
        <f t="shared" si="2067"/>
        <v>0</v>
      </c>
      <c r="DL406" s="19">
        <f t="shared" si="2067"/>
        <v>0</v>
      </c>
      <c r="DM406" s="19">
        <f t="shared" si="2067"/>
        <v>0</v>
      </c>
      <c r="DO406" s="19">
        <f t="shared" si="1985"/>
        <v>0</v>
      </c>
      <c r="DP406">
        <f t="shared" si="1986"/>
        <v>0</v>
      </c>
      <c r="DQ406">
        <f t="shared" si="1987"/>
        <v>0</v>
      </c>
      <c r="DR406">
        <f t="shared" si="1988"/>
        <v>0</v>
      </c>
      <c r="DS406">
        <f t="shared" si="1989"/>
        <v>0</v>
      </c>
      <c r="DT406" s="19"/>
      <c r="DV406" s="19">
        <f t="shared" si="1990"/>
        <v>0</v>
      </c>
      <c r="DW406" s="19">
        <f t="shared" si="1991"/>
        <v>0</v>
      </c>
      <c r="DX406" s="19">
        <f t="shared" si="1992"/>
        <v>0</v>
      </c>
      <c r="DY406" s="19">
        <f t="shared" si="1993"/>
        <v>0</v>
      </c>
      <c r="DZ406" s="19">
        <f t="shared" si="1994"/>
        <v>0</v>
      </c>
      <c r="EA406" s="19"/>
      <c r="ED406" s="1" t="str">
        <f t="shared" si="1995"/>
        <v>Merchandising</v>
      </c>
      <c r="EE406" s="19">
        <f t="shared" si="2068"/>
        <v>0</v>
      </c>
      <c r="EF406" s="19">
        <f t="shared" si="2068"/>
        <v>0</v>
      </c>
      <c r="EG406" s="19">
        <f t="shared" si="2068"/>
        <v>0</v>
      </c>
      <c r="EH406" s="19">
        <f t="shared" si="2068"/>
        <v>0</v>
      </c>
      <c r="EI406" s="19">
        <f t="shared" si="2068"/>
        <v>0</v>
      </c>
      <c r="EK406" s="19">
        <f t="shared" si="1996"/>
        <v>0</v>
      </c>
      <c r="EL406">
        <f t="shared" si="1997"/>
        <v>0</v>
      </c>
      <c r="EM406">
        <f t="shared" si="1998"/>
        <v>0</v>
      </c>
      <c r="EN406">
        <f t="shared" si="1999"/>
        <v>0</v>
      </c>
      <c r="EO406">
        <f t="shared" si="2000"/>
        <v>0</v>
      </c>
      <c r="EP406" s="19"/>
      <c r="ER406" s="19">
        <f t="shared" si="2001"/>
        <v>0</v>
      </c>
      <c r="ES406" s="19">
        <f t="shared" si="2002"/>
        <v>0</v>
      </c>
      <c r="ET406" s="19">
        <f t="shared" si="2003"/>
        <v>0</v>
      </c>
      <c r="EU406" s="19">
        <f t="shared" si="2004"/>
        <v>0</v>
      </c>
      <c r="EV406" s="19">
        <f t="shared" si="2005"/>
        <v>0</v>
      </c>
      <c r="EW406" s="19"/>
      <c r="EZ406" s="1" t="str">
        <f t="shared" si="2006"/>
        <v>Merchandising</v>
      </c>
      <c r="FA406" s="19">
        <f t="shared" si="2069"/>
        <v>0</v>
      </c>
      <c r="FB406" s="19">
        <f t="shared" si="2069"/>
        <v>0</v>
      </c>
      <c r="FC406" s="19">
        <f t="shared" si="2069"/>
        <v>0</v>
      </c>
      <c r="FD406" s="19">
        <f t="shared" si="2069"/>
        <v>0</v>
      </c>
      <c r="FE406" s="19">
        <f t="shared" si="2069"/>
        <v>0</v>
      </c>
      <c r="FG406" s="19">
        <f t="shared" si="2007"/>
        <v>0</v>
      </c>
      <c r="FH406">
        <f t="shared" si="2008"/>
        <v>0</v>
      </c>
      <c r="FI406">
        <f t="shared" si="2009"/>
        <v>0</v>
      </c>
      <c r="FJ406">
        <f t="shared" si="2010"/>
        <v>0</v>
      </c>
      <c r="FK406">
        <f t="shared" si="2011"/>
        <v>0</v>
      </c>
      <c r="FL406" s="19"/>
      <c r="FN406" s="19">
        <f t="shared" si="2012"/>
        <v>0</v>
      </c>
      <c r="FO406" s="19">
        <f t="shared" si="2013"/>
        <v>0</v>
      </c>
      <c r="FP406" s="19">
        <f t="shared" si="2014"/>
        <v>0</v>
      </c>
      <c r="FQ406" s="19">
        <f t="shared" si="2015"/>
        <v>0</v>
      </c>
      <c r="FR406" s="19">
        <f t="shared" si="2016"/>
        <v>0</v>
      </c>
      <c r="FS406" s="19"/>
      <c r="FV406" s="1" t="str">
        <f t="shared" si="2017"/>
        <v>Merchandising</v>
      </c>
      <c r="FW406" s="19">
        <f t="shared" si="2070"/>
        <v>0</v>
      </c>
      <c r="FX406" s="19">
        <f t="shared" si="2070"/>
        <v>0</v>
      </c>
      <c r="FY406" s="19">
        <f t="shared" si="2070"/>
        <v>0</v>
      </c>
      <c r="FZ406" s="19">
        <f t="shared" si="2070"/>
        <v>0</v>
      </c>
      <c r="GA406" s="19">
        <f t="shared" si="2070"/>
        <v>0</v>
      </c>
      <c r="GC406" s="19">
        <f t="shared" si="2018"/>
        <v>0</v>
      </c>
      <c r="GD406">
        <f t="shared" si="2019"/>
        <v>0</v>
      </c>
      <c r="GE406">
        <f t="shared" si="2020"/>
        <v>0</v>
      </c>
      <c r="GF406">
        <f t="shared" si="2021"/>
        <v>0</v>
      </c>
      <c r="GG406">
        <f t="shared" si="2022"/>
        <v>0</v>
      </c>
      <c r="GH406" s="19"/>
      <c r="GJ406" s="19">
        <f t="shared" si="2023"/>
        <v>0</v>
      </c>
      <c r="GK406" s="19">
        <f t="shared" si="2024"/>
        <v>0</v>
      </c>
      <c r="GL406" s="19">
        <f t="shared" si="2025"/>
        <v>0</v>
      </c>
      <c r="GM406" s="19">
        <f t="shared" si="2026"/>
        <v>0</v>
      </c>
      <c r="GN406" s="19">
        <f t="shared" si="2027"/>
        <v>0</v>
      </c>
      <c r="GO406" s="19"/>
      <c r="GR406" s="1" t="str">
        <f t="shared" si="2028"/>
        <v>Merchandising</v>
      </c>
      <c r="GS406" s="19">
        <f t="shared" si="2071"/>
        <v>0</v>
      </c>
      <c r="GT406" s="19">
        <f t="shared" si="2071"/>
        <v>0</v>
      </c>
      <c r="GU406" s="19">
        <f t="shared" si="2071"/>
        <v>0</v>
      </c>
      <c r="GV406" s="19">
        <f t="shared" si="2071"/>
        <v>0</v>
      </c>
      <c r="GW406" s="19">
        <f t="shared" si="2071"/>
        <v>0</v>
      </c>
      <c r="GY406" s="19">
        <f t="shared" si="2029"/>
        <v>0</v>
      </c>
      <c r="GZ406">
        <f t="shared" si="2030"/>
        <v>0</v>
      </c>
      <c r="HA406">
        <f t="shared" si="2031"/>
        <v>0</v>
      </c>
      <c r="HB406">
        <f t="shared" si="2032"/>
        <v>0</v>
      </c>
      <c r="HC406">
        <f t="shared" si="2033"/>
        <v>0</v>
      </c>
      <c r="HD406" s="19"/>
      <c r="HF406" s="19">
        <f t="shared" si="2034"/>
        <v>0</v>
      </c>
      <c r="HG406" s="19">
        <f t="shared" si="2035"/>
        <v>0</v>
      </c>
      <c r="HH406" s="19">
        <f t="shared" si="2036"/>
        <v>0</v>
      </c>
      <c r="HI406" s="19">
        <f t="shared" si="2037"/>
        <v>0</v>
      </c>
      <c r="HJ406" s="19">
        <f t="shared" si="2038"/>
        <v>0</v>
      </c>
      <c r="HK406" s="19"/>
      <c r="HN406" s="1" t="str">
        <f t="shared" si="2039"/>
        <v>Merchandising</v>
      </c>
      <c r="HO406" s="19">
        <f t="shared" si="2072"/>
        <v>0</v>
      </c>
      <c r="HP406" s="19">
        <f t="shared" si="2072"/>
        <v>0</v>
      </c>
      <c r="HQ406" s="19">
        <f t="shared" si="2072"/>
        <v>0</v>
      </c>
      <c r="HR406" s="19">
        <f t="shared" si="2072"/>
        <v>0</v>
      </c>
      <c r="HS406" s="19">
        <f t="shared" si="2072"/>
        <v>0</v>
      </c>
      <c r="HU406" s="19">
        <f t="shared" si="2040"/>
        <v>0</v>
      </c>
      <c r="HV406">
        <f t="shared" si="2041"/>
        <v>0</v>
      </c>
      <c r="HW406">
        <f t="shared" si="2042"/>
        <v>0</v>
      </c>
      <c r="HX406">
        <f t="shared" si="2043"/>
        <v>0</v>
      </c>
      <c r="HY406">
        <f t="shared" si="2044"/>
        <v>0</v>
      </c>
      <c r="HZ406" s="19"/>
      <c r="IB406" s="19">
        <f t="shared" si="2045"/>
        <v>0</v>
      </c>
      <c r="IC406" s="19">
        <f t="shared" si="2046"/>
        <v>0</v>
      </c>
      <c r="ID406" s="19">
        <f t="shared" si="2047"/>
        <v>0</v>
      </c>
      <c r="IE406" s="19">
        <f t="shared" si="2048"/>
        <v>0</v>
      </c>
      <c r="IF406" s="19">
        <f t="shared" si="2049"/>
        <v>0</v>
      </c>
      <c r="IG406" s="19"/>
    </row>
    <row r="407" spans="1:241">
      <c r="A407" s="38" t="s">
        <v>45</v>
      </c>
      <c r="B407" s="38"/>
      <c r="C407" s="46">
        <f>SUM(C392:C406)</f>
        <v>0</v>
      </c>
      <c r="D407" s="46">
        <f>SUM(D392:D406)</f>
        <v>0</v>
      </c>
      <c r="E407" s="46">
        <f>SUM(E392:E406)</f>
        <v>0</v>
      </c>
      <c r="F407" s="46">
        <f>SUM(F392:F406)</f>
        <v>4976.0000000000009</v>
      </c>
      <c r="G407" s="46">
        <f>SUM(G392:G406)</f>
        <v>12439.999999999998</v>
      </c>
      <c r="I407" s="46">
        <f>SUM(I392:I406)</f>
        <v>0</v>
      </c>
      <c r="J407" s="46">
        <f>SUM(J392:J406)</f>
        <v>0</v>
      </c>
      <c r="K407" s="46">
        <f>SUM(K392:K406)</f>
        <v>0</v>
      </c>
      <c r="L407" s="46">
        <f>SUM(L392:L406)</f>
        <v>149042.14720000001</v>
      </c>
      <c r="M407" s="46">
        <f>SUM(M392:M406)</f>
        <v>372605.36800000002</v>
      </c>
      <c r="N407" s="19"/>
      <c r="P407" s="46">
        <f>SUM(P392:P406)</f>
        <v>0</v>
      </c>
      <c r="Q407" s="46">
        <f>SUM(Q392:Q406)</f>
        <v>0</v>
      </c>
      <c r="R407" s="46">
        <f>SUM(R392:R406)</f>
        <v>0</v>
      </c>
      <c r="S407" s="46">
        <f>SUM(S392:S406)</f>
        <v>25992.136000000002</v>
      </c>
      <c r="T407" s="46">
        <f>SUM(T392:T406)</f>
        <v>64980.34</v>
      </c>
      <c r="U407" s="19"/>
      <c r="W407" s="38" t="s">
        <v>45</v>
      </c>
      <c r="X407" s="38"/>
      <c r="Y407" s="46">
        <f>SUM(Y392:Y406)</f>
        <v>0</v>
      </c>
      <c r="Z407" s="46">
        <f>SUM(Z392:Z406)</f>
        <v>0</v>
      </c>
      <c r="AA407" s="46">
        <f>SUM(AA392:AA406)</f>
        <v>0</v>
      </c>
      <c r="AB407" s="46">
        <f>SUM(AB392:AB406)</f>
        <v>4976.0000000000009</v>
      </c>
      <c r="AC407" s="46">
        <f>SUM(AC392:AC406)</f>
        <v>12439.999999999998</v>
      </c>
      <c r="AE407" s="46">
        <f>SUM(AE392:AE406)</f>
        <v>0</v>
      </c>
      <c r="AF407" s="46">
        <f>SUM(AF392:AF406)</f>
        <v>0</v>
      </c>
      <c r="AG407" s="46">
        <f>SUM(AG392:AG406)</f>
        <v>0</v>
      </c>
      <c r="AH407" s="46">
        <f>SUM(AH392:AH406)</f>
        <v>149042.14720000001</v>
      </c>
      <c r="AI407" s="46">
        <f>SUM(AI392:AI406)</f>
        <v>372605.36800000002</v>
      </c>
      <c r="AJ407" s="19"/>
      <c r="AL407" s="46">
        <f>SUM(AL392:AL406)</f>
        <v>0</v>
      </c>
      <c r="AM407" s="46">
        <f>SUM(AM392:AM406)</f>
        <v>0</v>
      </c>
      <c r="AN407" s="46">
        <f>SUM(AN392:AN406)</f>
        <v>0</v>
      </c>
      <c r="AO407" s="46">
        <f>SUM(AO392:AO406)</f>
        <v>25992.136000000002</v>
      </c>
      <c r="AP407" s="46">
        <f>SUM(AP392:AP406)</f>
        <v>64980.34</v>
      </c>
      <c r="AQ407" s="19"/>
      <c r="AS407" s="38" t="s">
        <v>45</v>
      </c>
      <c r="AT407" s="38"/>
      <c r="AU407" s="46">
        <f>SUM(AU392:AU406)</f>
        <v>0</v>
      </c>
      <c r="AV407" s="46">
        <f>SUM(AV392:AV406)</f>
        <v>0</v>
      </c>
      <c r="AW407" s="46">
        <f>SUM(AW392:AW406)</f>
        <v>0</v>
      </c>
      <c r="AX407" s="46">
        <f>SUM(AX392:AX406)</f>
        <v>4976.0000000000009</v>
      </c>
      <c r="AY407" s="46">
        <f>SUM(AY392:AY406)</f>
        <v>12439.999999999998</v>
      </c>
      <c r="BA407" s="46">
        <f>SUM(BA392:BA406)</f>
        <v>0</v>
      </c>
      <c r="BB407" s="46">
        <f>SUM(BB392:BB406)</f>
        <v>0</v>
      </c>
      <c r="BC407" s="46">
        <f>SUM(BC392:BC406)</f>
        <v>0</v>
      </c>
      <c r="BD407" s="46">
        <f>SUM(BD392:BD406)</f>
        <v>149042.14720000001</v>
      </c>
      <c r="BE407" s="46">
        <f>SUM(BE392:BE406)</f>
        <v>372605.36800000002</v>
      </c>
      <c r="BF407" s="19"/>
      <c r="BH407" s="46">
        <f>SUM(BH392:BH406)</f>
        <v>0</v>
      </c>
      <c r="BI407" s="46">
        <f>SUM(BI392:BI406)</f>
        <v>0</v>
      </c>
      <c r="BJ407" s="46">
        <f>SUM(BJ392:BJ406)</f>
        <v>0</v>
      </c>
      <c r="BK407" s="46">
        <f>SUM(BK392:BK406)</f>
        <v>25992.136000000002</v>
      </c>
      <c r="BL407" s="46">
        <f>SUM(BL392:BL406)</f>
        <v>64980.34</v>
      </c>
      <c r="BM407" s="19"/>
      <c r="BO407" s="38" t="s">
        <v>45</v>
      </c>
      <c r="BP407" s="38"/>
      <c r="BQ407" s="46">
        <f>SUM(BQ392:BQ406)</f>
        <v>0</v>
      </c>
      <c r="BR407" s="46">
        <f>SUM(BR392:BR406)</f>
        <v>0</v>
      </c>
      <c r="BS407" s="46">
        <f>SUM(BS392:BS406)</f>
        <v>0</v>
      </c>
      <c r="BT407" s="46">
        <f>SUM(BT392:BT406)</f>
        <v>4976.0000000000009</v>
      </c>
      <c r="BU407" s="46">
        <f>SUM(BU392:BU406)</f>
        <v>12439.999999999998</v>
      </c>
      <c r="BW407" s="46">
        <f>SUM(BW392:BW406)</f>
        <v>0</v>
      </c>
      <c r="BX407" s="46">
        <f>SUM(BX392:BX406)</f>
        <v>0</v>
      </c>
      <c r="BY407" s="46">
        <f>SUM(BY392:BY406)</f>
        <v>0</v>
      </c>
      <c r="BZ407" s="46">
        <f>SUM(BZ392:BZ406)</f>
        <v>149042.14720000001</v>
      </c>
      <c r="CA407" s="46">
        <f>SUM(CA392:CA406)</f>
        <v>372605.36800000002</v>
      </c>
      <c r="CB407" s="19"/>
      <c r="CD407" s="46">
        <f>SUM(CD392:CD406)</f>
        <v>0</v>
      </c>
      <c r="CE407" s="46">
        <f>SUM(CE392:CE406)</f>
        <v>0</v>
      </c>
      <c r="CF407" s="46">
        <f>SUM(CF392:CF406)</f>
        <v>0</v>
      </c>
      <c r="CG407" s="46">
        <f>SUM(CG392:CG406)</f>
        <v>25992.136000000002</v>
      </c>
      <c r="CH407" s="46">
        <f>SUM(CH392:CH406)</f>
        <v>64980.34</v>
      </c>
      <c r="CI407" s="19"/>
      <c r="CK407" s="38" t="s">
        <v>45</v>
      </c>
      <c r="CL407" s="38"/>
      <c r="CM407" s="46">
        <f>SUM(CM392:CM406)</f>
        <v>0</v>
      </c>
      <c r="CN407" s="46">
        <f>SUM(CN392:CN406)</f>
        <v>0</v>
      </c>
      <c r="CO407" s="46">
        <f>SUM(CO392:CO406)</f>
        <v>0</v>
      </c>
      <c r="CP407" s="46">
        <f>SUM(CP392:CP406)</f>
        <v>4976.0000000000009</v>
      </c>
      <c r="CQ407" s="46">
        <f>SUM(CQ392:CQ406)</f>
        <v>12439.999999999998</v>
      </c>
      <c r="CS407" s="46">
        <f>SUM(CS392:CS406)</f>
        <v>0</v>
      </c>
      <c r="CT407" s="46">
        <f>SUM(CT392:CT406)</f>
        <v>0</v>
      </c>
      <c r="CU407" s="46">
        <f>SUM(CU392:CU406)</f>
        <v>0</v>
      </c>
      <c r="CV407" s="46">
        <f>SUM(CV392:CV406)</f>
        <v>149042.14720000001</v>
      </c>
      <c r="CW407" s="46">
        <f>SUM(CW392:CW406)</f>
        <v>372605.36800000002</v>
      </c>
      <c r="CX407" s="19"/>
      <c r="CZ407" s="46">
        <f>SUM(CZ392:CZ406)</f>
        <v>0</v>
      </c>
      <c r="DA407" s="46">
        <f>SUM(DA392:DA406)</f>
        <v>0</v>
      </c>
      <c r="DB407" s="46">
        <f>SUM(DB392:DB406)</f>
        <v>0</v>
      </c>
      <c r="DC407" s="46">
        <f>SUM(DC392:DC406)</f>
        <v>25992.136000000002</v>
      </c>
      <c r="DD407" s="46">
        <f>SUM(DD392:DD406)</f>
        <v>64980.34</v>
      </c>
      <c r="DE407" s="19"/>
      <c r="DG407" s="38" t="s">
        <v>45</v>
      </c>
      <c r="DH407" s="38"/>
      <c r="DI407" s="46">
        <f>SUM(DI392:DI406)</f>
        <v>0</v>
      </c>
      <c r="DJ407" s="46">
        <f>SUM(DJ392:DJ406)</f>
        <v>0</v>
      </c>
      <c r="DK407" s="46">
        <f>SUM(DK392:DK406)</f>
        <v>0</v>
      </c>
      <c r="DL407" s="46">
        <f>SUM(DL392:DL406)</f>
        <v>4976.0000000000009</v>
      </c>
      <c r="DM407" s="46">
        <f>SUM(DM392:DM406)</f>
        <v>12439.999999999998</v>
      </c>
      <c r="DO407" s="46">
        <f>SUM(DO392:DO406)</f>
        <v>0</v>
      </c>
      <c r="DP407" s="46">
        <f>SUM(DP392:DP406)</f>
        <v>0</v>
      </c>
      <c r="DQ407" s="46">
        <f>SUM(DQ392:DQ406)</f>
        <v>0</v>
      </c>
      <c r="DR407" s="46">
        <f>SUM(DR392:DR406)</f>
        <v>149042.14720000001</v>
      </c>
      <c r="DS407" s="46">
        <f>SUM(DS392:DS406)</f>
        <v>372605.36800000002</v>
      </c>
      <c r="DT407" s="19"/>
      <c r="DV407" s="46">
        <f>SUM(DV392:DV406)</f>
        <v>0</v>
      </c>
      <c r="DW407" s="46">
        <f>SUM(DW392:DW406)</f>
        <v>0</v>
      </c>
      <c r="DX407" s="46">
        <f>SUM(DX392:DX406)</f>
        <v>0</v>
      </c>
      <c r="DY407" s="46">
        <f>SUM(DY392:DY406)</f>
        <v>25992.136000000002</v>
      </c>
      <c r="DZ407" s="46">
        <f>SUM(DZ392:DZ406)</f>
        <v>64980.34</v>
      </c>
      <c r="EA407" s="19"/>
      <c r="EC407" s="38" t="s">
        <v>45</v>
      </c>
      <c r="ED407" s="38"/>
      <c r="EE407" s="46">
        <f>SUM(EE392:EE406)</f>
        <v>0</v>
      </c>
      <c r="EF407" s="46">
        <f>SUM(EF392:EF406)</f>
        <v>0</v>
      </c>
      <c r="EG407" s="46">
        <f>SUM(EG392:EG406)</f>
        <v>0</v>
      </c>
      <c r="EH407" s="46">
        <f>SUM(EH392:EH406)</f>
        <v>4976.0000000000009</v>
      </c>
      <c r="EI407" s="46">
        <f>SUM(EI392:EI406)</f>
        <v>12439.999999999998</v>
      </c>
      <c r="EK407" s="46">
        <f>SUM(EK392:EK406)</f>
        <v>0</v>
      </c>
      <c r="EL407" s="46">
        <f>SUM(EL392:EL406)</f>
        <v>0</v>
      </c>
      <c r="EM407" s="46">
        <f>SUM(EM392:EM406)</f>
        <v>0</v>
      </c>
      <c r="EN407" s="46">
        <f>SUM(EN392:EN406)</f>
        <v>149042.14720000001</v>
      </c>
      <c r="EO407" s="46">
        <f>SUM(EO392:EO406)</f>
        <v>372605.36800000002</v>
      </c>
      <c r="EP407" s="19"/>
      <c r="ER407" s="46">
        <f>SUM(ER392:ER406)</f>
        <v>0</v>
      </c>
      <c r="ES407" s="46">
        <f>SUM(ES392:ES406)</f>
        <v>0</v>
      </c>
      <c r="ET407" s="46">
        <f>SUM(ET392:ET406)</f>
        <v>0</v>
      </c>
      <c r="EU407" s="46">
        <f>SUM(EU392:EU406)</f>
        <v>25992.136000000002</v>
      </c>
      <c r="EV407" s="46">
        <f>SUM(EV392:EV406)</f>
        <v>64980.34</v>
      </c>
      <c r="EW407" s="19"/>
      <c r="EY407" s="38" t="s">
        <v>45</v>
      </c>
      <c r="EZ407" s="38"/>
      <c r="FA407" s="46">
        <f>SUM(FA392:FA406)</f>
        <v>0</v>
      </c>
      <c r="FB407" s="46">
        <f>SUM(FB392:FB406)</f>
        <v>0</v>
      </c>
      <c r="FC407" s="46">
        <f>SUM(FC392:FC406)</f>
        <v>0</v>
      </c>
      <c r="FD407" s="46">
        <f>SUM(FD392:FD406)</f>
        <v>4976.0000000000009</v>
      </c>
      <c r="FE407" s="46">
        <f>SUM(FE392:FE406)</f>
        <v>12439.999999999998</v>
      </c>
      <c r="FG407" s="46">
        <f>SUM(FG392:FG406)</f>
        <v>0</v>
      </c>
      <c r="FH407" s="46">
        <f>SUM(FH392:FH406)</f>
        <v>0</v>
      </c>
      <c r="FI407" s="46">
        <f>SUM(FI392:FI406)</f>
        <v>0</v>
      </c>
      <c r="FJ407" s="46">
        <f>SUM(FJ392:FJ406)</f>
        <v>149042.14720000001</v>
      </c>
      <c r="FK407" s="46">
        <f>SUM(FK392:FK406)</f>
        <v>372605.36800000002</v>
      </c>
      <c r="FL407" s="19"/>
      <c r="FN407" s="46">
        <f>SUM(FN392:FN406)</f>
        <v>0</v>
      </c>
      <c r="FO407" s="46">
        <f>SUM(FO392:FO406)</f>
        <v>0</v>
      </c>
      <c r="FP407" s="46">
        <f>SUM(FP392:FP406)</f>
        <v>0</v>
      </c>
      <c r="FQ407" s="46">
        <f>SUM(FQ392:FQ406)</f>
        <v>25992.136000000002</v>
      </c>
      <c r="FR407" s="46">
        <f>SUM(FR392:FR406)</f>
        <v>64980.34</v>
      </c>
      <c r="FS407" s="19"/>
      <c r="FU407" s="38" t="s">
        <v>45</v>
      </c>
      <c r="FV407" s="38"/>
      <c r="FW407" s="46">
        <f>SUM(FW392:FW406)</f>
        <v>0</v>
      </c>
      <c r="FX407" s="46">
        <f>SUM(FX392:FX406)</f>
        <v>0</v>
      </c>
      <c r="FY407" s="46">
        <f>SUM(FY392:FY406)</f>
        <v>0</v>
      </c>
      <c r="FZ407" s="46">
        <f>SUM(FZ392:FZ406)</f>
        <v>4976.0000000000009</v>
      </c>
      <c r="GA407" s="46">
        <f>SUM(GA392:GA406)</f>
        <v>12439.999999999998</v>
      </c>
      <c r="GC407" s="46">
        <f>SUM(GC392:GC406)</f>
        <v>0</v>
      </c>
      <c r="GD407" s="46">
        <f>SUM(GD392:GD406)</f>
        <v>0</v>
      </c>
      <c r="GE407" s="46">
        <f>SUM(GE392:GE406)</f>
        <v>0</v>
      </c>
      <c r="GF407" s="46">
        <f>SUM(GF392:GF406)</f>
        <v>149042.14720000001</v>
      </c>
      <c r="GG407" s="46">
        <f>SUM(GG392:GG406)</f>
        <v>372605.36800000002</v>
      </c>
      <c r="GH407" s="19"/>
      <c r="GJ407" s="46">
        <f>SUM(GJ392:GJ406)</f>
        <v>0</v>
      </c>
      <c r="GK407" s="46">
        <f>SUM(GK392:GK406)</f>
        <v>0</v>
      </c>
      <c r="GL407" s="46">
        <f>SUM(GL392:GL406)</f>
        <v>0</v>
      </c>
      <c r="GM407" s="46">
        <f>SUM(GM392:GM406)</f>
        <v>25992.136000000002</v>
      </c>
      <c r="GN407" s="46">
        <f>SUM(GN392:GN406)</f>
        <v>64980.34</v>
      </c>
      <c r="GO407" s="19"/>
      <c r="GQ407" s="38" t="s">
        <v>45</v>
      </c>
      <c r="GR407" s="38"/>
      <c r="GS407" s="46">
        <f>SUM(GS392:GS406)</f>
        <v>0</v>
      </c>
      <c r="GT407" s="46">
        <f>SUM(GT392:GT406)</f>
        <v>0</v>
      </c>
      <c r="GU407" s="46">
        <f>SUM(GU392:GU406)</f>
        <v>0</v>
      </c>
      <c r="GV407" s="46">
        <f>SUM(GV392:GV406)</f>
        <v>4976.0000000000009</v>
      </c>
      <c r="GW407" s="46">
        <f>SUM(GW392:GW406)</f>
        <v>12439.999999999998</v>
      </c>
      <c r="GY407" s="46">
        <f>SUM(GY392:GY406)</f>
        <v>0</v>
      </c>
      <c r="GZ407" s="46">
        <f>SUM(GZ392:GZ406)</f>
        <v>0</v>
      </c>
      <c r="HA407" s="46">
        <f>SUM(HA392:HA406)</f>
        <v>0</v>
      </c>
      <c r="HB407" s="46">
        <f>SUM(HB392:HB406)</f>
        <v>149042.14720000001</v>
      </c>
      <c r="HC407" s="46">
        <f>SUM(HC392:HC406)</f>
        <v>372605.36800000002</v>
      </c>
      <c r="HD407" s="19"/>
      <c r="HF407" s="46">
        <f>SUM(HF392:HF406)</f>
        <v>0</v>
      </c>
      <c r="HG407" s="46">
        <f>SUM(HG392:HG406)</f>
        <v>0</v>
      </c>
      <c r="HH407" s="46">
        <f>SUM(HH392:HH406)</f>
        <v>0</v>
      </c>
      <c r="HI407" s="46">
        <f>SUM(HI392:HI406)</f>
        <v>25992.136000000002</v>
      </c>
      <c r="HJ407" s="46">
        <f>SUM(HJ392:HJ406)</f>
        <v>64980.34</v>
      </c>
      <c r="HK407" s="19"/>
      <c r="HM407" s="38" t="s">
        <v>45</v>
      </c>
      <c r="HN407" s="38"/>
      <c r="HO407" s="46">
        <f>SUM(HO392:HO406)</f>
        <v>0</v>
      </c>
      <c r="HP407" s="46">
        <f>SUM(HP392:HP406)</f>
        <v>0</v>
      </c>
      <c r="HQ407" s="46">
        <f>SUM(HQ392:HQ406)</f>
        <v>0</v>
      </c>
      <c r="HR407" s="46">
        <f>SUM(HR392:HR406)</f>
        <v>4976.0000000000009</v>
      </c>
      <c r="HS407" s="46">
        <f>SUM(HS392:HS406)</f>
        <v>12439.999999999998</v>
      </c>
      <c r="HU407" s="46">
        <f>SUM(HU392:HU406)</f>
        <v>0</v>
      </c>
      <c r="HV407" s="46">
        <f>SUM(HV392:HV406)</f>
        <v>0</v>
      </c>
      <c r="HW407" s="46">
        <f>SUM(HW392:HW406)</f>
        <v>0</v>
      </c>
      <c r="HX407" s="46">
        <f>SUM(HX392:HX406)</f>
        <v>149042.14720000001</v>
      </c>
      <c r="HY407" s="46">
        <f>SUM(HY392:HY406)</f>
        <v>372605.36800000002</v>
      </c>
      <c r="HZ407" s="19"/>
      <c r="IB407" s="46">
        <f>SUM(IB392:IB406)</f>
        <v>0</v>
      </c>
      <c r="IC407" s="46">
        <f>SUM(IC392:IC406)</f>
        <v>0</v>
      </c>
      <c r="ID407" s="46">
        <f>SUM(ID392:ID406)</f>
        <v>0</v>
      </c>
      <c r="IE407" s="46">
        <f>SUM(IE392:IE406)</f>
        <v>25992.136000000002</v>
      </c>
      <c r="IF407" s="46">
        <f>SUM(IF392:IF406)</f>
        <v>64980.34</v>
      </c>
      <c r="IG407" s="19"/>
    </row>
    <row r="408" spans="1:241">
      <c r="A408" s="38"/>
      <c r="B408" s="38"/>
      <c r="C408" s="19"/>
      <c r="D408" s="19"/>
      <c r="E408" s="19"/>
      <c r="F408" s="19"/>
      <c r="G408" s="19">
        <f>SUM(C407:G407)</f>
        <v>17416</v>
      </c>
      <c r="M408" s="19">
        <f>SUM(I407:M407)</f>
        <v>521647.51520000002</v>
      </c>
      <c r="N408" s="19">
        <f>+M408/G408</f>
        <v>29.952200000000001</v>
      </c>
      <c r="T408" s="19">
        <f>SUM(P407:T407)</f>
        <v>90972.475999999995</v>
      </c>
      <c r="U408" s="19">
        <f>+T408/G408</f>
        <v>5.2234999999999996</v>
      </c>
      <c r="W408" s="38"/>
      <c r="X408" s="38"/>
      <c r="Y408" s="19"/>
      <c r="Z408" s="19"/>
      <c r="AA408" s="19"/>
      <c r="AB408" s="19"/>
      <c r="AC408" s="19">
        <f>SUM(Y407:AC407)</f>
        <v>17416</v>
      </c>
      <c r="AI408" s="19">
        <f>SUM(AE407:AI407)</f>
        <v>521647.51520000002</v>
      </c>
      <c r="AJ408" s="19">
        <f>+AI408/AC408</f>
        <v>29.952200000000001</v>
      </c>
      <c r="AP408" s="19">
        <f>SUM(AL407:AP407)</f>
        <v>90972.475999999995</v>
      </c>
      <c r="AQ408" s="19">
        <f>+AP408/AC408</f>
        <v>5.2234999999999996</v>
      </c>
      <c r="AS408" s="38"/>
      <c r="AT408" s="38"/>
      <c r="AU408" s="19"/>
      <c r="AV408" s="19"/>
      <c r="AW408" s="19"/>
      <c r="AX408" s="19"/>
      <c r="AY408" s="19">
        <f>SUM(AU407:AY407)</f>
        <v>17416</v>
      </c>
      <c r="BE408" s="19">
        <f>SUM(BA407:BE407)</f>
        <v>521647.51520000002</v>
      </c>
      <c r="BF408" s="19">
        <f>+BE408/AY408</f>
        <v>29.952200000000001</v>
      </c>
      <c r="BL408" s="19">
        <f>SUM(BH407:BL407)</f>
        <v>90972.475999999995</v>
      </c>
      <c r="BM408" s="19">
        <f>+BL408/AY408</f>
        <v>5.2234999999999996</v>
      </c>
      <c r="BO408" s="38"/>
      <c r="BP408" s="38"/>
      <c r="BQ408" s="19"/>
      <c r="BR408" s="19"/>
      <c r="BS408" s="19"/>
      <c r="BT408" s="19"/>
      <c r="BU408" s="19">
        <f>SUM(BQ407:BU407)</f>
        <v>17416</v>
      </c>
      <c r="CA408" s="19">
        <f>SUM(BW407:CA407)</f>
        <v>521647.51520000002</v>
      </c>
      <c r="CB408" s="19">
        <f>+CA408/BU408</f>
        <v>29.952200000000001</v>
      </c>
      <c r="CH408" s="19">
        <f>SUM(CD407:CH407)</f>
        <v>90972.475999999995</v>
      </c>
      <c r="CI408" s="19">
        <f>+CH408/BU408</f>
        <v>5.2234999999999996</v>
      </c>
      <c r="CK408" s="38"/>
      <c r="CL408" s="38"/>
      <c r="CM408" s="19"/>
      <c r="CN408" s="19"/>
      <c r="CO408" s="19"/>
      <c r="CP408" s="19"/>
      <c r="CQ408" s="19">
        <f>SUM(CM407:CQ407)</f>
        <v>17416</v>
      </c>
      <c r="CW408" s="19">
        <f>SUM(CS407:CW407)</f>
        <v>521647.51520000002</v>
      </c>
      <c r="CX408" s="19">
        <f>+CW408/CQ408</f>
        <v>29.952200000000001</v>
      </c>
      <c r="DD408" s="19">
        <f>SUM(CZ407:DD407)</f>
        <v>90972.475999999995</v>
      </c>
      <c r="DE408" s="19">
        <f>+DD408/CQ408</f>
        <v>5.2234999999999996</v>
      </c>
      <c r="DG408" s="38"/>
      <c r="DH408" s="38"/>
      <c r="DI408" s="19"/>
      <c r="DJ408" s="19"/>
      <c r="DK408" s="19"/>
      <c r="DL408" s="19"/>
      <c r="DM408" s="19">
        <f>SUM(DI407:DM407)</f>
        <v>17416</v>
      </c>
      <c r="DS408" s="19">
        <f>SUM(DO407:DS407)</f>
        <v>521647.51520000002</v>
      </c>
      <c r="DT408" s="19">
        <f>+DS408/DM408</f>
        <v>29.952200000000001</v>
      </c>
      <c r="DZ408" s="19">
        <f>SUM(DV407:DZ407)</f>
        <v>90972.475999999995</v>
      </c>
      <c r="EA408" s="19">
        <f>+DZ408/DM408</f>
        <v>5.2234999999999996</v>
      </c>
      <c r="EC408" s="38"/>
      <c r="ED408" s="38"/>
      <c r="EE408" s="19"/>
      <c r="EF408" s="19"/>
      <c r="EG408" s="19"/>
      <c r="EH408" s="19"/>
      <c r="EI408" s="19">
        <f>SUM(EE407:EI407)</f>
        <v>17416</v>
      </c>
      <c r="EO408" s="19">
        <f>SUM(EK407:EO407)</f>
        <v>521647.51520000002</v>
      </c>
      <c r="EP408" s="19">
        <f>+EO408/EI408</f>
        <v>29.952200000000001</v>
      </c>
      <c r="EV408" s="19">
        <f>SUM(ER407:EV407)</f>
        <v>90972.475999999995</v>
      </c>
      <c r="EW408" s="19">
        <f>+EV408/EI408</f>
        <v>5.2234999999999996</v>
      </c>
      <c r="EY408" s="38"/>
      <c r="EZ408" s="38"/>
      <c r="FA408" s="19"/>
      <c r="FB408" s="19"/>
      <c r="FC408" s="19"/>
      <c r="FD408" s="19"/>
      <c r="FE408" s="19">
        <f>SUM(FA407:FE407)</f>
        <v>17416</v>
      </c>
      <c r="FK408" s="19">
        <f>SUM(FG407:FK407)</f>
        <v>521647.51520000002</v>
      </c>
      <c r="FL408" s="19">
        <f>+FK408/FE408</f>
        <v>29.952200000000001</v>
      </c>
      <c r="FR408" s="19">
        <f>SUM(FN407:FR407)</f>
        <v>90972.475999999995</v>
      </c>
      <c r="FS408" s="19">
        <f>+FR408/FE408</f>
        <v>5.2234999999999996</v>
      </c>
      <c r="FU408" s="38"/>
      <c r="FV408" s="38"/>
      <c r="FW408" s="19"/>
      <c r="FX408" s="19"/>
      <c r="FY408" s="19"/>
      <c r="FZ408" s="19"/>
      <c r="GA408" s="19">
        <f>SUM(FW407:GA407)</f>
        <v>17416</v>
      </c>
      <c r="GG408" s="19">
        <f>SUM(GC407:GG407)</f>
        <v>521647.51520000002</v>
      </c>
      <c r="GH408" s="19">
        <f>+GG408/GA408</f>
        <v>29.952200000000001</v>
      </c>
      <c r="GN408" s="19">
        <f>SUM(GJ407:GN407)</f>
        <v>90972.475999999995</v>
      </c>
      <c r="GO408" s="19">
        <f>+GN408/GA408</f>
        <v>5.2234999999999996</v>
      </c>
      <c r="GQ408" s="38"/>
      <c r="GR408" s="38"/>
      <c r="GS408" s="19"/>
      <c r="GT408" s="19"/>
      <c r="GU408" s="19"/>
      <c r="GV408" s="19"/>
      <c r="GW408" s="19">
        <f>SUM(GS407:GW407)</f>
        <v>17416</v>
      </c>
      <c r="HC408" s="19">
        <f>SUM(GY407:HC407)</f>
        <v>521647.51520000002</v>
      </c>
      <c r="HD408" s="19">
        <f>+HC408/GW408</f>
        <v>29.952200000000001</v>
      </c>
      <c r="HJ408" s="19">
        <f>SUM(HF407:HJ407)</f>
        <v>90972.475999999995</v>
      </c>
      <c r="HK408" s="19">
        <f>+HJ408/GW408</f>
        <v>5.2234999999999996</v>
      </c>
      <c r="HM408" s="38"/>
      <c r="HN408" s="38"/>
      <c r="HO408" s="19"/>
      <c r="HP408" s="19"/>
      <c r="HQ408" s="19"/>
      <c r="HR408" s="19"/>
      <c r="HS408" s="19">
        <f>SUM(HO407:HS407)</f>
        <v>17416</v>
      </c>
      <c r="HY408" s="19">
        <f>SUM(HU407:HY407)</f>
        <v>521647.51520000002</v>
      </c>
      <c r="HZ408" s="19">
        <f>+HY408/HS408</f>
        <v>29.952200000000001</v>
      </c>
      <c r="IF408" s="19">
        <f>SUM(IB407:IF407)</f>
        <v>90972.475999999995</v>
      </c>
      <c r="IG408" s="19">
        <f>+IF408/HS408</f>
        <v>5.2234999999999996</v>
      </c>
    </row>
    <row r="409" spans="1:241">
      <c r="C409" s="19" t="str">
        <f>+A347</f>
        <v>Ptos de venta ajenos</v>
      </c>
      <c r="D409" s="19"/>
      <c r="E409" s="19"/>
      <c r="F409" s="19"/>
      <c r="G409" s="19"/>
      <c r="N409" s="19"/>
      <c r="U409" s="19"/>
      <c r="Y409" s="19" t="str">
        <f>+W347</f>
        <v>Ptos de venta ajenos</v>
      </c>
      <c r="Z409" s="19"/>
      <c r="AA409" s="19"/>
      <c r="AB409" s="19"/>
      <c r="AC409" s="19"/>
      <c r="AJ409" s="19"/>
      <c r="AQ409" s="19"/>
      <c r="AU409" s="19" t="str">
        <f>+AS347</f>
        <v>Ptos de venta ajenos</v>
      </c>
      <c r="AV409" s="19"/>
      <c r="AW409" s="19"/>
      <c r="AX409" s="19"/>
      <c r="AY409" s="19"/>
      <c r="BF409" s="19"/>
      <c r="BM409" s="19"/>
      <c r="BQ409" s="19" t="str">
        <f>+BO347</f>
        <v>Ptos de venta ajenos</v>
      </c>
      <c r="BR409" s="19"/>
      <c r="BS409" s="19"/>
      <c r="BT409" s="19"/>
      <c r="BU409" s="19"/>
      <c r="CB409" s="19"/>
      <c r="CI409" s="19"/>
      <c r="CM409" s="19" t="str">
        <f>+CK347</f>
        <v>Ptos de venta ajenos</v>
      </c>
      <c r="CN409" s="19"/>
      <c r="CO409" s="19"/>
      <c r="CP409" s="19"/>
      <c r="CQ409" s="19"/>
      <c r="CX409" s="19"/>
      <c r="DE409" s="19"/>
      <c r="DI409" s="19" t="str">
        <f>+DG347</f>
        <v>Ptos de venta ajenos</v>
      </c>
      <c r="DJ409" s="19"/>
      <c r="DK409" s="19"/>
      <c r="DL409" s="19"/>
      <c r="DM409" s="19"/>
      <c r="DT409" s="19"/>
      <c r="EA409" s="19"/>
      <c r="EE409" s="19" t="str">
        <f>+EC347</f>
        <v>Ptos de venta ajenos</v>
      </c>
      <c r="EF409" s="19"/>
      <c r="EG409" s="19"/>
      <c r="EH409" s="19"/>
      <c r="EI409" s="19"/>
      <c r="EP409" s="19"/>
      <c r="EW409" s="19"/>
      <c r="FA409" s="19" t="str">
        <f>+EY347</f>
        <v>Ptos de venta ajenos</v>
      </c>
      <c r="FB409" s="19"/>
      <c r="FC409" s="19"/>
      <c r="FD409" s="19"/>
      <c r="FE409" s="19"/>
      <c r="FL409" s="19"/>
      <c r="FS409" s="19"/>
      <c r="FW409" s="19" t="str">
        <f>+FU347</f>
        <v>Ptos de venta ajenos</v>
      </c>
      <c r="FX409" s="19"/>
      <c r="FY409" s="19"/>
      <c r="FZ409" s="19"/>
      <c r="GA409" s="19"/>
      <c r="GH409" s="19"/>
      <c r="GO409" s="19"/>
      <c r="GS409" s="19" t="str">
        <f>+GQ347</f>
        <v>Ptos de venta ajenos</v>
      </c>
      <c r="GT409" s="19"/>
      <c r="GU409" s="19"/>
      <c r="GV409" s="19"/>
      <c r="GW409" s="19"/>
      <c r="HD409" s="19"/>
      <c r="HK409" s="19"/>
      <c r="HO409" s="19" t="str">
        <f>+HM347</f>
        <v>Ptos de venta ajenos</v>
      </c>
      <c r="HP409" s="19"/>
      <c r="HQ409" s="19"/>
      <c r="HR409" s="19"/>
      <c r="HS409" s="19"/>
      <c r="HZ409" s="19"/>
      <c r="IG409" s="19"/>
    </row>
    <row r="410" spans="1:241">
      <c r="A410" t="s">
        <v>44</v>
      </c>
      <c r="B410" s="1" t="str">
        <f t="shared" ref="B410:B424" si="2073">+B392</f>
        <v>Black market solo pts vta ajenos</v>
      </c>
      <c r="C410" s="19">
        <f>+B347*C322</f>
        <v>0</v>
      </c>
      <c r="D410" s="19">
        <f>+C347*D322</f>
        <v>0</v>
      </c>
      <c r="E410" s="19">
        <f>+D347*E322</f>
        <v>0</v>
      </c>
      <c r="F410" s="19">
        <f>+E347*F322</f>
        <v>4198.5</v>
      </c>
      <c r="G410" s="19">
        <f>+F347*G322</f>
        <v>5598</v>
      </c>
      <c r="I410" s="19">
        <f t="shared" ref="I410:I419" si="2074">+C410*K296</f>
        <v>0</v>
      </c>
      <c r="J410">
        <f t="shared" ref="J410:J419" si="2075">+D410*K296</f>
        <v>0</v>
      </c>
      <c r="K410">
        <f t="shared" ref="K410:K419" si="2076">+E410*K296</f>
        <v>0</v>
      </c>
      <c r="L410">
        <f t="shared" ref="L410:L419" si="2077">+F410*K296</f>
        <v>20467.687500000004</v>
      </c>
      <c r="M410">
        <f t="shared" ref="M410:M419" si="2078">+G410*K296</f>
        <v>27290.250000000004</v>
      </c>
      <c r="N410" s="19"/>
      <c r="P410" s="19">
        <f t="shared" ref="P410:P419" si="2079">+C410*$C296</f>
        <v>0</v>
      </c>
      <c r="Q410" s="19">
        <f t="shared" ref="Q410:Q419" si="2080">+D410*$C296</f>
        <v>0</v>
      </c>
      <c r="R410" s="19">
        <f t="shared" ref="R410:R419" si="2081">+E410*$C296</f>
        <v>0</v>
      </c>
      <c r="S410" s="19">
        <f t="shared" ref="S410:S419" si="2082">+F410*$C296</f>
        <v>13645.125000000002</v>
      </c>
      <c r="T410" s="19">
        <f t="shared" ref="T410:T419" si="2083">+G410*$C296</f>
        <v>18193.500000000004</v>
      </c>
      <c r="U410" s="19"/>
      <c r="W410" t="s">
        <v>44</v>
      </c>
      <c r="X410" s="1" t="str">
        <f t="shared" ref="X410:X424" si="2084">+X392</f>
        <v>Black market solo pts vta ajenos</v>
      </c>
      <c r="Y410" s="19">
        <f>+X347*Y324</f>
        <v>0</v>
      </c>
      <c r="Z410" s="19">
        <f>+Y347*Z324</f>
        <v>0</v>
      </c>
      <c r="AA410" s="19">
        <f>+Z347*AA324</f>
        <v>0</v>
      </c>
      <c r="AB410" s="19">
        <f>+AA347*AB324</f>
        <v>0</v>
      </c>
      <c r="AC410" s="19">
        <f>+AB347*AC324</f>
        <v>0</v>
      </c>
      <c r="AE410" s="19">
        <f t="shared" ref="AE410:AE424" si="2085">+Y410*AG296</f>
        <v>0</v>
      </c>
      <c r="AF410">
        <f t="shared" ref="AF410:AF424" si="2086">+Z410*AG296</f>
        <v>0</v>
      </c>
      <c r="AG410">
        <f t="shared" ref="AG410:AG424" si="2087">+AA410*AG296</f>
        <v>0</v>
      </c>
      <c r="AH410">
        <f t="shared" ref="AH410:AH424" si="2088">+AB410*AG296</f>
        <v>0</v>
      </c>
      <c r="AI410">
        <f t="shared" ref="AI410:AI424" si="2089">+AC410*AG296</f>
        <v>0</v>
      </c>
      <c r="AJ410" s="19"/>
      <c r="AL410" s="19">
        <f t="shared" ref="AL410:AL424" si="2090">+Y410*$Y296</f>
        <v>0</v>
      </c>
      <c r="AM410" s="19">
        <f t="shared" ref="AM410:AM424" si="2091">+Z410*$Y296</f>
        <v>0</v>
      </c>
      <c r="AN410" s="19">
        <f t="shared" ref="AN410:AN424" si="2092">+AA410*$Y296</f>
        <v>0</v>
      </c>
      <c r="AO410" s="19">
        <f t="shared" ref="AO410:AO424" si="2093">+AB410*$Y296</f>
        <v>0</v>
      </c>
      <c r="AP410" s="19">
        <f t="shared" ref="AP410:AP424" si="2094">+AC410*$Y296</f>
        <v>0</v>
      </c>
      <c r="AQ410" s="19"/>
      <c r="AS410" t="s">
        <v>44</v>
      </c>
      <c r="AT410" s="1" t="str">
        <f t="shared" ref="AT410:AT424" si="2095">+AT392</f>
        <v>Black market</v>
      </c>
      <c r="AU410" s="19">
        <f>+AT347*AU324</f>
        <v>0</v>
      </c>
      <c r="AV410" s="19">
        <f>+AU347*AV324</f>
        <v>0</v>
      </c>
      <c r="AW410" s="19">
        <f>+AV347*AW324</f>
        <v>0</v>
      </c>
      <c r="AX410" s="19">
        <f>+AW347*AX324</f>
        <v>0</v>
      </c>
      <c r="AY410" s="19">
        <f>+AX347*AY324</f>
        <v>0</v>
      </c>
      <c r="BA410" s="19">
        <f t="shared" ref="BA410:BA424" si="2096">+AU410*BC296</f>
        <v>0</v>
      </c>
      <c r="BB410">
        <f t="shared" ref="BB410:BB424" si="2097">+AV410*BC296</f>
        <v>0</v>
      </c>
      <c r="BC410">
        <f t="shared" ref="BC410:BC424" si="2098">+AW410*BC296</f>
        <v>0</v>
      </c>
      <c r="BD410">
        <f t="shared" ref="BD410:BD424" si="2099">+AX410*BC296</f>
        <v>0</v>
      </c>
      <c r="BE410">
        <f t="shared" ref="BE410:BE424" si="2100">+AY410*BC296</f>
        <v>0</v>
      </c>
      <c r="BF410" s="19"/>
      <c r="BH410" s="19">
        <f t="shared" ref="BH410:BH424" si="2101">+AU410*$AU296</f>
        <v>0</v>
      </c>
      <c r="BI410" s="19">
        <f t="shared" ref="BI410:BI424" si="2102">+AV410*$AU296</f>
        <v>0</v>
      </c>
      <c r="BJ410" s="19">
        <f t="shared" ref="BJ410:BJ424" si="2103">+AW410*$AU296</f>
        <v>0</v>
      </c>
      <c r="BK410" s="19">
        <f t="shared" ref="BK410:BK424" si="2104">+AX410*$AU296</f>
        <v>0</v>
      </c>
      <c r="BL410" s="19">
        <f t="shared" ref="BL410:BL424" si="2105">+AY410*$AU296</f>
        <v>0</v>
      </c>
      <c r="BM410" s="19"/>
      <c r="BO410" t="s">
        <v>44</v>
      </c>
      <c r="BP410" s="1" t="str">
        <f t="shared" ref="BP410:BP424" si="2106">+BP392</f>
        <v>Black market</v>
      </c>
      <c r="BQ410" s="19">
        <f>+BP347*BQ324</f>
        <v>0</v>
      </c>
      <c r="BR410" s="19">
        <f>+BQ347*BR324</f>
        <v>0</v>
      </c>
      <c r="BS410" s="19">
        <f>+BR347*BS324</f>
        <v>0</v>
      </c>
      <c r="BT410" s="19">
        <f>+BS347*BT324</f>
        <v>0</v>
      </c>
      <c r="BU410" s="19">
        <f>+BT347*BU324</f>
        <v>0</v>
      </c>
      <c r="BW410" s="19">
        <f t="shared" ref="BW410:BW424" si="2107">+BQ410*BY296</f>
        <v>0</v>
      </c>
      <c r="BX410">
        <f t="shared" ref="BX410:BX424" si="2108">+BR410*BY296</f>
        <v>0</v>
      </c>
      <c r="BY410">
        <f t="shared" ref="BY410:BY424" si="2109">+BS410*BY296</f>
        <v>0</v>
      </c>
      <c r="BZ410">
        <f t="shared" ref="BZ410:BZ424" si="2110">+BT410*BY296</f>
        <v>0</v>
      </c>
      <c r="CA410">
        <f t="shared" ref="CA410:CA424" si="2111">+BU410*BY296</f>
        <v>0</v>
      </c>
      <c r="CB410" s="19"/>
      <c r="CD410" s="19">
        <f t="shared" ref="CD410:CD424" si="2112">+BQ410*$BQ296</f>
        <v>0</v>
      </c>
      <c r="CE410" s="19">
        <f t="shared" ref="CE410:CE424" si="2113">+BR410*$BQ296</f>
        <v>0</v>
      </c>
      <c r="CF410" s="19">
        <f t="shared" ref="CF410:CF424" si="2114">+BS410*$BQ296</f>
        <v>0</v>
      </c>
      <c r="CG410" s="19">
        <f t="shared" ref="CG410:CG424" si="2115">+BT410*$BQ296</f>
        <v>0</v>
      </c>
      <c r="CH410" s="19">
        <f t="shared" ref="CH410:CH424" si="2116">+BU410*$BQ296</f>
        <v>0</v>
      </c>
      <c r="CI410" s="19"/>
      <c r="CK410" t="s">
        <v>44</v>
      </c>
      <c r="CL410" s="1" t="str">
        <f t="shared" ref="CL410:CL424" si="2117">+CL392</f>
        <v>Black market</v>
      </c>
      <c r="CM410" s="19">
        <f>+CL347*CM324</f>
        <v>0</v>
      </c>
      <c r="CN410" s="19">
        <f>+CM347*CN324</f>
        <v>0</v>
      </c>
      <c r="CO410" s="19">
        <f>+CN347*CO324</f>
        <v>0</v>
      </c>
      <c r="CP410" s="19">
        <f>+CO347*CP324</f>
        <v>0</v>
      </c>
      <c r="CQ410" s="19">
        <f>+CP347*CQ324</f>
        <v>0</v>
      </c>
      <c r="CS410" s="19">
        <f t="shared" ref="CS410:CS424" si="2118">+CM410*CU296</f>
        <v>0</v>
      </c>
      <c r="CT410">
        <f t="shared" ref="CT410:CT424" si="2119">+CN410*CU296</f>
        <v>0</v>
      </c>
      <c r="CU410">
        <f t="shared" ref="CU410:CU424" si="2120">+CO410*CU296</f>
        <v>0</v>
      </c>
      <c r="CV410">
        <f t="shared" ref="CV410:CV424" si="2121">+CP410*CU296</f>
        <v>0</v>
      </c>
      <c r="CW410">
        <f t="shared" ref="CW410:CW424" si="2122">+CQ410*CU296</f>
        <v>0</v>
      </c>
      <c r="CX410" s="19"/>
      <c r="CZ410" s="19">
        <f t="shared" ref="CZ410:CZ424" si="2123">+CM410*$CM296</f>
        <v>0</v>
      </c>
      <c r="DA410" s="19">
        <f t="shared" ref="DA410:DA424" si="2124">+CN410*$CM296</f>
        <v>0</v>
      </c>
      <c r="DB410" s="19">
        <f t="shared" ref="DB410:DB424" si="2125">+CO410*$CM296</f>
        <v>0</v>
      </c>
      <c r="DC410" s="19">
        <f t="shared" ref="DC410:DC424" si="2126">+CP410*$CM296</f>
        <v>0</v>
      </c>
      <c r="DD410" s="19">
        <f t="shared" ref="DD410:DD424" si="2127">+CQ410*$CM296</f>
        <v>0</v>
      </c>
      <c r="DE410" s="19"/>
      <c r="DG410" t="s">
        <v>44</v>
      </c>
      <c r="DH410" s="1" t="str">
        <f t="shared" ref="DH410:DH424" si="2128">+DH392</f>
        <v>Black market</v>
      </c>
      <c r="DI410" s="19">
        <f>+DH347*DI324</f>
        <v>0</v>
      </c>
      <c r="DJ410" s="19">
        <f>+DI347*DJ324</f>
        <v>0</v>
      </c>
      <c r="DK410" s="19">
        <f>+DJ347*DK324</f>
        <v>0</v>
      </c>
      <c r="DL410" s="19">
        <f>+DK347*DL324</f>
        <v>0</v>
      </c>
      <c r="DM410" s="19">
        <f>+DL347*DM324</f>
        <v>0</v>
      </c>
      <c r="DO410" s="19">
        <f t="shared" ref="DO410:DO424" si="2129">+DI410*DQ296</f>
        <v>0</v>
      </c>
      <c r="DP410">
        <f t="shared" ref="DP410:DP424" si="2130">+DJ410*DQ296</f>
        <v>0</v>
      </c>
      <c r="DQ410">
        <f t="shared" ref="DQ410:DQ424" si="2131">+DK410*DQ296</f>
        <v>0</v>
      </c>
      <c r="DR410">
        <f t="shared" ref="DR410:DR424" si="2132">+DL410*DQ296</f>
        <v>0</v>
      </c>
      <c r="DS410">
        <f t="shared" ref="DS410:DS424" si="2133">+DM410*DQ296</f>
        <v>0</v>
      </c>
      <c r="DT410" s="19"/>
      <c r="DV410" s="19">
        <f t="shared" ref="DV410:DV424" si="2134">+DI410*$DI296</f>
        <v>0</v>
      </c>
      <c r="DW410" s="19">
        <f t="shared" ref="DW410:DW424" si="2135">+DJ410*$DI296</f>
        <v>0</v>
      </c>
      <c r="DX410" s="19">
        <f t="shared" ref="DX410:DX424" si="2136">+DK410*$DI296</f>
        <v>0</v>
      </c>
      <c r="DY410" s="19">
        <f t="shared" ref="DY410:DY424" si="2137">+DL410*$DI296</f>
        <v>0</v>
      </c>
      <c r="DZ410" s="19">
        <f t="shared" ref="DZ410:DZ424" si="2138">+DM410*$DI296</f>
        <v>0</v>
      </c>
      <c r="EA410" s="19"/>
      <c r="EC410" t="s">
        <v>44</v>
      </c>
      <c r="ED410" s="1" t="str">
        <f t="shared" ref="ED410:ED424" si="2139">+ED392</f>
        <v>Black market</v>
      </c>
      <c r="EE410" s="19">
        <f>+ED347*EE324</f>
        <v>0</v>
      </c>
      <c r="EF410" s="19">
        <f>+EE347*EF324</f>
        <v>0</v>
      </c>
      <c r="EG410" s="19">
        <f>+EF347*EG324</f>
        <v>0</v>
      </c>
      <c r="EH410" s="19">
        <f>+EG347*EH324</f>
        <v>0</v>
      </c>
      <c r="EI410" s="19">
        <f>+EH347*EI324</f>
        <v>0</v>
      </c>
      <c r="EK410" s="19">
        <f t="shared" ref="EK410:EK424" si="2140">+EE410*EM296</f>
        <v>0</v>
      </c>
      <c r="EL410">
        <f t="shared" ref="EL410:EL424" si="2141">+EF410*EM296</f>
        <v>0</v>
      </c>
      <c r="EM410">
        <f t="shared" ref="EM410:EM424" si="2142">+EG410*EM296</f>
        <v>0</v>
      </c>
      <c r="EN410">
        <f t="shared" ref="EN410:EN424" si="2143">+EH410*EM296</f>
        <v>0</v>
      </c>
      <c r="EO410">
        <f t="shared" ref="EO410:EO424" si="2144">+EI410*EM296</f>
        <v>0</v>
      </c>
      <c r="EP410" s="19"/>
      <c r="ER410" s="19">
        <f t="shared" ref="ER410:ER424" si="2145">+EE410*$EE296</f>
        <v>0</v>
      </c>
      <c r="ES410" s="19">
        <f t="shared" ref="ES410:ES424" si="2146">+EF410*$EE296</f>
        <v>0</v>
      </c>
      <c r="ET410" s="19">
        <f t="shared" ref="ET410:ET424" si="2147">+EG410*$EE296</f>
        <v>0</v>
      </c>
      <c r="EU410" s="19">
        <f t="shared" ref="EU410:EU424" si="2148">+EH410*$EE296</f>
        <v>0</v>
      </c>
      <c r="EV410" s="19">
        <f t="shared" ref="EV410:EV424" si="2149">+EI410*$EE296</f>
        <v>0</v>
      </c>
      <c r="EW410" s="19"/>
      <c r="EY410" t="s">
        <v>44</v>
      </c>
      <c r="EZ410" s="1" t="str">
        <f t="shared" ref="EZ410:EZ424" si="2150">+EZ392</f>
        <v>Black market</v>
      </c>
      <c r="FA410" s="19">
        <f>+EZ347*FA324</f>
        <v>0</v>
      </c>
      <c r="FB410" s="19">
        <f>+FA347*FB324</f>
        <v>0</v>
      </c>
      <c r="FC410" s="19">
        <f>+FB347*FC324</f>
        <v>0</v>
      </c>
      <c r="FD410" s="19">
        <f>+FC347*FD324</f>
        <v>0</v>
      </c>
      <c r="FE410" s="19">
        <f>+FD347*FE324</f>
        <v>0</v>
      </c>
      <c r="FG410" s="19">
        <f t="shared" ref="FG410:FG424" si="2151">+FA410*FI296</f>
        <v>0</v>
      </c>
      <c r="FH410">
        <f t="shared" ref="FH410:FH424" si="2152">+FB410*FI296</f>
        <v>0</v>
      </c>
      <c r="FI410">
        <f t="shared" ref="FI410:FI424" si="2153">+FC410*FI296</f>
        <v>0</v>
      </c>
      <c r="FJ410">
        <f t="shared" ref="FJ410:FJ424" si="2154">+FD410*FI296</f>
        <v>0</v>
      </c>
      <c r="FK410">
        <f t="shared" ref="FK410:FK424" si="2155">+FE410*FI296</f>
        <v>0</v>
      </c>
      <c r="FL410" s="19"/>
      <c r="FN410" s="19">
        <f t="shared" ref="FN410:FN424" si="2156">+FA410*$FA296</f>
        <v>0</v>
      </c>
      <c r="FO410" s="19">
        <f t="shared" ref="FO410:FO424" si="2157">+FB410*$FA296</f>
        <v>0</v>
      </c>
      <c r="FP410" s="19">
        <f t="shared" ref="FP410:FP424" si="2158">+FC410*$FA296</f>
        <v>0</v>
      </c>
      <c r="FQ410" s="19">
        <f t="shared" ref="FQ410:FQ424" si="2159">+FD410*$FA296</f>
        <v>0</v>
      </c>
      <c r="FR410" s="19">
        <f t="shared" ref="FR410:FR424" si="2160">+FE410*$FA296</f>
        <v>0</v>
      </c>
      <c r="FS410" s="19"/>
      <c r="FU410" t="s">
        <v>44</v>
      </c>
      <c r="FV410" s="1" t="str">
        <f t="shared" ref="FV410:FV424" si="2161">+FV392</f>
        <v>Black market</v>
      </c>
      <c r="FW410" s="19">
        <f>+FV347*FW324</f>
        <v>0</v>
      </c>
      <c r="FX410" s="19">
        <f>+FW347*FX324</f>
        <v>0</v>
      </c>
      <c r="FY410" s="19">
        <f>+FX347*FY324</f>
        <v>0</v>
      </c>
      <c r="FZ410" s="19">
        <f>+FY347*FZ324</f>
        <v>0</v>
      </c>
      <c r="GA410" s="19">
        <f>+FZ347*GA324</f>
        <v>0</v>
      </c>
      <c r="GC410" s="19">
        <f t="shared" ref="GC410:GC424" si="2162">+FW410*GE296</f>
        <v>0</v>
      </c>
      <c r="GD410">
        <f t="shared" ref="GD410:GD424" si="2163">+FX410*GE296</f>
        <v>0</v>
      </c>
      <c r="GE410">
        <f t="shared" ref="GE410:GE424" si="2164">+FY410*GE296</f>
        <v>0</v>
      </c>
      <c r="GF410">
        <f t="shared" ref="GF410:GF424" si="2165">+FZ410*GE296</f>
        <v>0</v>
      </c>
      <c r="GG410">
        <f t="shared" ref="GG410:GG424" si="2166">+GA410*GE296</f>
        <v>0</v>
      </c>
      <c r="GH410" s="19"/>
      <c r="GJ410" s="19">
        <f t="shared" ref="GJ410:GJ424" si="2167">+FW410*$FA296</f>
        <v>0</v>
      </c>
      <c r="GK410" s="19">
        <f t="shared" ref="GK410:GK424" si="2168">+FX410*$FA296</f>
        <v>0</v>
      </c>
      <c r="GL410" s="19">
        <f t="shared" ref="GL410:GL424" si="2169">+FY410*$FA296</f>
        <v>0</v>
      </c>
      <c r="GM410" s="19">
        <f t="shared" ref="GM410:GM424" si="2170">+FZ410*$FA296</f>
        <v>0</v>
      </c>
      <c r="GN410" s="19">
        <f t="shared" ref="GN410:GN424" si="2171">+GA410*$FA296</f>
        <v>0</v>
      </c>
      <c r="GO410" s="19"/>
      <c r="GQ410" t="s">
        <v>44</v>
      </c>
      <c r="GR410" s="1" t="str">
        <f t="shared" ref="GR410:GR424" si="2172">+GR392</f>
        <v>Black market</v>
      </c>
      <c r="GS410" s="19">
        <f>+GR347*GS324</f>
        <v>0</v>
      </c>
      <c r="GT410" s="19">
        <f>+GS347*GT324</f>
        <v>0</v>
      </c>
      <c r="GU410" s="19">
        <f>+GT347*GU324</f>
        <v>0</v>
      </c>
      <c r="GV410" s="19">
        <f>+GU347*GV324</f>
        <v>0</v>
      </c>
      <c r="GW410" s="19">
        <f>+GV347*GW324</f>
        <v>0</v>
      </c>
      <c r="GY410" s="19">
        <f t="shared" ref="GY410:GY424" si="2173">+GS410*HA296</f>
        <v>0</v>
      </c>
      <c r="GZ410">
        <f t="shared" ref="GZ410:GZ424" si="2174">+GT410*HA296</f>
        <v>0</v>
      </c>
      <c r="HA410">
        <f t="shared" ref="HA410:HA424" si="2175">+GU410*HA296</f>
        <v>0</v>
      </c>
      <c r="HB410">
        <f t="shared" ref="HB410:HB424" si="2176">+GV410*HA296</f>
        <v>0</v>
      </c>
      <c r="HC410">
        <f t="shared" ref="HC410:HC424" si="2177">+GW410*HA296</f>
        <v>0</v>
      </c>
      <c r="HD410" s="19"/>
      <c r="HF410" s="19">
        <f t="shared" ref="HF410:HF424" si="2178">+GS410*$FA296</f>
        <v>0</v>
      </c>
      <c r="HG410" s="19">
        <f t="shared" ref="HG410:HG424" si="2179">+GT410*$FA296</f>
        <v>0</v>
      </c>
      <c r="HH410" s="19">
        <f t="shared" ref="HH410:HH424" si="2180">+GU410*$FA296</f>
        <v>0</v>
      </c>
      <c r="HI410" s="19">
        <f t="shared" ref="HI410:HI424" si="2181">+GV410*$FA296</f>
        <v>0</v>
      </c>
      <c r="HJ410" s="19">
        <f t="shared" ref="HJ410:HJ424" si="2182">+GW410*$FA296</f>
        <v>0</v>
      </c>
      <c r="HK410" s="19"/>
      <c r="HM410" t="s">
        <v>44</v>
      </c>
      <c r="HN410" s="1" t="str">
        <f t="shared" ref="HN410:HN424" si="2183">+HN392</f>
        <v>Black market</v>
      </c>
      <c r="HO410" s="19">
        <f>+HN347*HO324</f>
        <v>0</v>
      </c>
      <c r="HP410" s="19">
        <f>+HO347*HP324</f>
        <v>0</v>
      </c>
      <c r="HQ410" s="19">
        <f>+HP347*HQ324</f>
        <v>0</v>
      </c>
      <c r="HR410" s="19">
        <f>+HQ347*HR324</f>
        <v>0</v>
      </c>
      <c r="HS410" s="19">
        <f>+HR347*HS324</f>
        <v>0</v>
      </c>
      <c r="HU410" s="19">
        <f t="shared" ref="HU410:HU424" si="2184">+HO410*HW296</f>
        <v>0</v>
      </c>
      <c r="HV410">
        <f t="shared" ref="HV410:HV424" si="2185">+HP410*HW296</f>
        <v>0</v>
      </c>
      <c r="HW410">
        <f t="shared" ref="HW410:HW424" si="2186">+HQ410*HW296</f>
        <v>0</v>
      </c>
      <c r="HX410">
        <f t="shared" ref="HX410:HX424" si="2187">+HR410*HW296</f>
        <v>0</v>
      </c>
      <c r="HY410">
        <f t="shared" ref="HY410:HY424" si="2188">+HS410*HW296</f>
        <v>0</v>
      </c>
      <c r="HZ410" s="19"/>
      <c r="IB410" s="19">
        <f t="shared" ref="IB410:IB424" si="2189">+HO410*$FA296</f>
        <v>0</v>
      </c>
      <c r="IC410" s="19">
        <f t="shared" ref="IC410:IC424" si="2190">+HP410*$FA296</f>
        <v>0</v>
      </c>
      <c r="ID410" s="19">
        <f t="shared" ref="ID410:ID424" si="2191">+HQ410*$FA296</f>
        <v>0</v>
      </c>
      <c r="IE410" s="19">
        <f t="shared" ref="IE410:IE424" si="2192">+HR410*$FA296</f>
        <v>0</v>
      </c>
      <c r="IF410" s="19">
        <f t="shared" ref="IF410:IF424" si="2193">+HS410*$FA296</f>
        <v>0</v>
      </c>
      <c r="IG410" s="19"/>
    </row>
    <row r="411" spans="1:241">
      <c r="B411" s="1" t="str">
        <f t="shared" si="2073"/>
        <v>Street</v>
      </c>
      <c r="C411" s="19">
        <f>+B347*(C325-C322)</f>
        <v>0</v>
      </c>
      <c r="D411" s="19">
        <f>+C347*(D325-D322)</f>
        <v>0</v>
      </c>
      <c r="E411" s="19">
        <f>+D347*(E325-E322)</f>
        <v>0</v>
      </c>
      <c r="F411" s="19">
        <f>+E347*(F325-F322)</f>
        <v>6297.75</v>
      </c>
      <c r="G411" s="19">
        <f>+F347*(G325-G322)</f>
        <v>8397</v>
      </c>
      <c r="I411" s="19">
        <f t="shared" si="2074"/>
        <v>0</v>
      </c>
      <c r="J411">
        <f t="shared" si="2075"/>
        <v>0</v>
      </c>
      <c r="K411">
        <f t="shared" si="2076"/>
        <v>0</v>
      </c>
      <c r="L411">
        <f t="shared" si="2077"/>
        <v>54318.09375</v>
      </c>
      <c r="M411">
        <f t="shared" si="2078"/>
        <v>72424.125</v>
      </c>
      <c r="N411" s="19"/>
      <c r="P411" s="19">
        <f t="shared" si="2079"/>
        <v>0</v>
      </c>
      <c r="Q411" s="19">
        <f t="shared" si="2080"/>
        <v>0</v>
      </c>
      <c r="R411" s="19">
        <f t="shared" si="2081"/>
        <v>0</v>
      </c>
      <c r="S411" s="19">
        <f t="shared" si="2082"/>
        <v>21727.237500000003</v>
      </c>
      <c r="T411" s="19">
        <f t="shared" si="2083"/>
        <v>28969.65</v>
      </c>
      <c r="U411" s="19"/>
      <c r="X411" s="1" t="str">
        <f t="shared" si="2084"/>
        <v>Street</v>
      </c>
      <c r="Y411" s="19">
        <f>+X347*Y325</f>
        <v>0</v>
      </c>
      <c r="Z411" s="19">
        <f>+Y347*Z325</f>
        <v>0</v>
      </c>
      <c r="AA411" s="19">
        <f>+Z347*AA325</f>
        <v>0</v>
      </c>
      <c r="AB411" s="19">
        <f>+AA347*AB325</f>
        <v>10496.25</v>
      </c>
      <c r="AC411" s="19">
        <f>+AB347*AC325</f>
        <v>13995</v>
      </c>
      <c r="AE411" s="19">
        <f t="shared" si="2085"/>
        <v>0</v>
      </c>
      <c r="AF411">
        <f t="shared" si="2086"/>
        <v>0</v>
      </c>
      <c r="AG411">
        <f t="shared" si="2087"/>
        <v>0</v>
      </c>
      <c r="AH411">
        <f t="shared" si="2088"/>
        <v>90530.15625</v>
      </c>
      <c r="AI411">
        <f t="shared" si="2089"/>
        <v>120706.875</v>
      </c>
      <c r="AJ411" s="19"/>
      <c r="AL411" s="19">
        <f t="shared" si="2090"/>
        <v>0</v>
      </c>
      <c r="AM411" s="19">
        <f t="shared" si="2091"/>
        <v>0</v>
      </c>
      <c r="AN411" s="19">
        <f t="shared" si="2092"/>
        <v>0</v>
      </c>
      <c r="AO411" s="19">
        <f t="shared" si="2093"/>
        <v>36212.0625</v>
      </c>
      <c r="AP411" s="19">
        <f t="shared" si="2094"/>
        <v>48282.75</v>
      </c>
      <c r="AQ411" s="19"/>
      <c r="AT411" s="1" t="str">
        <f t="shared" si="2095"/>
        <v>Street</v>
      </c>
      <c r="AU411" s="19">
        <f>+AT347*AU325</f>
        <v>0</v>
      </c>
      <c r="AV411" s="19">
        <f>+AU347*AV325</f>
        <v>0</v>
      </c>
      <c r="AW411" s="19">
        <f>+AV347*AW325</f>
        <v>0</v>
      </c>
      <c r="AX411" s="19">
        <f>+AW347*AX325</f>
        <v>10496.25</v>
      </c>
      <c r="AY411" s="19">
        <f>+AX347*AY325</f>
        <v>13995</v>
      </c>
      <c r="BA411" s="19">
        <f t="shared" si="2096"/>
        <v>0</v>
      </c>
      <c r="BB411">
        <f t="shared" si="2097"/>
        <v>0</v>
      </c>
      <c r="BC411">
        <f t="shared" si="2098"/>
        <v>0</v>
      </c>
      <c r="BD411">
        <f t="shared" si="2099"/>
        <v>90530.15625</v>
      </c>
      <c r="BE411">
        <f t="shared" si="2100"/>
        <v>120706.875</v>
      </c>
      <c r="BF411" s="19"/>
      <c r="BH411" s="19">
        <f t="shared" si="2101"/>
        <v>0</v>
      </c>
      <c r="BI411" s="19">
        <f t="shared" si="2102"/>
        <v>0</v>
      </c>
      <c r="BJ411" s="19">
        <f t="shared" si="2103"/>
        <v>0</v>
      </c>
      <c r="BK411" s="19">
        <f t="shared" si="2104"/>
        <v>36212.0625</v>
      </c>
      <c r="BL411" s="19">
        <f t="shared" si="2105"/>
        <v>48282.75</v>
      </c>
      <c r="BM411" s="19"/>
      <c r="BP411" s="1" t="str">
        <f t="shared" si="2106"/>
        <v>Street</v>
      </c>
      <c r="BQ411" s="19">
        <f>+BP347*BQ325</f>
        <v>0</v>
      </c>
      <c r="BR411" s="19">
        <f>+BQ347*BR325</f>
        <v>0</v>
      </c>
      <c r="BS411" s="19">
        <f>+BR347*BS325</f>
        <v>0</v>
      </c>
      <c r="BT411" s="19">
        <f>+BS347*BT325</f>
        <v>10496.25</v>
      </c>
      <c r="BU411" s="19">
        <f>+BT347*BU325</f>
        <v>13995</v>
      </c>
      <c r="BW411" s="19">
        <f t="shared" si="2107"/>
        <v>0</v>
      </c>
      <c r="BX411">
        <f t="shared" si="2108"/>
        <v>0</v>
      </c>
      <c r="BY411">
        <f t="shared" si="2109"/>
        <v>0</v>
      </c>
      <c r="BZ411">
        <f t="shared" si="2110"/>
        <v>90530.15625</v>
      </c>
      <c r="CA411">
        <f t="shared" si="2111"/>
        <v>120706.875</v>
      </c>
      <c r="CB411" s="19"/>
      <c r="CD411" s="19">
        <f t="shared" si="2112"/>
        <v>0</v>
      </c>
      <c r="CE411" s="19">
        <f t="shared" si="2113"/>
        <v>0</v>
      </c>
      <c r="CF411" s="19">
        <f t="shared" si="2114"/>
        <v>0</v>
      </c>
      <c r="CG411" s="19">
        <f t="shared" si="2115"/>
        <v>36212.0625</v>
      </c>
      <c r="CH411" s="19">
        <f t="shared" si="2116"/>
        <v>48282.75</v>
      </c>
      <c r="CI411" s="19"/>
      <c r="CL411" s="1" t="str">
        <f t="shared" si="2117"/>
        <v>Street</v>
      </c>
      <c r="CM411" s="19">
        <f>+CL347*CM325</f>
        <v>0</v>
      </c>
      <c r="CN411" s="19">
        <f>+CM347*CN325</f>
        <v>0</v>
      </c>
      <c r="CO411" s="19">
        <f>+CN347*CO325</f>
        <v>0</v>
      </c>
      <c r="CP411" s="19">
        <f>+CO347*CP325</f>
        <v>10496.25</v>
      </c>
      <c r="CQ411" s="19">
        <f>+CP347*CQ325</f>
        <v>13995</v>
      </c>
      <c r="CS411" s="19">
        <f t="shared" si="2118"/>
        <v>0</v>
      </c>
      <c r="CT411">
        <f t="shared" si="2119"/>
        <v>0</v>
      </c>
      <c r="CU411">
        <f t="shared" si="2120"/>
        <v>0</v>
      </c>
      <c r="CV411">
        <f t="shared" si="2121"/>
        <v>90530.15625</v>
      </c>
      <c r="CW411">
        <f t="shared" si="2122"/>
        <v>120706.875</v>
      </c>
      <c r="CX411" s="19"/>
      <c r="CZ411" s="19">
        <f t="shared" si="2123"/>
        <v>0</v>
      </c>
      <c r="DA411" s="19">
        <f t="shared" si="2124"/>
        <v>0</v>
      </c>
      <c r="DB411" s="19">
        <f t="shared" si="2125"/>
        <v>0</v>
      </c>
      <c r="DC411" s="19">
        <f t="shared" si="2126"/>
        <v>36212.0625</v>
      </c>
      <c r="DD411" s="19">
        <f t="shared" si="2127"/>
        <v>48282.75</v>
      </c>
      <c r="DE411" s="19"/>
      <c r="DH411" s="1" t="str">
        <f t="shared" si="2128"/>
        <v>Street</v>
      </c>
      <c r="DI411" s="19">
        <f>+DH347*DI325</f>
        <v>0</v>
      </c>
      <c r="DJ411" s="19">
        <f>+DI347*DJ325</f>
        <v>0</v>
      </c>
      <c r="DK411" s="19">
        <f>+DJ347*DK325</f>
        <v>0</v>
      </c>
      <c r="DL411" s="19">
        <f>+DK347*DL325</f>
        <v>8163.75</v>
      </c>
      <c r="DM411" s="19">
        <f>+DL347*DM325</f>
        <v>13995</v>
      </c>
      <c r="DO411" s="19">
        <f t="shared" si="2129"/>
        <v>0</v>
      </c>
      <c r="DP411">
        <f t="shared" si="2130"/>
        <v>0</v>
      </c>
      <c r="DQ411">
        <f t="shared" si="2131"/>
        <v>0</v>
      </c>
      <c r="DR411">
        <f t="shared" si="2132"/>
        <v>70412.34375</v>
      </c>
      <c r="DS411">
        <f t="shared" si="2133"/>
        <v>120706.875</v>
      </c>
      <c r="DT411" s="19"/>
      <c r="DV411" s="19">
        <f t="shared" si="2134"/>
        <v>0</v>
      </c>
      <c r="DW411" s="19">
        <f t="shared" si="2135"/>
        <v>0</v>
      </c>
      <c r="DX411" s="19">
        <f t="shared" si="2136"/>
        <v>0</v>
      </c>
      <c r="DY411" s="19">
        <f t="shared" si="2137"/>
        <v>28164.9375</v>
      </c>
      <c r="DZ411" s="19">
        <f t="shared" si="2138"/>
        <v>48282.75</v>
      </c>
      <c r="EA411" s="19"/>
      <c r="ED411" s="1" t="str">
        <f t="shared" si="2139"/>
        <v>Street</v>
      </c>
      <c r="EE411" s="19">
        <f>+ED347*EE325</f>
        <v>0</v>
      </c>
      <c r="EF411" s="19">
        <f>+EE347*EF325</f>
        <v>0</v>
      </c>
      <c r="EG411" s="19">
        <f>+EF347*EG325</f>
        <v>0</v>
      </c>
      <c r="EH411" s="19">
        <f>+EG347*EH325</f>
        <v>10496.25</v>
      </c>
      <c r="EI411" s="19">
        <f>+EH347*EI325</f>
        <v>13995</v>
      </c>
      <c r="EK411" s="19">
        <f t="shared" si="2140"/>
        <v>0</v>
      </c>
      <c r="EL411">
        <f t="shared" si="2141"/>
        <v>0</v>
      </c>
      <c r="EM411">
        <f t="shared" si="2142"/>
        <v>0</v>
      </c>
      <c r="EN411">
        <f t="shared" si="2143"/>
        <v>90530.15625</v>
      </c>
      <c r="EO411">
        <f t="shared" si="2144"/>
        <v>120706.875</v>
      </c>
      <c r="EP411" s="19"/>
      <c r="ER411" s="19">
        <f t="shared" si="2145"/>
        <v>0</v>
      </c>
      <c r="ES411" s="19">
        <f t="shared" si="2146"/>
        <v>0</v>
      </c>
      <c r="ET411" s="19">
        <f t="shared" si="2147"/>
        <v>0</v>
      </c>
      <c r="EU411" s="19">
        <f t="shared" si="2148"/>
        <v>36212.0625</v>
      </c>
      <c r="EV411" s="19">
        <f t="shared" si="2149"/>
        <v>48282.75</v>
      </c>
      <c r="EW411" s="19"/>
      <c r="EZ411" s="1" t="str">
        <f t="shared" si="2150"/>
        <v>Street</v>
      </c>
      <c r="FA411" s="19">
        <f>+EZ347*FA325</f>
        <v>0</v>
      </c>
      <c r="FB411" s="19">
        <f>+FA347*FB325</f>
        <v>0</v>
      </c>
      <c r="FC411" s="19">
        <f>+FB347*FC325</f>
        <v>0</v>
      </c>
      <c r="FD411" s="19">
        <f>+FC347*FD325</f>
        <v>10496.25</v>
      </c>
      <c r="FE411" s="19">
        <f>+FD347*FE325</f>
        <v>13995</v>
      </c>
      <c r="FG411" s="19">
        <f t="shared" si="2151"/>
        <v>0</v>
      </c>
      <c r="FH411">
        <f t="shared" si="2152"/>
        <v>0</v>
      </c>
      <c r="FI411">
        <f t="shared" si="2153"/>
        <v>0</v>
      </c>
      <c r="FJ411">
        <f t="shared" si="2154"/>
        <v>90530.15625</v>
      </c>
      <c r="FK411">
        <f t="shared" si="2155"/>
        <v>120706.875</v>
      </c>
      <c r="FL411" s="19"/>
      <c r="FN411" s="19">
        <f t="shared" si="2156"/>
        <v>0</v>
      </c>
      <c r="FO411" s="19">
        <f t="shared" si="2157"/>
        <v>0</v>
      </c>
      <c r="FP411" s="19">
        <f t="shared" si="2158"/>
        <v>0</v>
      </c>
      <c r="FQ411" s="19">
        <f t="shared" si="2159"/>
        <v>36212.0625</v>
      </c>
      <c r="FR411" s="19">
        <f t="shared" si="2160"/>
        <v>48282.75</v>
      </c>
      <c r="FS411" s="19"/>
      <c r="FV411" s="1" t="str">
        <f t="shared" si="2161"/>
        <v>Street</v>
      </c>
      <c r="FW411" s="19">
        <f>+FV347*FW325</f>
        <v>0</v>
      </c>
      <c r="FX411" s="19">
        <f>+FW347*FX325</f>
        <v>0</v>
      </c>
      <c r="FY411" s="19">
        <f>+FX347*FY325</f>
        <v>0</v>
      </c>
      <c r="FZ411" s="19">
        <f>+FY347*FZ325</f>
        <v>10496.25</v>
      </c>
      <c r="GA411" s="19">
        <f>+FZ347*GA325</f>
        <v>13995</v>
      </c>
      <c r="GC411" s="19">
        <f t="shared" si="2162"/>
        <v>0</v>
      </c>
      <c r="GD411">
        <f t="shared" si="2163"/>
        <v>0</v>
      </c>
      <c r="GE411">
        <f t="shared" si="2164"/>
        <v>0</v>
      </c>
      <c r="GF411">
        <f t="shared" si="2165"/>
        <v>90530.15625</v>
      </c>
      <c r="GG411">
        <f t="shared" si="2166"/>
        <v>120706.875</v>
      </c>
      <c r="GH411" s="19"/>
      <c r="GJ411" s="19">
        <f t="shared" si="2167"/>
        <v>0</v>
      </c>
      <c r="GK411" s="19">
        <f t="shared" si="2168"/>
        <v>0</v>
      </c>
      <c r="GL411" s="19">
        <f t="shared" si="2169"/>
        <v>0</v>
      </c>
      <c r="GM411" s="19">
        <f t="shared" si="2170"/>
        <v>36212.0625</v>
      </c>
      <c r="GN411" s="19">
        <f t="shared" si="2171"/>
        <v>48282.75</v>
      </c>
      <c r="GO411" s="19"/>
      <c r="GR411" s="1" t="str">
        <f t="shared" si="2172"/>
        <v>Street</v>
      </c>
      <c r="GS411" s="19">
        <f>+GR347*GS325</f>
        <v>0</v>
      </c>
      <c r="GT411" s="19">
        <f>+GS347*GT325</f>
        <v>0</v>
      </c>
      <c r="GU411" s="19">
        <f>+GT347*GU325</f>
        <v>0</v>
      </c>
      <c r="GV411" s="19">
        <f>+GU347*GV325</f>
        <v>10496.25</v>
      </c>
      <c r="GW411" s="19">
        <f>+GV347*GW325</f>
        <v>13995</v>
      </c>
      <c r="GY411" s="19">
        <f t="shared" si="2173"/>
        <v>0</v>
      </c>
      <c r="GZ411">
        <f t="shared" si="2174"/>
        <v>0</v>
      </c>
      <c r="HA411">
        <f t="shared" si="2175"/>
        <v>0</v>
      </c>
      <c r="HB411">
        <f t="shared" si="2176"/>
        <v>90530.15625</v>
      </c>
      <c r="HC411">
        <f t="shared" si="2177"/>
        <v>120706.875</v>
      </c>
      <c r="HD411" s="19"/>
      <c r="HF411" s="19">
        <f t="shared" si="2178"/>
        <v>0</v>
      </c>
      <c r="HG411" s="19">
        <f t="shared" si="2179"/>
        <v>0</v>
      </c>
      <c r="HH411" s="19">
        <f t="shared" si="2180"/>
        <v>0</v>
      </c>
      <c r="HI411" s="19">
        <f t="shared" si="2181"/>
        <v>36212.0625</v>
      </c>
      <c r="HJ411" s="19">
        <f t="shared" si="2182"/>
        <v>48282.75</v>
      </c>
      <c r="HK411" s="19"/>
      <c r="HN411" s="1" t="str">
        <f t="shared" si="2183"/>
        <v>Street</v>
      </c>
      <c r="HO411" s="19">
        <f>+HN347*HO325</f>
        <v>0</v>
      </c>
      <c r="HP411" s="19">
        <f>+HO347*HP325</f>
        <v>0</v>
      </c>
      <c r="HQ411" s="19">
        <f>+HP347*HQ325</f>
        <v>0</v>
      </c>
      <c r="HR411" s="19">
        <f>+HQ347*HR325</f>
        <v>10496.25</v>
      </c>
      <c r="HS411" s="19">
        <f>+HR347*HS325</f>
        <v>13995</v>
      </c>
      <c r="HU411" s="19">
        <f t="shared" si="2184"/>
        <v>0</v>
      </c>
      <c r="HV411">
        <f t="shared" si="2185"/>
        <v>0</v>
      </c>
      <c r="HW411">
        <f t="shared" si="2186"/>
        <v>0</v>
      </c>
      <c r="HX411">
        <f t="shared" si="2187"/>
        <v>90530.15625</v>
      </c>
      <c r="HY411">
        <f t="shared" si="2188"/>
        <v>120706.875</v>
      </c>
      <c r="HZ411" s="19"/>
      <c r="IB411" s="19">
        <f t="shared" si="2189"/>
        <v>0</v>
      </c>
      <c r="IC411" s="19">
        <f t="shared" si="2190"/>
        <v>0</v>
      </c>
      <c r="ID411" s="19">
        <f t="shared" si="2191"/>
        <v>0</v>
      </c>
      <c r="IE411" s="19">
        <f t="shared" si="2192"/>
        <v>36212.0625</v>
      </c>
      <c r="IF411" s="19">
        <f t="shared" si="2193"/>
        <v>48282.75</v>
      </c>
      <c r="IG411" s="19"/>
    </row>
    <row r="412" spans="1:241">
      <c r="B412" s="1" t="str">
        <f t="shared" si="2073"/>
        <v>Extreme Bike</v>
      </c>
      <c r="C412" s="19">
        <f>+B347*C326</f>
        <v>0</v>
      </c>
      <c r="D412" s="19">
        <f>+C347*D326</f>
        <v>0</v>
      </c>
      <c r="E412" s="19">
        <f>+D347*E326</f>
        <v>0</v>
      </c>
      <c r="F412" s="19">
        <f>+E347*F326</f>
        <v>3498.75</v>
      </c>
      <c r="G412" s="19">
        <f>+F347*G326</f>
        <v>4665</v>
      </c>
      <c r="I412" s="19">
        <f t="shared" si="2074"/>
        <v>0</v>
      </c>
      <c r="J412">
        <f t="shared" si="2075"/>
        <v>0</v>
      </c>
      <c r="K412">
        <f t="shared" si="2076"/>
        <v>0</v>
      </c>
      <c r="L412">
        <f t="shared" si="2077"/>
        <v>36736.875</v>
      </c>
      <c r="M412">
        <f t="shared" si="2078"/>
        <v>48982.5</v>
      </c>
      <c r="N412" s="19"/>
      <c r="P412" s="19">
        <f t="shared" si="2079"/>
        <v>0</v>
      </c>
      <c r="Q412" s="19">
        <f t="shared" si="2080"/>
        <v>0</v>
      </c>
      <c r="R412" s="19">
        <f t="shared" si="2081"/>
        <v>0</v>
      </c>
      <c r="S412" s="19">
        <f t="shared" si="2082"/>
        <v>14694.75</v>
      </c>
      <c r="T412" s="19">
        <f t="shared" si="2083"/>
        <v>19593</v>
      </c>
      <c r="U412" s="19"/>
      <c r="X412" s="1" t="str">
        <f t="shared" si="2084"/>
        <v>Extreme Bike</v>
      </c>
      <c r="Y412" s="19">
        <f>+X347*Y326</f>
        <v>0</v>
      </c>
      <c r="Z412" s="19">
        <f>+Y347*Z326</f>
        <v>0</v>
      </c>
      <c r="AA412" s="19">
        <f>+Z347*AA326</f>
        <v>0</v>
      </c>
      <c r="AB412" s="19">
        <f>+AA347*AB326</f>
        <v>3498.75</v>
      </c>
      <c r="AC412" s="19">
        <f>+AB347*AC326</f>
        <v>4665</v>
      </c>
      <c r="AE412" s="19">
        <f t="shared" si="2085"/>
        <v>0</v>
      </c>
      <c r="AF412">
        <f t="shared" si="2086"/>
        <v>0</v>
      </c>
      <c r="AG412">
        <f t="shared" si="2087"/>
        <v>0</v>
      </c>
      <c r="AH412">
        <f t="shared" si="2088"/>
        <v>36736.875</v>
      </c>
      <c r="AI412">
        <f t="shared" si="2089"/>
        <v>48982.5</v>
      </c>
      <c r="AJ412" s="19"/>
      <c r="AL412" s="19">
        <f t="shared" si="2090"/>
        <v>0</v>
      </c>
      <c r="AM412" s="19">
        <f t="shared" si="2091"/>
        <v>0</v>
      </c>
      <c r="AN412" s="19">
        <f t="shared" si="2092"/>
        <v>0</v>
      </c>
      <c r="AO412" s="19">
        <f t="shared" si="2093"/>
        <v>14694.75</v>
      </c>
      <c r="AP412" s="19">
        <f t="shared" si="2094"/>
        <v>19593</v>
      </c>
      <c r="AQ412" s="19"/>
      <c r="AT412" s="1" t="str">
        <f t="shared" si="2095"/>
        <v>Extreme Bike</v>
      </c>
      <c r="AU412" s="19">
        <f>+AT347*AU326</f>
        <v>0</v>
      </c>
      <c r="AV412" s="19">
        <f>+AU347*AV326</f>
        <v>0</v>
      </c>
      <c r="AW412" s="19">
        <f>+AV347*AW326</f>
        <v>0</v>
      </c>
      <c r="AX412" s="19">
        <f>+AW347*AX326</f>
        <v>3498.75</v>
      </c>
      <c r="AY412" s="19">
        <f>+AX347*AY326</f>
        <v>4665</v>
      </c>
      <c r="BA412" s="19">
        <f t="shared" si="2096"/>
        <v>0</v>
      </c>
      <c r="BB412">
        <f t="shared" si="2097"/>
        <v>0</v>
      </c>
      <c r="BC412">
        <f t="shared" si="2098"/>
        <v>0</v>
      </c>
      <c r="BD412">
        <f t="shared" si="2099"/>
        <v>36736.875</v>
      </c>
      <c r="BE412">
        <f t="shared" si="2100"/>
        <v>48982.5</v>
      </c>
      <c r="BF412" s="19"/>
      <c r="BH412" s="19">
        <f t="shared" si="2101"/>
        <v>0</v>
      </c>
      <c r="BI412" s="19">
        <f t="shared" si="2102"/>
        <v>0</v>
      </c>
      <c r="BJ412" s="19">
        <f t="shared" si="2103"/>
        <v>0</v>
      </c>
      <c r="BK412" s="19">
        <f t="shared" si="2104"/>
        <v>14694.75</v>
      </c>
      <c r="BL412" s="19">
        <f t="shared" si="2105"/>
        <v>19593</v>
      </c>
      <c r="BM412" s="19"/>
      <c r="BP412" s="1" t="str">
        <f t="shared" si="2106"/>
        <v>Extreme Bike</v>
      </c>
      <c r="BQ412" s="19">
        <f>+BP347*BQ326</f>
        <v>0</v>
      </c>
      <c r="BR412" s="19">
        <f>+BQ347*BR326</f>
        <v>0</v>
      </c>
      <c r="BS412" s="19">
        <f>+BR347*BS326</f>
        <v>0</v>
      </c>
      <c r="BT412" s="19">
        <f>+BS347*BT326</f>
        <v>3498.75</v>
      </c>
      <c r="BU412" s="19">
        <f>+BT347*BU326</f>
        <v>4665</v>
      </c>
      <c r="BW412" s="19">
        <f t="shared" si="2107"/>
        <v>0</v>
      </c>
      <c r="BX412">
        <f t="shared" si="2108"/>
        <v>0</v>
      </c>
      <c r="BY412">
        <f t="shared" si="2109"/>
        <v>0</v>
      </c>
      <c r="BZ412">
        <f t="shared" si="2110"/>
        <v>36736.875</v>
      </c>
      <c r="CA412">
        <f t="shared" si="2111"/>
        <v>48982.5</v>
      </c>
      <c r="CB412" s="19"/>
      <c r="CD412" s="19">
        <f t="shared" si="2112"/>
        <v>0</v>
      </c>
      <c r="CE412" s="19">
        <f t="shared" si="2113"/>
        <v>0</v>
      </c>
      <c r="CF412" s="19">
        <f t="shared" si="2114"/>
        <v>0</v>
      </c>
      <c r="CG412" s="19">
        <f t="shared" si="2115"/>
        <v>14694.75</v>
      </c>
      <c r="CH412" s="19">
        <f t="shared" si="2116"/>
        <v>19593</v>
      </c>
      <c r="CI412" s="19"/>
      <c r="CL412" s="1" t="str">
        <f t="shared" si="2117"/>
        <v>Extreme Bike</v>
      </c>
      <c r="CM412" s="19">
        <f>+CL347*CM326</f>
        <v>0</v>
      </c>
      <c r="CN412" s="19">
        <f>+CM347*CN326</f>
        <v>0</v>
      </c>
      <c r="CO412" s="19">
        <f>+CN347*CO326</f>
        <v>0</v>
      </c>
      <c r="CP412" s="19">
        <f>+CO347*CP326</f>
        <v>3498.75</v>
      </c>
      <c r="CQ412" s="19">
        <f>+CP347*CQ326</f>
        <v>4665</v>
      </c>
      <c r="CS412" s="19">
        <f t="shared" si="2118"/>
        <v>0</v>
      </c>
      <c r="CT412">
        <f t="shared" si="2119"/>
        <v>0</v>
      </c>
      <c r="CU412">
        <f t="shared" si="2120"/>
        <v>0</v>
      </c>
      <c r="CV412">
        <f t="shared" si="2121"/>
        <v>36736.875</v>
      </c>
      <c r="CW412">
        <f t="shared" si="2122"/>
        <v>48982.5</v>
      </c>
      <c r="CX412" s="19"/>
      <c r="CZ412" s="19">
        <f t="shared" si="2123"/>
        <v>0</v>
      </c>
      <c r="DA412" s="19">
        <f t="shared" si="2124"/>
        <v>0</v>
      </c>
      <c r="DB412" s="19">
        <f t="shared" si="2125"/>
        <v>0</v>
      </c>
      <c r="DC412" s="19">
        <f t="shared" si="2126"/>
        <v>14694.75</v>
      </c>
      <c r="DD412" s="19">
        <f t="shared" si="2127"/>
        <v>19593</v>
      </c>
      <c r="DE412" s="19"/>
      <c r="DH412" s="1" t="str">
        <f t="shared" si="2128"/>
        <v>Extreme Bike</v>
      </c>
      <c r="DI412" s="19">
        <f>+DH347*DI326</f>
        <v>0</v>
      </c>
      <c r="DJ412" s="19">
        <f>+DI347*DJ326</f>
        <v>0</v>
      </c>
      <c r="DK412" s="19">
        <f>+DJ347*DK326</f>
        <v>0</v>
      </c>
      <c r="DL412" s="19">
        <f>+DK347*DL326</f>
        <v>2721.25</v>
      </c>
      <c r="DM412" s="19">
        <f>+DL347*DM326</f>
        <v>4665</v>
      </c>
      <c r="DO412" s="19">
        <f t="shared" si="2129"/>
        <v>0</v>
      </c>
      <c r="DP412">
        <f t="shared" si="2130"/>
        <v>0</v>
      </c>
      <c r="DQ412">
        <f t="shared" si="2131"/>
        <v>0</v>
      </c>
      <c r="DR412">
        <f t="shared" si="2132"/>
        <v>28573.125</v>
      </c>
      <c r="DS412">
        <f t="shared" si="2133"/>
        <v>48982.5</v>
      </c>
      <c r="DT412" s="19"/>
      <c r="DV412" s="19">
        <f t="shared" si="2134"/>
        <v>0</v>
      </c>
      <c r="DW412" s="19">
        <f t="shared" si="2135"/>
        <v>0</v>
      </c>
      <c r="DX412" s="19">
        <f t="shared" si="2136"/>
        <v>0</v>
      </c>
      <c r="DY412" s="19">
        <f t="shared" si="2137"/>
        <v>11429.25</v>
      </c>
      <c r="DZ412" s="19">
        <f t="shared" si="2138"/>
        <v>19593</v>
      </c>
      <c r="EA412" s="19"/>
      <c r="ED412" s="1" t="str">
        <f t="shared" si="2139"/>
        <v>Extreme Bike</v>
      </c>
      <c r="EE412" s="19">
        <f>+ED347*EE326</f>
        <v>0</v>
      </c>
      <c r="EF412" s="19">
        <f>+EE347*EF326</f>
        <v>0</v>
      </c>
      <c r="EG412" s="19">
        <f>+EF347*EG326</f>
        <v>0</v>
      </c>
      <c r="EH412" s="19">
        <f>+EG347*EH326</f>
        <v>3498.75</v>
      </c>
      <c r="EI412" s="19">
        <f>+EH347*EI326</f>
        <v>4665</v>
      </c>
      <c r="EK412" s="19">
        <f t="shared" si="2140"/>
        <v>0</v>
      </c>
      <c r="EL412">
        <f t="shared" si="2141"/>
        <v>0</v>
      </c>
      <c r="EM412">
        <f t="shared" si="2142"/>
        <v>0</v>
      </c>
      <c r="EN412">
        <f t="shared" si="2143"/>
        <v>36736.875</v>
      </c>
      <c r="EO412">
        <f t="shared" si="2144"/>
        <v>48982.5</v>
      </c>
      <c r="EP412" s="19"/>
      <c r="ER412" s="19">
        <f t="shared" si="2145"/>
        <v>0</v>
      </c>
      <c r="ES412" s="19">
        <f t="shared" si="2146"/>
        <v>0</v>
      </c>
      <c r="ET412" s="19">
        <f t="shared" si="2147"/>
        <v>0</v>
      </c>
      <c r="EU412" s="19">
        <f t="shared" si="2148"/>
        <v>14694.75</v>
      </c>
      <c r="EV412" s="19">
        <f t="shared" si="2149"/>
        <v>19593</v>
      </c>
      <c r="EW412" s="19"/>
      <c r="EZ412" s="1" t="str">
        <f t="shared" si="2150"/>
        <v>Extreme Bike</v>
      </c>
      <c r="FA412" s="19">
        <f>+EZ347*FA326</f>
        <v>0</v>
      </c>
      <c r="FB412" s="19">
        <f>+FA347*FB326</f>
        <v>0</v>
      </c>
      <c r="FC412" s="19">
        <f>+FB347*FC326</f>
        <v>0</v>
      </c>
      <c r="FD412" s="19">
        <f>+FC347*FD326</f>
        <v>3498.75</v>
      </c>
      <c r="FE412" s="19">
        <f>+FD347*FE326</f>
        <v>4665</v>
      </c>
      <c r="FG412" s="19">
        <f t="shared" si="2151"/>
        <v>0</v>
      </c>
      <c r="FH412">
        <f t="shared" si="2152"/>
        <v>0</v>
      </c>
      <c r="FI412">
        <f t="shared" si="2153"/>
        <v>0</v>
      </c>
      <c r="FJ412">
        <f t="shared" si="2154"/>
        <v>36736.875</v>
      </c>
      <c r="FK412">
        <f t="shared" si="2155"/>
        <v>48982.5</v>
      </c>
      <c r="FL412" s="19"/>
      <c r="FN412" s="19">
        <f t="shared" si="2156"/>
        <v>0</v>
      </c>
      <c r="FO412" s="19">
        <f t="shared" si="2157"/>
        <v>0</v>
      </c>
      <c r="FP412" s="19">
        <f t="shared" si="2158"/>
        <v>0</v>
      </c>
      <c r="FQ412" s="19">
        <f t="shared" si="2159"/>
        <v>14694.75</v>
      </c>
      <c r="FR412" s="19">
        <f t="shared" si="2160"/>
        <v>19593</v>
      </c>
      <c r="FS412" s="19"/>
      <c r="FV412" s="1" t="str">
        <f t="shared" si="2161"/>
        <v>Extreme Bike</v>
      </c>
      <c r="FW412" s="19">
        <f>+FV347*FW326</f>
        <v>0</v>
      </c>
      <c r="FX412" s="19">
        <f>+FW347*FX326</f>
        <v>0</v>
      </c>
      <c r="FY412" s="19">
        <f>+FX347*FY326</f>
        <v>0</v>
      </c>
      <c r="FZ412" s="19">
        <f>+FY347*FZ326</f>
        <v>3498.75</v>
      </c>
      <c r="GA412" s="19">
        <f>+FZ347*GA326</f>
        <v>4665</v>
      </c>
      <c r="GC412" s="19">
        <f t="shared" si="2162"/>
        <v>0</v>
      </c>
      <c r="GD412">
        <f t="shared" si="2163"/>
        <v>0</v>
      </c>
      <c r="GE412">
        <f t="shared" si="2164"/>
        <v>0</v>
      </c>
      <c r="GF412">
        <f t="shared" si="2165"/>
        <v>36736.875</v>
      </c>
      <c r="GG412">
        <f t="shared" si="2166"/>
        <v>48982.5</v>
      </c>
      <c r="GH412" s="19"/>
      <c r="GJ412" s="19">
        <f t="shared" si="2167"/>
        <v>0</v>
      </c>
      <c r="GK412" s="19">
        <f t="shared" si="2168"/>
        <v>0</v>
      </c>
      <c r="GL412" s="19">
        <f t="shared" si="2169"/>
        <v>0</v>
      </c>
      <c r="GM412" s="19">
        <f t="shared" si="2170"/>
        <v>14694.75</v>
      </c>
      <c r="GN412" s="19">
        <f t="shared" si="2171"/>
        <v>19593</v>
      </c>
      <c r="GO412" s="19"/>
      <c r="GR412" s="1" t="str">
        <f t="shared" si="2172"/>
        <v>Extreme Bike</v>
      </c>
      <c r="GS412" s="19">
        <f>+GR347*GS326</f>
        <v>0</v>
      </c>
      <c r="GT412" s="19">
        <f>+GS347*GT326</f>
        <v>0</v>
      </c>
      <c r="GU412" s="19">
        <f>+GT347*GU326</f>
        <v>0</v>
      </c>
      <c r="GV412" s="19">
        <f>+GU347*GV326</f>
        <v>3498.75</v>
      </c>
      <c r="GW412" s="19">
        <f>+GV347*GW326</f>
        <v>4665</v>
      </c>
      <c r="GY412" s="19">
        <f t="shared" si="2173"/>
        <v>0</v>
      </c>
      <c r="GZ412">
        <f t="shared" si="2174"/>
        <v>0</v>
      </c>
      <c r="HA412">
        <f t="shared" si="2175"/>
        <v>0</v>
      </c>
      <c r="HB412">
        <f t="shared" si="2176"/>
        <v>36736.875</v>
      </c>
      <c r="HC412">
        <f t="shared" si="2177"/>
        <v>48982.5</v>
      </c>
      <c r="HD412" s="19"/>
      <c r="HF412" s="19">
        <f t="shared" si="2178"/>
        <v>0</v>
      </c>
      <c r="HG412" s="19">
        <f t="shared" si="2179"/>
        <v>0</v>
      </c>
      <c r="HH412" s="19">
        <f t="shared" si="2180"/>
        <v>0</v>
      </c>
      <c r="HI412" s="19">
        <f t="shared" si="2181"/>
        <v>14694.75</v>
      </c>
      <c r="HJ412" s="19">
        <f t="shared" si="2182"/>
        <v>19593</v>
      </c>
      <c r="HK412" s="19"/>
      <c r="HN412" s="1" t="str">
        <f t="shared" si="2183"/>
        <v>Extreme Bike</v>
      </c>
      <c r="HO412" s="19">
        <f>+HN347*HO326</f>
        <v>0</v>
      </c>
      <c r="HP412" s="19">
        <f>+HO347*HP326</f>
        <v>0</v>
      </c>
      <c r="HQ412" s="19">
        <f>+HP347*HQ326</f>
        <v>0</v>
      </c>
      <c r="HR412" s="19">
        <f>+HQ347*HR326</f>
        <v>3498.75</v>
      </c>
      <c r="HS412" s="19">
        <f>+HR347*HS326</f>
        <v>4665</v>
      </c>
      <c r="HU412" s="19">
        <f t="shared" si="2184"/>
        <v>0</v>
      </c>
      <c r="HV412">
        <f t="shared" si="2185"/>
        <v>0</v>
      </c>
      <c r="HW412">
        <f t="shared" si="2186"/>
        <v>0</v>
      </c>
      <c r="HX412">
        <f t="shared" si="2187"/>
        <v>36736.875</v>
      </c>
      <c r="HY412">
        <f t="shared" si="2188"/>
        <v>48982.5</v>
      </c>
      <c r="HZ412" s="19"/>
      <c r="IB412" s="19">
        <f t="shared" si="2189"/>
        <v>0</v>
      </c>
      <c r="IC412" s="19">
        <f t="shared" si="2190"/>
        <v>0</v>
      </c>
      <c r="ID412" s="19">
        <f t="shared" si="2191"/>
        <v>0</v>
      </c>
      <c r="IE412" s="19">
        <f t="shared" si="2192"/>
        <v>14694.75</v>
      </c>
      <c r="IF412" s="19">
        <f t="shared" si="2193"/>
        <v>19593</v>
      </c>
      <c r="IG412" s="19"/>
    </row>
    <row r="413" spans="1:241">
      <c r="B413" s="1" t="str">
        <f t="shared" si="2073"/>
        <v>Basic</v>
      </c>
      <c r="C413" s="19">
        <f t="shared" ref="C413:G422" si="2194">+B$347*C327</f>
        <v>0</v>
      </c>
      <c r="D413" s="19">
        <f t="shared" si="2194"/>
        <v>0</v>
      </c>
      <c r="E413" s="19">
        <f t="shared" si="2194"/>
        <v>0</v>
      </c>
      <c r="F413" s="19">
        <f t="shared" si="2194"/>
        <v>7697.25</v>
      </c>
      <c r="G413" s="19">
        <f t="shared" si="2194"/>
        <v>10263</v>
      </c>
      <c r="I413" s="19">
        <f t="shared" si="2074"/>
        <v>0</v>
      </c>
      <c r="J413">
        <f t="shared" si="2075"/>
        <v>0</v>
      </c>
      <c r="K413">
        <f t="shared" si="2076"/>
        <v>0</v>
      </c>
      <c r="L413">
        <f t="shared" si="2077"/>
        <v>82745.4375</v>
      </c>
      <c r="M413">
        <f t="shared" si="2078"/>
        <v>110327.25</v>
      </c>
      <c r="N413" s="19"/>
      <c r="P413" s="19">
        <f t="shared" si="2079"/>
        <v>0</v>
      </c>
      <c r="Q413" s="19">
        <f t="shared" si="2080"/>
        <v>0</v>
      </c>
      <c r="R413" s="19">
        <f t="shared" si="2081"/>
        <v>0</v>
      </c>
      <c r="S413" s="19">
        <f t="shared" si="2082"/>
        <v>33098.174999999996</v>
      </c>
      <c r="T413" s="19">
        <f t="shared" si="2083"/>
        <v>44130.9</v>
      </c>
      <c r="U413" s="19"/>
      <c r="X413" s="1" t="str">
        <f t="shared" si="2084"/>
        <v>Basic</v>
      </c>
      <c r="Y413" s="19">
        <f t="shared" ref="Y413:AC422" si="2195">+X$347*Y327</f>
        <v>0</v>
      </c>
      <c r="Z413" s="19">
        <f t="shared" si="2195"/>
        <v>0</v>
      </c>
      <c r="AA413" s="19">
        <f t="shared" si="2195"/>
        <v>0</v>
      </c>
      <c r="AB413" s="19">
        <f t="shared" si="2195"/>
        <v>7697.25</v>
      </c>
      <c r="AC413" s="19">
        <f t="shared" si="2195"/>
        <v>10263</v>
      </c>
      <c r="AE413" s="19">
        <f t="shared" si="2085"/>
        <v>0</v>
      </c>
      <c r="AF413">
        <f t="shared" si="2086"/>
        <v>0</v>
      </c>
      <c r="AG413">
        <f t="shared" si="2087"/>
        <v>0</v>
      </c>
      <c r="AH413">
        <f t="shared" si="2088"/>
        <v>82745.4375</v>
      </c>
      <c r="AI413">
        <f t="shared" si="2089"/>
        <v>110327.25</v>
      </c>
      <c r="AJ413" s="19"/>
      <c r="AL413" s="19">
        <f t="shared" si="2090"/>
        <v>0</v>
      </c>
      <c r="AM413" s="19">
        <f t="shared" si="2091"/>
        <v>0</v>
      </c>
      <c r="AN413" s="19">
        <f t="shared" si="2092"/>
        <v>0</v>
      </c>
      <c r="AO413" s="19">
        <f t="shared" si="2093"/>
        <v>33098.174999999996</v>
      </c>
      <c r="AP413" s="19">
        <f t="shared" si="2094"/>
        <v>44130.9</v>
      </c>
      <c r="AQ413" s="19"/>
      <c r="AT413" s="1" t="str">
        <f t="shared" si="2095"/>
        <v>Basic, Sport</v>
      </c>
      <c r="AU413" s="19">
        <f t="shared" ref="AU413:AY422" si="2196">+AT$347*AU327</f>
        <v>0</v>
      </c>
      <c r="AV413" s="19">
        <f t="shared" si="2196"/>
        <v>0</v>
      </c>
      <c r="AW413" s="19">
        <f t="shared" si="2196"/>
        <v>0</v>
      </c>
      <c r="AX413" s="19">
        <f t="shared" si="2196"/>
        <v>7697.25</v>
      </c>
      <c r="AY413" s="19">
        <f t="shared" si="2196"/>
        <v>10263</v>
      </c>
      <c r="BA413" s="19">
        <f t="shared" si="2096"/>
        <v>0</v>
      </c>
      <c r="BB413">
        <f t="shared" si="2097"/>
        <v>0</v>
      </c>
      <c r="BC413">
        <f t="shared" si="2098"/>
        <v>0</v>
      </c>
      <c r="BD413">
        <f t="shared" si="2099"/>
        <v>82745.4375</v>
      </c>
      <c r="BE413">
        <f t="shared" si="2100"/>
        <v>110327.25</v>
      </c>
      <c r="BF413" s="19"/>
      <c r="BH413" s="19">
        <f t="shared" si="2101"/>
        <v>0</v>
      </c>
      <c r="BI413" s="19">
        <f t="shared" si="2102"/>
        <v>0</v>
      </c>
      <c r="BJ413" s="19">
        <f t="shared" si="2103"/>
        <v>0</v>
      </c>
      <c r="BK413" s="19">
        <f t="shared" si="2104"/>
        <v>33098.174999999996</v>
      </c>
      <c r="BL413" s="19">
        <f t="shared" si="2105"/>
        <v>44130.9</v>
      </c>
      <c r="BM413" s="19"/>
      <c r="BP413" s="1" t="str">
        <f t="shared" si="2106"/>
        <v>Basic, Sport</v>
      </c>
      <c r="BQ413" s="19">
        <f t="shared" ref="BQ413:BU421" si="2197">+BP$347*BQ327</f>
        <v>0</v>
      </c>
      <c r="BR413" s="19">
        <f t="shared" si="2197"/>
        <v>0</v>
      </c>
      <c r="BS413" s="19">
        <f t="shared" si="2197"/>
        <v>0</v>
      </c>
      <c r="BT413" s="19">
        <f t="shared" si="2197"/>
        <v>7697.25</v>
      </c>
      <c r="BU413" s="19">
        <f t="shared" si="2197"/>
        <v>10263</v>
      </c>
      <c r="BW413" s="19">
        <f t="shared" si="2107"/>
        <v>0</v>
      </c>
      <c r="BX413">
        <f t="shared" si="2108"/>
        <v>0</v>
      </c>
      <c r="BY413">
        <f t="shared" si="2109"/>
        <v>0</v>
      </c>
      <c r="BZ413">
        <f t="shared" si="2110"/>
        <v>82745.4375</v>
      </c>
      <c r="CA413">
        <f t="shared" si="2111"/>
        <v>110327.25</v>
      </c>
      <c r="CB413" s="19"/>
      <c r="CD413" s="19">
        <f t="shared" si="2112"/>
        <v>0</v>
      </c>
      <c r="CE413" s="19">
        <f t="shared" si="2113"/>
        <v>0</v>
      </c>
      <c r="CF413" s="19">
        <f t="shared" si="2114"/>
        <v>0</v>
      </c>
      <c r="CG413" s="19">
        <f t="shared" si="2115"/>
        <v>33098.174999999996</v>
      </c>
      <c r="CH413" s="19">
        <f t="shared" si="2116"/>
        <v>44130.9</v>
      </c>
      <c r="CI413" s="19"/>
      <c r="CL413" s="1" t="str">
        <f t="shared" si="2117"/>
        <v>Basic, Sport</v>
      </c>
      <c r="CM413" s="19">
        <f t="shared" ref="CM413:CQ422" si="2198">+CL$347*CM327</f>
        <v>0</v>
      </c>
      <c r="CN413" s="19">
        <f t="shared" si="2198"/>
        <v>0</v>
      </c>
      <c r="CO413" s="19">
        <f t="shared" si="2198"/>
        <v>0</v>
      </c>
      <c r="CP413" s="19">
        <f t="shared" si="2198"/>
        <v>7697.25</v>
      </c>
      <c r="CQ413" s="19">
        <f t="shared" si="2198"/>
        <v>10263</v>
      </c>
      <c r="CS413" s="19">
        <f t="shared" si="2118"/>
        <v>0</v>
      </c>
      <c r="CT413">
        <f t="shared" si="2119"/>
        <v>0</v>
      </c>
      <c r="CU413">
        <f t="shared" si="2120"/>
        <v>0</v>
      </c>
      <c r="CV413">
        <f t="shared" si="2121"/>
        <v>82745.4375</v>
      </c>
      <c r="CW413">
        <f t="shared" si="2122"/>
        <v>110327.25</v>
      </c>
      <c r="CX413" s="19"/>
      <c r="CZ413" s="19">
        <f t="shared" si="2123"/>
        <v>0</v>
      </c>
      <c r="DA413" s="19">
        <f t="shared" si="2124"/>
        <v>0</v>
      </c>
      <c r="DB413" s="19">
        <f t="shared" si="2125"/>
        <v>0</v>
      </c>
      <c r="DC413" s="19">
        <f t="shared" si="2126"/>
        <v>33098.174999999996</v>
      </c>
      <c r="DD413" s="19">
        <f t="shared" si="2127"/>
        <v>44130.9</v>
      </c>
      <c r="DE413" s="19"/>
      <c r="DH413" s="1" t="str">
        <f t="shared" si="2128"/>
        <v>Basic, Sport</v>
      </c>
      <c r="DI413" s="19">
        <f t="shared" ref="DI413:DM422" si="2199">+DH$347*DI327</f>
        <v>0</v>
      </c>
      <c r="DJ413" s="19">
        <f t="shared" si="2199"/>
        <v>0</v>
      </c>
      <c r="DK413" s="19">
        <f t="shared" si="2199"/>
        <v>0</v>
      </c>
      <c r="DL413" s="19">
        <f t="shared" si="2199"/>
        <v>5986.75</v>
      </c>
      <c r="DM413" s="19">
        <f t="shared" si="2199"/>
        <v>10263</v>
      </c>
      <c r="DO413" s="19">
        <f t="shared" si="2129"/>
        <v>0</v>
      </c>
      <c r="DP413">
        <f t="shared" si="2130"/>
        <v>0</v>
      </c>
      <c r="DQ413">
        <f t="shared" si="2131"/>
        <v>0</v>
      </c>
      <c r="DR413">
        <f t="shared" si="2132"/>
        <v>64357.5625</v>
      </c>
      <c r="DS413">
        <f t="shared" si="2133"/>
        <v>110327.25</v>
      </c>
      <c r="DT413" s="19"/>
      <c r="DV413" s="19">
        <f t="shared" si="2134"/>
        <v>0</v>
      </c>
      <c r="DW413" s="19">
        <f t="shared" si="2135"/>
        <v>0</v>
      </c>
      <c r="DX413" s="19">
        <f t="shared" si="2136"/>
        <v>0</v>
      </c>
      <c r="DY413" s="19">
        <f t="shared" si="2137"/>
        <v>25743.024999999998</v>
      </c>
      <c r="DZ413" s="19">
        <f t="shared" si="2138"/>
        <v>44130.9</v>
      </c>
      <c r="EA413" s="19"/>
      <c r="ED413" s="1" t="str">
        <f t="shared" si="2139"/>
        <v>Basic, Sport</v>
      </c>
      <c r="EE413" s="19">
        <f t="shared" ref="EE413:EI422" si="2200">+ED$347*EE327</f>
        <v>0</v>
      </c>
      <c r="EF413" s="19">
        <f t="shared" si="2200"/>
        <v>0</v>
      </c>
      <c r="EG413" s="19">
        <f t="shared" si="2200"/>
        <v>0</v>
      </c>
      <c r="EH413" s="19">
        <f t="shared" si="2200"/>
        <v>7697.25</v>
      </c>
      <c r="EI413" s="19">
        <f t="shared" si="2200"/>
        <v>10263</v>
      </c>
      <c r="EK413" s="19">
        <f t="shared" si="2140"/>
        <v>0</v>
      </c>
      <c r="EL413">
        <f t="shared" si="2141"/>
        <v>0</v>
      </c>
      <c r="EM413">
        <f t="shared" si="2142"/>
        <v>0</v>
      </c>
      <c r="EN413">
        <f t="shared" si="2143"/>
        <v>82745.4375</v>
      </c>
      <c r="EO413">
        <f t="shared" si="2144"/>
        <v>110327.25</v>
      </c>
      <c r="EP413" s="19"/>
      <c r="ER413" s="19">
        <f t="shared" si="2145"/>
        <v>0</v>
      </c>
      <c r="ES413" s="19">
        <f t="shared" si="2146"/>
        <v>0</v>
      </c>
      <c r="ET413" s="19">
        <f t="shared" si="2147"/>
        <v>0</v>
      </c>
      <c r="EU413" s="19">
        <f t="shared" si="2148"/>
        <v>33098.174999999996</v>
      </c>
      <c r="EV413" s="19">
        <f t="shared" si="2149"/>
        <v>44130.9</v>
      </c>
      <c r="EW413" s="19"/>
      <c r="EZ413" s="1" t="str">
        <f t="shared" si="2150"/>
        <v>Basic, Sport</v>
      </c>
      <c r="FA413" s="19">
        <f t="shared" ref="FA413:FE422" si="2201">+EZ$347*FA327</f>
        <v>0</v>
      </c>
      <c r="FB413" s="19">
        <f t="shared" si="2201"/>
        <v>0</v>
      </c>
      <c r="FC413" s="19">
        <f t="shared" si="2201"/>
        <v>0</v>
      </c>
      <c r="FD413" s="19">
        <f t="shared" si="2201"/>
        <v>7697.25</v>
      </c>
      <c r="FE413" s="19">
        <f t="shared" si="2201"/>
        <v>10263</v>
      </c>
      <c r="FG413" s="19">
        <f t="shared" si="2151"/>
        <v>0</v>
      </c>
      <c r="FH413">
        <f t="shared" si="2152"/>
        <v>0</v>
      </c>
      <c r="FI413">
        <f t="shared" si="2153"/>
        <v>0</v>
      </c>
      <c r="FJ413">
        <f t="shared" si="2154"/>
        <v>82745.4375</v>
      </c>
      <c r="FK413">
        <f t="shared" si="2155"/>
        <v>110327.25</v>
      </c>
      <c r="FL413" s="19"/>
      <c r="FN413" s="19">
        <f t="shared" si="2156"/>
        <v>0</v>
      </c>
      <c r="FO413" s="19">
        <f t="shared" si="2157"/>
        <v>0</v>
      </c>
      <c r="FP413" s="19">
        <f t="shared" si="2158"/>
        <v>0</v>
      </c>
      <c r="FQ413" s="19">
        <f t="shared" si="2159"/>
        <v>33098.174999999996</v>
      </c>
      <c r="FR413" s="19">
        <f t="shared" si="2160"/>
        <v>44130.9</v>
      </c>
      <c r="FS413" s="19"/>
      <c r="FV413" s="1" t="str">
        <f t="shared" si="2161"/>
        <v>Basic, Sport</v>
      </c>
      <c r="FW413" s="19">
        <f t="shared" ref="FW413:GA422" si="2202">+FV$347*FW327</f>
        <v>0</v>
      </c>
      <c r="FX413" s="19">
        <f t="shared" si="2202"/>
        <v>0</v>
      </c>
      <c r="FY413" s="19">
        <f t="shared" si="2202"/>
        <v>0</v>
      </c>
      <c r="FZ413" s="19">
        <f t="shared" si="2202"/>
        <v>7697.25</v>
      </c>
      <c r="GA413" s="19">
        <f t="shared" si="2202"/>
        <v>10263</v>
      </c>
      <c r="GC413" s="19">
        <f t="shared" si="2162"/>
        <v>0</v>
      </c>
      <c r="GD413">
        <f t="shared" si="2163"/>
        <v>0</v>
      </c>
      <c r="GE413">
        <f t="shared" si="2164"/>
        <v>0</v>
      </c>
      <c r="GF413">
        <f t="shared" si="2165"/>
        <v>82745.4375</v>
      </c>
      <c r="GG413">
        <f t="shared" si="2166"/>
        <v>110327.25</v>
      </c>
      <c r="GH413" s="19"/>
      <c r="GJ413" s="19">
        <f t="shared" si="2167"/>
        <v>0</v>
      </c>
      <c r="GK413" s="19">
        <f t="shared" si="2168"/>
        <v>0</v>
      </c>
      <c r="GL413" s="19">
        <f t="shared" si="2169"/>
        <v>0</v>
      </c>
      <c r="GM413" s="19">
        <f t="shared" si="2170"/>
        <v>33098.174999999996</v>
      </c>
      <c r="GN413" s="19">
        <f t="shared" si="2171"/>
        <v>44130.9</v>
      </c>
      <c r="GO413" s="19"/>
      <c r="GR413" s="1" t="str">
        <f t="shared" si="2172"/>
        <v>Basic, Sport</v>
      </c>
      <c r="GS413" s="19">
        <f t="shared" ref="GS413:GW422" si="2203">+GR$347*GS327</f>
        <v>0</v>
      </c>
      <c r="GT413" s="19">
        <f t="shared" si="2203"/>
        <v>0</v>
      </c>
      <c r="GU413" s="19">
        <f t="shared" si="2203"/>
        <v>0</v>
      </c>
      <c r="GV413" s="19">
        <f t="shared" si="2203"/>
        <v>7697.25</v>
      </c>
      <c r="GW413" s="19">
        <f t="shared" si="2203"/>
        <v>10263</v>
      </c>
      <c r="GY413" s="19">
        <f t="shared" si="2173"/>
        <v>0</v>
      </c>
      <c r="GZ413">
        <f t="shared" si="2174"/>
        <v>0</v>
      </c>
      <c r="HA413">
        <f t="shared" si="2175"/>
        <v>0</v>
      </c>
      <c r="HB413">
        <f t="shared" si="2176"/>
        <v>82745.4375</v>
      </c>
      <c r="HC413">
        <f t="shared" si="2177"/>
        <v>110327.25</v>
      </c>
      <c r="HD413" s="19"/>
      <c r="HF413" s="19">
        <f t="shared" si="2178"/>
        <v>0</v>
      </c>
      <c r="HG413" s="19">
        <f t="shared" si="2179"/>
        <v>0</v>
      </c>
      <c r="HH413" s="19">
        <f t="shared" si="2180"/>
        <v>0</v>
      </c>
      <c r="HI413" s="19">
        <f t="shared" si="2181"/>
        <v>33098.174999999996</v>
      </c>
      <c r="HJ413" s="19">
        <f t="shared" si="2182"/>
        <v>44130.9</v>
      </c>
      <c r="HK413" s="19"/>
      <c r="HN413" s="1" t="str">
        <f t="shared" si="2183"/>
        <v>Basic, Sport</v>
      </c>
      <c r="HO413" s="19">
        <f t="shared" ref="HO413:HS422" si="2204">+HN$347*HO327</f>
        <v>0</v>
      </c>
      <c r="HP413" s="19">
        <f t="shared" si="2204"/>
        <v>0</v>
      </c>
      <c r="HQ413" s="19">
        <f t="shared" si="2204"/>
        <v>0</v>
      </c>
      <c r="HR413" s="19">
        <f t="shared" si="2204"/>
        <v>7697.25</v>
      </c>
      <c r="HS413" s="19">
        <f t="shared" si="2204"/>
        <v>10263</v>
      </c>
      <c r="HU413" s="19">
        <f t="shared" si="2184"/>
        <v>0</v>
      </c>
      <c r="HV413">
        <f t="shared" si="2185"/>
        <v>0</v>
      </c>
      <c r="HW413">
        <f t="shared" si="2186"/>
        <v>0</v>
      </c>
      <c r="HX413">
        <f t="shared" si="2187"/>
        <v>82745.4375</v>
      </c>
      <c r="HY413">
        <f t="shared" si="2188"/>
        <v>110327.25</v>
      </c>
      <c r="HZ413" s="19"/>
      <c r="IB413" s="19">
        <f t="shared" si="2189"/>
        <v>0</v>
      </c>
      <c r="IC413" s="19">
        <f t="shared" si="2190"/>
        <v>0</v>
      </c>
      <c r="ID413" s="19">
        <f t="shared" si="2191"/>
        <v>0</v>
      </c>
      <c r="IE413" s="19">
        <f t="shared" si="2192"/>
        <v>33098.174999999996</v>
      </c>
      <c r="IF413" s="19">
        <f t="shared" si="2193"/>
        <v>44130.9</v>
      </c>
      <c r="IG413" s="19"/>
    </row>
    <row r="414" spans="1:241">
      <c r="B414" s="1" t="str">
        <f t="shared" si="2073"/>
        <v>Sport</v>
      </c>
      <c r="C414" s="19">
        <f t="shared" si="2194"/>
        <v>0</v>
      </c>
      <c r="D414" s="19">
        <f t="shared" si="2194"/>
        <v>0</v>
      </c>
      <c r="E414" s="19">
        <f t="shared" si="2194"/>
        <v>0</v>
      </c>
      <c r="F414" s="19">
        <f t="shared" si="2194"/>
        <v>6997.5</v>
      </c>
      <c r="G414" s="19">
        <f t="shared" si="2194"/>
        <v>9330</v>
      </c>
      <c r="I414" s="19">
        <f t="shared" si="2074"/>
        <v>0</v>
      </c>
      <c r="J414">
        <f t="shared" si="2075"/>
        <v>0</v>
      </c>
      <c r="K414">
        <f t="shared" si="2076"/>
        <v>0</v>
      </c>
      <c r="L414">
        <f t="shared" si="2077"/>
        <v>75223.125</v>
      </c>
      <c r="M414">
        <f t="shared" si="2078"/>
        <v>100297.5</v>
      </c>
      <c r="N414" s="19"/>
      <c r="P414" s="19">
        <f t="shared" si="2079"/>
        <v>0</v>
      </c>
      <c r="Q414" s="19">
        <f t="shared" si="2080"/>
        <v>0</v>
      </c>
      <c r="R414" s="19">
        <f t="shared" si="2081"/>
        <v>0</v>
      </c>
      <c r="S414" s="19">
        <f t="shared" si="2082"/>
        <v>30089.25</v>
      </c>
      <c r="T414" s="19">
        <f t="shared" si="2083"/>
        <v>40119</v>
      </c>
      <c r="U414" s="19"/>
      <c r="X414" s="1" t="str">
        <f t="shared" si="2084"/>
        <v>Sport</v>
      </c>
      <c r="Y414" s="19">
        <f t="shared" si="2195"/>
        <v>0</v>
      </c>
      <c r="Z414" s="19">
        <f t="shared" si="2195"/>
        <v>0</v>
      </c>
      <c r="AA414" s="19">
        <f t="shared" si="2195"/>
        <v>0</v>
      </c>
      <c r="AB414" s="19">
        <f t="shared" si="2195"/>
        <v>6997.5</v>
      </c>
      <c r="AC414" s="19">
        <f t="shared" si="2195"/>
        <v>9330</v>
      </c>
      <c r="AE414" s="19">
        <f t="shared" si="2085"/>
        <v>0</v>
      </c>
      <c r="AF414">
        <f t="shared" si="2086"/>
        <v>0</v>
      </c>
      <c r="AG414">
        <f t="shared" si="2087"/>
        <v>0</v>
      </c>
      <c r="AH414">
        <f t="shared" si="2088"/>
        <v>75223.125</v>
      </c>
      <c r="AI414">
        <f t="shared" si="2089"/>
        <v>100297.5</v>
      </c>
      <c r="AJ414" s="19"/>
      <c r="AL414" s="19">
        <f t="shared" si="2090"/>
        <v>0</v>
      </c>
      <c r="AM414" s="19">
        <f t="shared" si="2091"/>
        <v>0</v>
      </c>
      <c r="AN414" s="19">
        <f t="shared" si="2092"/>
        <v>0</v>
      </c>
      <c r="AO414" s="19">
        <f t="shared" si="2093"/>
        <v>30089.25</v>
      </c>
      <c r="AP414" s="19">
        <f t="shared" si="2094"/>
        <v>40119</v>
      </c>
      <c r="AQ414" s="19"/>
      <c r="AT414" s="1" t="str">
        <f t="shared" si="2095"/>
        <v>Underground</v>
      </c>
      <c r="AU414" s="19">
        <f t="shared" si="2196"/>
        <v>0</v>
      </c>
      <c r="AV414" s="19">
        <f t="shared" si="2196"/>
        <v>0</v>
      </c>
      <c r="AW414" s="19">
        <f t="shared" si="2196"/>
        <v>0</v>
      </c>
      <c r="AX414" s="19">
        <f t="shared" si="2196"/>
        <v>6997.5</v>
      </c>
      <c r="AY414" s="19">
        <f t="shared" si="2196"/>
        <v>9330</v>
      </c>
      <c r="BA414" s="19">
        <f t="shared" si="2096"/>
        <v>0</v>
      </c>
      <c r="BB414">
        <f t="shared" si="2097"/>
        <v>0</v>
      </c>
      <c r="BC414">
        <f t="shared" si="2098"/>
        <v>0</v>
      </c>
      <c r="BD414">
        <f t="shared" si="2099"/>
        <v>75223.125</v>
      </c>
      <c r="BE414">
        <f t="shared" si="2100"/>
        <v>100297.5</v>
      </c>
      <c r="BF414" s="19"/>
      <c r="BH414" s="19">
        <f t="shared" si="2101"/>
        <v>0</v>
      </c>
      <c r="BI414" s="19">
        <f t="shared" si="2102"/>
        <v>0</v>
      </c>
      <c r="BJ414" s="19">
        <f t="shared" si="2103"/>
        <v>0</v>
      </c>
      <c r="BK414" s="19">
        <f t="shared" si="2104"/>
        <v>30089.25</v>
      </c>
      <c r="BL414" s="19">
        <f t="shared" si="2105"/>
        <v>40119</v>
      </c>
      <c r="BM414" s="19"/>
      <c r="BP414" s="1" t="str">
        <f t="shared" si="2106"/>
        <v>Underground</v>
      </c>
      <c r="BQ414" s="19">
        <f t="shared" si="2197"/>
        <v>0</v>
      </c>
      <c r="BR414" s="19">
        <f t="shared" si="2197"/>
        <v>0</v>
      </c>
      <c r="BS414" s="19">
        <f t="shared" si="2197"/>
        <v>0</v>
      </c>
      <c r="BT414" s="19">
        <f t="shared" si="2197"/>
        <v>6997.5</v>
      </c>
      <c r="BU414" s="19">
        <f t="shared" si="2197"/>
        <v>9330</v>
      </c>
      <c r="BW414" s="19">
        <f t="shared" si="2107"/>
        <v>0</v>
      </c>
      <c r="BX414">
        <f t="shared" si="2108"/>
        <v>0</v>
      </c>
      <c r="BY414">
        <f t="shared" si="2109"/>
        <v>0</v>
      </c>
      <c r="BZ414">
        <f t="shared" si="2110"/>
        <v>75223.125</v>
      </c>
      <c r="CA414">
        <f t="shared" si="2111"/>
        <v>100297.5</v>
      </c>
      <c r="CB414" s="19"/>
      <c r="CD414" s="19">
        <f t="shared" si="2112"/>
        <v>0</v>
      </c>
      <c r="CE414" s="19">
        <f t="shared" si="2113"/>
        <v>0</v>
      </c>
      <c r="CF414" s="19">
        <f t="shared" si="2114"/>
        <v>0</v>
      </c>
      <c r="CG414" s="19">
        <f t="shared" si="2115"/>
        <v>30089.25</v>
      </c>
      <c r="CH414" s="19">
        <f t="shared" si="2116"/>
        <v>40119</v>
      </c>
      <c r="CI414" s="19"/>
      <c r="CL414" s="1" t="str">
        <f t="shared" si="2117"/>
        <v>Underground</v>
      </c>
      <c r="CM414" s="19">
        <f t="shared" si="2198"/>
        <v>0</v>
      </c>
      <c r="CN414" s="19">
        <f t="shared" si="2198"/>
        <v>0</v>
      </c>
      <c r="CO414" s="19">
        <f t="shared" si="2198"/>
        <v>0</v>
      </c>
      <c r="CP414" s="19">
        <f t="shared" si="2198"/>
        <v>6997.5</v>
      </c>
      <c r="CQ414" s="19">
        <f t="shared" si="2198"/>
        <v>9330</v>
      </c>
      <c r="CS414" s="19">
        <f t="shared" si="2118"/>
        <v>0</v>
      </c>
      <c r="CT414">
        <f t="shared" si="2119"/>
        <v>0</v>
      </c>
      <c r="CU414">
        <f t="shared" si="2120"/>
        <v>0</v>
      </c>
      <c r="CV414">
        <f t="shared" si="2121"/>
        <v>75223.125</v>
      </c>
      <c r="CW414">
        <f t="shared" si="2122"/>
        <v>100297.5</v>
      </c>
      <c r="CX414" s="19"/>
      <c r="CZ414" s="19">
        <f t="shared" si="2123"/>
        <v>0</v>
      </c>
      <c r="DA414" s="19">
        <f t="shared" si="2124"/>
        <v>0</v>
      </c>
      <c r="DB414" s="19">
        <f t="shared" si="2125"/>
        <v>0</v>
      </c>
      <c r="DC414" s="19">
        <f t="shared" si="2126"/>
        <v>30089.25</v>
      </c>
      <c r="DD414" s="19">
        <f t="shared" si="2127"/>
        <v>40119</v>
      </c>
      <c r="DE414" s="19"/>
      <c r="DH414" s="1" t="str">
        <f t="shared" si="2128"/>
        <v>Underground</v>
      </c>
      <c r="DI414" s="19">
        <f t="shared" si="2199"/>
        <v>0</v>
      </c>
      <c r="DJ414" s="19">
        <f t="shared" si="2199"/>
        <v>0</v>
      </c>
      <c r="DK414" s="19">
        <f t="shared" si="2199"/>
        <v>0</v>
      </c>
      <c r="DL414" s="19">
        <f t="shared" si="2199"/>
        <v>5442.5</v>
      </c>
      <c r="DM414" s="19">
        <f t="shared" si="2199"/>
        <v>9330</v>
      </c>
      <c r="DO414" s="19">
        <f t="shared" si="2129"/>
        <v>0</v>
      </c>
      <c r="DP414">
        <f t="shared" si="2130"/>
        <v>0</v>
      </c>
      <c r="DQ414">
        <f t="shared" si="2131"/>
        <v>0</v>
      </c>
      <c r="DR414">
        <f t="shared" si="2132"/>
        <v>58506.875</v>
      </c>
      <c r="DS414">
        <f t="shared" si="2133"/>
        <v>100297.5</v>
      </c>
      <c r="DT414" s="19"/>
      <c r="DV414" s="19">
        <f t="shared" si="2134"/>
        <v>0</v>
      </c>
      <c r="DW414" s="19">
        <f t="shared" si="2135"/>
        <v>0</v>
      </c>
      <c r="DX414" s="19">
        <f t="shared" si="2136"/>
        <v>0</v>
      </c>
      <c r="DY414" s="19">
        <f t="shared" si="2137"/>
        <v>23402.75</v>
      </c>
      <c r="DZ414" s="19">
        <f t="shared" si="2138"/>
        <v>40119</v>
      </c>
      <c r="EA414" s="19"/>
      <c r="ED414" s="1" t="str">
        <f t="shared" si="2139"/>
        <v>Underground</v>
      </c>
      <c r="EE414" s="19">
        <f t="shared" si="2200"/>
        <v>0</v>
      </c>
      <c r="EF414" s="19">
        <f t="shared" si="2200"/>
        <v>0</v>
      </c>
      <c r="EG414" s="19">
        <f t="shared" si="2200"/>
        <v>0</v>
      </c>
      <c r="EH414" s="19">
        <f t="shared" si="2200"/>
        <v>6997.5</v>
      </c>
      <c r="EI414" s="19">
        <f t="shared" si="2200"/>
        <v>9330</v>
      </c>
      <c r="EK414" s="19">
        <f t="shared" si="2140"/>
        <v>0</v>
      </c>
      <c r="EL414">
        <f t="shared" si="2141"/>
        <v>0</v>
      </c>
      <c r="EM414">
        <f t="shared" si="2142"/>
        <v>0</v>
      </c>
      <c r="EN414">
        <f t="shared" si="2143"/>
        <v>75223.125</v>
      </c>
      <c r="EO414">
        <f t="shared" si="2144"/>
        <v>100297.5</v>
      </c>
      <c r="EP414" s="19"/>
      <c r="ER414" s="19">
        <f t="shared" si="2145"/>
        <v>0</v>
      </c>
      <c r="ES414" s="19">
        <f t="shared" si="2146"/>
        <v>0</v>
      </c>
      <c r="ET414" s="19">
        <f t="shared" si="2147"/>
        <v>0</v>
      </c>
      <c r="EU414" s="19">
        <f t="shared" si="2148"/>
        <v>30089.25</v>
      </c>
      <c r="EV414" s="19">
        <f t="shared" si="2149"/>
        <v>40119</v>
      </c>
      <c r="EW414" s="19"/>
      <c r="EZ414" s="1" t="str">
        <f t="shared" si="2150"/>
        <v>Underground</v>
      </c>
      <c r="FA414" s="19">
        <f t="shared" si="2201"/>
        <v>0</v>
      </c>
      <c r="FB414" s="19">
        <f t="shared" si="2201"/>
        <v>0</v>
      </c>
      <c r="FC414" s="19">
        <f t="shared" si="2201"/>
        <v>0</v>
      </c>
      <c r="FD414" s="19">
        <f t="shared" si="2201"/>
        <v>6997.5</v>
      </c>
      <c r="FE414" s="19">
        <f t="shared" si="2201"/>
        <v>9330</v>
      </c>
      <c r="FG414" s="19">
        <f t="shared" si="2151"/>
        <v>0</v>
      </c>
      <c r="FH414">
        <f t="shared" si="2152"/>
        <v>0</v>
      </c>
      <c r="FI414">
        <f t="shared" si="2153"/>
        <v>0</v>
      </c>
      <c r="FJ414">
        <f t="shared" si="2154"/>
        <v>75223.125</v>
      </c>
      <c r="FK414">
        <f t="shared" si="2155"/>
        <v>100297.5</v>
      </c>
      <c r="FL414" s="19"/>
      <c r="FN414" s="19">
        <f t="shared" si="2156"/>
        <v>0</v>
      </c>
      <c r="FO414" s="19">
        <f t="shared" si="2157"/>
        <v>0</v>
      </c>
      <c r="FP414" s="19">
        <f t="shared" si="2158"/>
        <v>0</v>
      </c>
      <c r="FQ414" s="19">
        <f t="shared" si="2159"/>
        <v>30089.25</v>
      </c>
      <c r="FR414" s="19">
        <f t="shared" si="2160"/>
        <v>40119</v>
      </c>
      <c r="FS414" s="19"/>
      <c r="FV414" s="1" t="str">
        <f t="shared" si="2161"/>
        <v>Underground</v>
      </c>
      <c r="FW414" s="19">
        <f t="shared" si="2202"/>
        <v>0</v>
      </c>
      <c r="FX414" s="19">
        <f t="shared" si="2202"/>
        <v>0</v>
      </c>
      <c r="FY414" s="19">
        <f t="shared" si="2202"/>
        <v>0</v>
      </c>
      <c r="FZ414" s="19">
        <f t="shared" si="2202"/>
        <v>6997.5</v>
      </c>
      <c r="GA414" s="19">
        <f t="shared" si="2202"/>
        <v>9330</v>
      </c>
      <c r="GC414" s="19">
        <f t="shared" si="2162"/>
        <v>0</v>
      </c>
      <c r="GD414">
        <f t="shared" si="2163"/>
        <v>0</v>
      </c>
      <c r="GE414">
        <f t="shared" si="2164"/>
        <v>0</v>
      </c>
      <c r="GF414">
        <f t="shared" si="2165"/>
        <v>75223.125</v>
      </c>
      <c r="GG414">
        <f t="shared" si="2166"/>
        <v>100297.5</v>
      </c>
      <c r="GH414" s="19"/>
      <c r="GJ414" s="19">
        <f t="shared" si="2167"/>
        <v>0</v>
      </c>
      <c r="GK414" s="19">
        <f t="shared" si="2168"/>
        <v>0</v>
      </c>
      <c r="GL414" s="19">
        <f t="shared" si="2169"/>
        <v>0</v>
      </c>
      <c r="GM414" s="19">
        <f t="shared" si="2170"/>
        <v>30089.25</v>
      </c>
      <c r="GN414" s="19">
        <f t="shared" si="2171"/>
        <v>40119</v>
      </c>
      <c r="GO414" s="19"/>
      <c r="GR414" s="1" t="str">
        <f t="shared" si="2172"/>
        <v>Underground</v>
      </c>
      <c r="GS414" s="19">
        <f t="shared" si="2203"/>
        <v>0</v>
      </c>
      <c r="GT414" s="19">
        <f t="shared" si="2203"/>
        <v>0</v>
      </c>
      <c r="GU414" s="19">
        <f t="shared" si="2203"/>
        <v>0</v>
      </c>
      <c r="GV414" s="19">
        <f t="shared" si="2203"/>
        <v>6997.5</v>
      </c>
      <c r="GW414" s="19">
        <f t="shared" si="2203"/>
        <v>9330</v>
      </c>
      <c r="GY414" s="19">
        <f t="shared" si="2173"/>
        <v>0</v>
      </c>
      <c r="GZ414">
        <f t="shared" si="2174"/>
        <v>0</v>
      </c>
      <c r="HA414">
        <f t="shared" si="2175"/>
        <v>0</v>
      </c>
      <c r="HB414">
        <f t="shared" si="2176"/>
        <v>75223.125</v>
      </c>
      <c r="HC414">
        <f t="shared" si="2177"/>
        <v>100297.5</v>
      </c>
      <c r="HD414" s="19"/>
      <c r="HF414" s="19">
        <f t="shared" si="2178"/>
        <v>0</v>
      </c>
      <c r="HG414" s="19">
        <f t="shared" si="2179"/>
        <v>0</v>
      </c>
      <c r="HH414" s="19">
        <f t="shared" si="2180"/>
        <v>0</v>
      </c>
      <c r="HI414" s="19">
        <f t="shared" si="2181"/>
        <v>30089.25</v>
      </c>
      <c r="HJ414" s="19">
        <f t="shared" si="2182"/>
        <v>40119</v>
      </c>
      <c r="HK414" s="19"/>
      <c r="HN414" s="1" t="str">
        <f t="shared" si="2183"/>
        <v>Underground</v>
      </c>
      <c r="HO414" s="19">
        <f t="shared" si="2204"/>
        <v>0</v>
      </c>
      <c r="HP414" s="19">
        <f t="shared" si="2204"/>
        <v>0</v>
      </c>
      <c r="HQ414" s="19">
        <f t="shared" si="2204"/>
        <v>0</v>
      </c>
      <c r="HR414" s="19">
        <f t="shared" si="2204"/>
        <v>6997.5</v>
      </c>
      <c r="HS414" s="19">
        <f t="shared" si="2204"/>
        <v>9330</v>
      </c>
      <c r="HU414" s="19">
        <f t="shared" si="2184"/>
        <v>0</v>
      </c>
      <c r="HV414">
        <f t="shared" si="2185"/>
        <v>0</v>
      </c>
      <c r="HW414">
        <f t="shared" si="2186"/>
        <v>0</v>
      </c>
      <c r="HX414">
        <f t="shared" si="2187"/>
        <v>75223.125</v>
      </c>
      <c r="HY414">
        <f t="shared" si="2188"/>
        <v>100297.5</v>
      </c>
      <c r="HZ414" s="19"/>
      <c r="IB414" s="19">
        <f t="shared" si="2189"/>
        <v>0</v>
      </c>
      <c r="IC414" s="19">
        <f t="shared" si="2190"/>
        <v>0</v>
      </c>
      <c r="ID414" s="19">
        <f t="shared" si="2191"/>
        <v>0</v>
      </c>
      <c r="IE414" s="19">
        <f t="shared" si="2192"/>
        <v>30089.25</v>
      </c>
      <c r="IF414" s="19">
        <f t="shared" si="2193"/>
        <v>40119</v>
      </c>
      <c r="IG414" s="19"/>
    </row>
    <row r="415" spans="1:241">
      <c r="B415" s="1" t="str">
        <f t="shared" si="2073"/>
        <v>Underground</v>
      </c>
      <c r="C415" s="19">
        <f t="shared" si="2194"/>
        <v>0</v>
      </c>
      <c r="D415" s="19">
        <f t="shared" si="2194"/>
        <v>0</v>
      </c>
      <c r="E415" s="19">
        <f t="shared" si="2194"/>
        <v>0</v>
      </c>
      <c r="F415" s="19">
        <f t="shared" si="2194"/>
        <v>8397</v>
      </c>
      <c r="G415" s="19">
        <f t="shared" si="2194"/>
        <v>11196</v>
      </c>
      <c r="I415" s="19">
        <f t="shared" si="2074"/>
        <v>0</v>
      </c>
      <c r="J415">
        <f t="shared" si="2075"/>
        <v>0</v>
      </c>
      <c r="K415">
        <f t="shared" si="2076"/>
        <v>0</v>
      </c>
      <c r="L415">
        <f t="shared" si="2077"/>
        <v>111260.25</v>
      </c>
      <c r="M415">
        <f t="shared" si="2078"/>
        <v>148347</v>
      </c>
      <c r="N415" s="19"/>
      <c r="P415" s="19">
        <f t="shared" si="2079"/>
        <v>0</v>
      </c>
      <c r="Q415" s="19">
        <f t="shared" si="2080"/>
        <v>0</v>
      </c>
      <c r="R415" s="19">
        <f t="shared" si="2081"/>
        <v>0</v>
      </c>
      <c r="S415" s="19">
        <f t="shared" si="2082"/>
        <v>44504.1</v>
      </c>
      <c r="T415" s="19">
        <f t="shared" si="2083"/>
        <v>59338.799999999996</v>
      </c>
      <c r="U415" s="19"/>
      <c r="X415" s="1" t="str">
        <f t="shared" si="2084"/>
        <v>Underground</v>
      </c>
      <c r="Y415" s="19">
        <f t="shared" si="2195"/>
        <v>0</v>
      </c>
      <c r="Z415" s="19">
        <f t="shared" si="2195"/>
        <v>0</v>
      </c>
      <c r="AA415" s="19">
        <f t="shared" si="2195"/>
        <v>0</v>
      </c>
      <c r="AB415" s="19">
        <f t="shared" si="2195"/>
        <v>8397</v>
      </c>
      <c r="AC415" s="19">
        <f t="shared" si="2195"/>
        <v>11196</v>
      </c>
      <c r="AE415" s="19">
        <f t="shared" si="2085"/>
        <v>0</v>
      </c>
      <c r="AF415">
        <f t="shared" si="2086"/>
        <v>0</v>
      </c>
      <c r="AG415">
        <f t="shared" si="2087"/>
        <v>0</v>
      </c>
      <c r="AH415">
        <f t="shared" si="2088"/>
        <v>111260.25</v>
      </c>
      <c r="AI415">
        <f t="shared" si="2089"/>
        <v>148347</v>
      </c>
      <c r="AJ415" s="19"/>
      <c r="AL415" s="19">
        <f t="shared" si="2090"/>
        <v>0</v>
      </c>
      <c r="AM415" s="19">
        <f t="shared" si="2091"/>
        <v>0</v>
      </c>
      <c r="AN415" s="19">
        <f t="shared" si="2092"/>
        <v>0</v>
      </c>
      <c r="AO415" s="19">
        <f t="shared" si="2093"/>
        <v>44504.1</v>
      </c>
      <c r="AP415" s="19">
        <f t="shared" si="2094"/>
        <v>59338.799999999996</v>
      </c>
      <c r="AQ415" s="19"/>
      <c r="AT415" s="1" t="str">
        <f t="shared" si="2095"/>
        <v>Fantasy</v>
      </c>
      <c r="AU415" s="19">
        <f t="shared" si="2196"/>
        <v>0</v>
      </c>
      <c r="AV415" s="19">
        <f t="shared" si="2196"/>
        <v>0</v>
      </c>
      <c r="AW415" s="19">
        <f t="shared" si="2196"/>
        <v>0</v>
      </c>
      <c r="AX415" s="19">
        <f t="shared" si="2196"/>
        <v>8397</v>
      </c>
      <c r="AY415" s="19">
        <f t="shared" si="2196"/>
        <v>11196</v>
      </c>
      <c r="BA415" s="19">
        <f t="shared" si="2096"/>
        <v>0</v>
      </c>
      <c r="BB415">
        <f t="shared" si="2097"/>
        <v>0</v>
      </c>
      <c r="BC415">
        <f t="shared" si="2098"/>
        <v>0</v>
      </c>
      <c r="BD415">
        <f t="shared" si="2099"/>
        <v>111260.25</v>
      </c>
      <c r="BE415">
        <f t="shared" si="2100"/>
        <v>148347</v>
      </c>
      <c r="BF415" s="19"/>
      <c r="BH415" s="19">
        <f t="shared" si="2101"/>
        <v>0</v>
      </c>
      <c r="BI415" s="19">
        <f t="shared" si="2102"/>
        <v>0</v>
      </c>
      <c r="BJ415" s="19">
        <f t="shared" si="2103"/>
        <v>0</v>
      </c>
      <c r="BK415" s="19">
        <f t="shared" si="2104"/>
        <v>44504.1</v>
      </c>
      <c r="BL415" s="19">
        <f t="shared" si="2105"/>
        <v>59338.799999999996</v>
      </c>
      <c r="BM415" s="19"/>
      <c r="BP415" s="1" t="str">
        <f t="shared" si="2106"/>
        <v>Fantasy</v>
      </c>
      <c r="BQ415" s="19">
        <f t="shared" si="2197"/>
        <v>0</v>
      </c>
      <c r="BR415" s="19">
        <f t="shared" si="2197"/>
        <v>0</v>
      </c>
      <c r="BS415" s="19">
        <f t="shared" si="2197"/>
        <v>0</v>
      </c>
      <c r="BT415" s="19">
        <f t="shared" si="2197"/>
        <v>8397</v>
      </c>
      <c r="BU415" s="19">
        <f t="shared" si="2197"/>
        <v>11196</v>
      </c>
      <c r="BW415" s="19">
        <f t="shared" si="2107"/>
        <v>0</v>
      </c>
      <c r="BX415">
        <f t="shared" si="2108"/>
        <v>0</v>
      </c>
      <c r="BY415">
        <f t="shared" si="2109"/>
        <v>0</v>
      </c>
      <c r="BZ415">
        <f t="shared" si="2110"/>
        <v>111260.25</v>
      </c>
      <c r="CA415">
        <f t="shared" si="2111"/>
        <v>148347</v>
      </c>
      <c r="CB415" s="19"/>
      <c r="CD415" s="19">
        <f t="shared" si="2112"/>
        <v>0</v>
      </c>
      <c r="CE415" s="19">
        <f t="shared" si="2113"/>
        <v>0</v>
      </c>
      <c r="CF415" s="19">
        <f t="shared" si="2114"/>
        <v>0</v>
      </c>
      <c r="CG415" s="19">
        <f t="shared" si="2115"/>
        <v>44504.1</v>
      </c>
      <c r="CH415" s="19">
        <f t="shared" si="2116"/>
        <v>59338.799999999996</v>
      </c>
      <c r="CI415" s="19"/>
      <c r="CL415" s="1" t="str">
        <f t="shared" si="2117"/>
        <v>Fantasy</v>
      </c>
      <c r="CM415" s="19">
        <f t="shared" si="2198"/>
        <v>0</v>
      </c>
      <c r="CN415" s="19">
        <f t="shared" si="2198"/>
        <v>0</v>
      </c>
      <c r="CO415" s="19">
        <f t="shared" si="2198"/>
        <v>0</v>
      </c>
      <c r="CP415" s="19">
        <f t="shared" si="2198"/>
        <v>8397</v>
      </c>
      <c r="CQ415" s="19">
        <f t="shared" si="2198"/>
        <v>11196</v>
      </c>
      <c r="CS415" s="19">
        <f t="shared" si="2118"/>
        <v>0</v>
      </c>
      <c r="CT415">
        <f t="shared" si="2119"/>
        <v>0</v>
      </c>
      <c r="CU415">
        <f t="shared" si="2120"/>
        <v>0</v>
      </c>
      <c r="CV415">
        <f t="shared" si="2121"/>
        <v>111260.25</v>
      </c>
      <c r="CW415">
        <f t="shared" si="2122"/>
        <v>148347</v>
      </c>
      <c r="CX415" s="19"/>
      <c r="CZ415" s="19">
        <f t="shared" si="2123"/>
        <v>0</v>
      </c>
      <c r="DA415" s="19">
        <f t="shared" si="2124"/>
        <v>0</v>
      </c>
      <c r="DB415" s="19">
        <f t="shared" si="2125"/>
        <v>0</v>
      </c>
      <c r="DC415" s="19">
        <f t="shared" si="2126"/>
        <v>44504.1</v>
      </c>
      <c r="DD415" s="19">
        <f t="shared" si="2127"/>
        <v>59338.799999999996</v>
      </c>
      <c r="DE415" s="19"/>
      <c r="DH415" s="1" t="str">
        <f t="shared" si="2128"/>
        <v>Fantasy</v>
      </c>
      <c r="DI415" s="19">
        <f t="shared" si="2199"/>
        <v>0</v>
      </c>
      <c r="DJ415" s="19">
        <f t="shared" si="2199"/>
        <v>0</v>
      </c>
      <c r="DK415" s="19">
        <f t="shared" si="2199"/>
        <v>0</v>
      </c>
      <c r="DL415" s="19">
        <f t="shared" si="2199"/>
        <v>6531</v>
      </c>
      <c r="DM415" s="19">
        <f t="shared" si="2199"/>
        <v>11196</v>
      </c>
      <c r="DO415" s="19">
        <f t="shared" si="2129"/>
        <v>0</v>
      </c>
      <c r="DP415">
        <f t="shared" si="2130"/>
        <v>0</v>
      </c>
      <c r="DQ415">
        <f t="shared" si="2131"/>
        <v>0</v>
      </c>
      <c r="DR415">
        <f t="shared" si="2132"/>
        <v>86535.75</v>
      </c>
      <c r="DS415">
        <f t="shared" si="2133"/>
        <v>148347</v>
      </c>
      <c r="DT415" s="19"/>
      <c r="DV415" s="19">
        <f t="shared" si="2134"/>
        <v>0</v>
      </c>
      <c r="DW415" s="19">
        <f t="shared" si="2135"/>
        <v>0</v>
      </c>
      <c r="DX415" s="19">
        <f t="shared" si="2136"/>
        <v>0</v>
      </c>
      <c r="DY415" s="19">
        <f t="shared" si="2137"/>
        <v>34614.299999999996</v>
      </c>
      <c r="DZ415" s="19">
        <f t="shared" si="2138"/>
        <v>59338.799999999996</v>
      </c>
      <c r="EA415" s="19"/>
      <c r="ED415" s="1" t="str">
        <f t="shared" si="2139"/>
        <v>Fantasy</v>
      </c>
      <c r="EE415" s="19">
        <f t="shared" si="2200"/>
        <v>0</v>
      </c>
      <c r="EF415" s="19">
        <f t="shared" si="2200"/>
        <v>0</v>
      </c>
      <c r="EG415" s="19">
        <f t="shared" si="2200"/>
        <v>0</v>
      </c>
      <c r="EH415" s="19">
        <f t="shared" si="2200"/>
        <v>8397</v>
      </c>
      <c r="EI415" s="19">
        <f t="shared" si="2200"/>
        <v>11196</v>
      </c>
      <c r="EK415" s="19">
        <f t="shared" si="2140"/>
        <v>0</v>
      </c>
      <c r="EL415">
        <f t="shared" si="2141"/>
        <v>0</v>
      </c>
      <c r="EM415">
        <f t="shared" si="2142"/>
        <v>0</v>
      </c>
      <c r="EN415">
        <f t="shared" si="2143"/>
        <v>111260.25</v>
      </c>
      <c r="EO415">
        <f t="shared" si="2144"/>
        <v>148347</v>
      </c>
      <c r="EP415" s="19"/>
      <c r="ER415" s="19">
        <f t="shared" si="2145"/>
        <v>0</v>
      </c>
      <c r="ES415" s="19">
        <f t="shared" si="2146"/>
        <v>0</v>
      </c>
      <c r="ET415" s="19">
        <f t="shared" si="2147"/>
        <v>0</v>
      </c>
      <c r="EU415" s="19">
        <f t="shared" si="2148"/>
        <v>44504.1</v>
      </c>
      <c r="EV415" s="19">
        <f t="shared" si="2149"/>
        <v>59338.799999999996</v>
      </c>
      <c r="EW415" s="19"/>
      <c r="EZ415" s="1" t="str">
        <f t="shared" si="2150"/>
        <v>Fantasy</v>
      </c>
      <c r="FA415" s="19">
        <f t="shared" si="2201"/>
        <v>0</v>
      </c>
      <c r="FB415" s="19">
        <f t="shared" si="2201"/>
        <v>0</v>
      </c>
      <c r="FC415" s="19">
        <f t="shared" si="2201"/>
        <v>0</v>
      </c>
      <c r="FD415" s="19">
        <f t="shared" si="2201"/>
        <v>8397</v>
      </c>
      <c r="FE415" s="19">
        <f t="shared" si="2201"/>
        <v>11196</v>
      </c>
      <c r="FG415" s="19">
        <f t="shared" si="2151"/>
        <v>0</v>
      </c>
      <c r="FH415">
        <f t="shared" si="2152"/>
        <v>0</v>
      </c>
      <c r="FI415">
        <f t="shared" si="2153"/>
        <v>0</v>
      </c>
      <c r="FJ415">
        <f t="shared" si="2154"/>
        <v>111260.25</v>
      </c>
      <c r="FK415">
        <f t="shared" si="2155"/>
        <v>148347</v>
      </c>
      <c r="FL415" s="19"/>
      <c r="FN415" s="19">
        <f t="shared" si="2156"/>
        <v>0</v>
      </c>
      <c r="FO415" s="19">
        <f t="shared" si="2157"/>
        <v>0</v>
      </c>
      <c r="FP415" s="19">
        <f t="shared" si="2158"/>
        <v>0</v>
      </c>
      <c r="FQ415" s="19">
        <f t="shared" si="2159"/>
        <v>44504.1</v>
      </c>
      <c r="FR415" s="19">
        <f t="shared" si="2160"/>
        <v>59338.799999999996</v>
      </c>
      <c r="FS415" s="19"/>
      <c r="FV415" s="1" t="str">
        <f t="shared" si="2161"/>
        <v>Fantasy</v>
      </c>
      <c r="FW415" s="19">
        <f t="shared" si="2202"/>
        <v>0</v>
      </c>
      <c r="FX415" s="19">
        <f t="shared" si="2202"/>
        <v>0</v>
      </c>
      <c r="FY415" s="19">
        <f t="shared" si="2202"/>
        <v>0</v>
      </c>
      <c r="FZ415" s="19">
        <f t="shared" si="2202"/>
        <v>8397</v>
      </c>
      <c r="GA415" s="19">
        <f t="shared" si="2202"/>
        <v>11196</v>
      </c>
      <c r="GC415" s="19">
        <f t="shared" si="2162"/>
        <v>0</v>
      </c>
      <c r="GD415">
        <f t="shared" si="2163"/>
        <v>0</v>
      </c>
      <c r="GE415">
        <f t="shared" si="2164"/>
        <v>0</v>
      </c>
      <c r="GF415">
        <f t="shared" si="2165"/>
        <v>111260.25</v>
      </c>
      <c r="GG415">
        <f t="shared" si="2166"/>
        <v>148347</v>
      </c>
      <c r="GH415" s="19"/>
      <c r="GJ415" s="19">
        <f t="shared" si="2167"/>
        <v>0</v>
      </c>
      <c r="GK415" s="19">
        <f t="shared" si="2168"/>
        <v>0</v>
      </c>
      <c r="GL415" s="19">
        <f t="shared" si="2169"/>
        <v>0</v>
      </c>
      <c r="GM415" s="19">
        <f t="shared" si="2170"/>
        <v>44504.1</v>
      </c>
      <c r="GN415" s="19">
        <f t="shared" si="2171"/>
        <v>59338.799999999996</v>
      </c>
      <c r="GO415" s="19"/>
      <c r="GR415" s="1" t="str">
        <f t="shared" si="2172"/>
        <v>Fantasy</v>
      </c>
      <c r="GS415" s="19">
        <f t="shared" si="2203"/>
        <v>0</v>
      </c>
      <c r="GT415" s="19">
        <f t="shared" si="2203"/>
        <v>0</v>
      </c>
      <c r="GU415" s="19">
        <f t="shared" si="2203"/>
        <v>0</v>
      </c>
      <c r="GV415" s="19">
        <f t="shared" si="2203"/>
        <v>8397</v>
      </c>
      <c r="GW415" s="19">
        <f t="shared" si="2203"/>
        <v>11196</v>
      </c>
      <c r="GY415" s="19">
        <f t="shared" si="2173"/>
        <v>0</v>
      </c>
      <c r="GZ415">
        <f t="shared" si="2174"/>
        <v>0</v>
      </c>
      <c r="HA415">
        <f t="shared" si="2175"/>
        <v>0</v>
      </c>
      <c r="HB415">
        <f t="shared" si="2176"/>
        <v>111260.25</v>
      </c>
      <c r="HC415">
        <f t="shared" si="2177"/>
        <v>148347</v>
      </c>
      <c r="HD415" s="19"/>
      <c r="HF415" s="19">
        <f t="shared" si="2178"/>
        <v>0</v>
      </c>
      <c r="HG415" s="19">
        <f t="shared" si="2179"/>
        <v>0</v>
      </c>
      <c r="HH415" s="19">
        <f t="shared" si="2180"/>
        <v>0</v>
      </c>
      <c r="HI415" s="19">
        <f t="shared" si="2181"/>
        <v>44504.1</v>
      </c>
      <c r="HJ415" s="19">
        <f t="shared" si="2182"/>
        <v>59338.799999999996</v>
      </c>
      <c r="HK415" s="19"/>
      <c r="HN415" s="1" t="str">
        <f t="shared" si="2183"/>
        <v>Fantasy</v>
      </c>
      <c r="HO415" s="19">
        <f t="shared" si="2204"/>
        <v>0</v>
      </c>
      <c r="HP415" s="19">
        <f t="shared" si="2204"/>
        <v>0</v>
      </c>
      <c r="HQ415" s="19">
        <f t="shared" si="2204"/>
        <v>0</v>
      </c>
      <c r="HR415" s="19">
        <f t="shared" si="2204"/>
        <v>8397</v>
      </c>
      <c r="HS415" s="19">
        <f t="shared" si="2204"/>
        <v>11196</v>
      </c>
      <c r="HU415" s="19">
        <f t="shared" si="2184"/>
        <v>0</v>
      </c>
      <c r="HV415">
        <f t="shared" si="2185"/>
        <v>0</v>
      </c>
      <c r="HW415">
        <f t="shared" si="2186"/>
        <v>0</v>
      </c>
      <c r="HX415">
        <f t="shared" si="2187"/>
        <v>111260.25</v>
      </c>
      <c r="HY415">
        <f t="shared" si="2188"/>
        <v>148347</v>
      </c>
      <c r="HZ415" s="19"/>
      <c r="IB415" s="19">
        <f t="shared" si="2189"/>
        <v>0</v>
      </c>
      <c r="IC415" s="19">
        <f t="shared" si="2190"/>
        <v>0</v>
      </c>
      <c r="ID415" s="19">
        <f t="shared" si="2191"/>
        <v>0</v>
      </c>
      <c r="IE415" s="19">
        <f t="shared" si="2192"/>
        <v>44504.1</v>
      </c>
      <c r="IF415" s="19">
        <f t="shared" si="2193"/>
        <v>59338.799999999996</v>
      </c>
      <c r="IG415" s="19"/>
    </row>
    <row r="416" spans="1:241">
      <c r="B416" s="1" t="str">
        <f t="shared" si="2073"/>
        <v>Fantasy</v>
      </c>
      <c r="C416" s="19">
        <f t="shared" si="2194"/>
        <v>0</v>
      </c>
      <c r="D416" s="19">
        <f t="shared" si="2194"/>
        <v>0</v>
      </c>
      <c r="E416" s="19">
        <f t="shared" si="2194"/>
        <v>0</v>
      </c>
      <c r="F416" s="19">
        <f t="shared" si="2194"/>
        <v>5598</v>
      </c>
      <c r="G416" s="19">
        <f t="shared" si="2194"/>
        <v>7464</v>
      </c>
      <c r="I416" s="19">
        <f t="shared" si="2074"/>
        <v>0</v>
      </c>
      <c r="J416">
        <f t="shared" si="2075"/>
        <v>0</v>
      </c>
      <c r="K416">
        <f t="shared" si="2076"/>
        <v>0</v>
      </c>
      <c r="L416">
        <f t="shared" si="2077"/>
        <v>74173.5</v>
      </c>
      <c r="M416">
        <f t="shared" si="2078"/>
        <v>98898</v>
      </c>
      <c r="N416" s="19"/>
      <c r="P416" s="19">
        <f t="shared" si="2079"/>
        <v>0</v>
      </c>
      <c r="Q416" s="19">
        <f t="shared" si="2080"/>
        <v>0</v>
      </c>
      <c r="R416" s="19">
        <f t="shared" si="2081"/>
        <v>0</v>
      </c>
      <c r="S416" s="19">
        <f t="shared" si="2082"/>
        <v>29669.399999999998</v>
      </c>
      <c r="T416" s="19">
        <f t="shared" si="2083"/>
        <v>39559.199999999997</v>
      </c>
      <c r="U416" s="19"/>
      <c r="X416" s="1" t="str">
        <f t="shared" si="2084"/>
        <v>Fantasy</v>
      </c>
      <c r="Y416" s="19">
        <f t="shared" si="2195"/>
        <v>0</v>
      </c>
      <c r="Z416" s="19">
        <f t="shared" si="2195"/>
        <v>0</v>
      </c>
      <c r="AA416" s="19">
        <f t="shared" si="2195"/>
        <v>0</v>
      </c>
      <c r="AB416" s="19">
        <f t="shared" si="2195"/>
        <v>5598</v>
      </c>
      <c r="AC416" s="19">
        <f t="shared" si="2195"/>
        <v>7464</v>
      </c>
      <c r="AE416" s="19">
        <f t="shared" si="2085"/>
        <v>0</v>
      </c>
      <c r="AF416">
        <f t="shared" si="2086"/>
        <v>0</v>
      </c>
      <c r="AG416">
        <f t="shared" si="2087"/>
        <v>0</v>
      </c>
      <c r="AH416">
        <f t="shared" si="2088"/>
        <v>74173.5</v>
      </c>
      <c r="AI416">
        <f t="shared" si="2089"/>
        <v>98898</v>
      </c>
      <c r="AJ416" s="19"/>
      <c r="AL416" s="19">
        <f t="shared" si="2090"/>
        <v>0</v>
      </c>
      <c r="AM416" s="19">
        <f t="shared" si="2091"/>
        <v>0</v>
      </c>
      <c r="AN416" s="19">
        <f t="shared" si="2092"/>
        <v>0</v>
      </c>
      <c r="AO416" s="19">
        <f t="shared" si="2093"/>
        <v>29669.399999999998</v>
      </c>
      <c r="AP416" s="19">
        <f t="shared" si="2094"/>
        <v>39559.199999999997</v>
      </c>
      <c r="AQ416" s="19"/>
      <c r="AT416" s="1" t="str">
        <f t="shared" si="2095"/>
        <v>Style, Designers</v>
      </c>
      <c r="AU416" s="19">
        <f t="shared" si="2196"/>
        <v>0</v>
      </c>
      <c r="AV416" s="19">
        <f t="shared" si="2196"/>
        <v>0</v>
      </c>
      <c r="AW416" s="19">
        <f t="shared" si="2196"/>
        <v>0</v>
      </c>
      <c r="AX416" s="19">
        <f t="shared" si="2196"/>
        <v>5598</v>
      </c>
      <c r="AY416" s="19">
        <f t="shared" si="2196"/>
        <v>7464</v>
      </c>
      <c r="BA416" s="19">
        <f t="shared" si="2096"/>
        <v>0</v>
      </c>
      <c r="BB416">
        <f t="shared" si="2097"/>
        <v>0</v>
      </c>
      <c r="BC416">
        <f t="shared" si="2098"/>
        <v>0</v>
      </c>
      <c r="BD416">
        <f t="shared" si="2099"/>
        <v>74173.5</v>
      </c>
      <c r="BE416">
        <f t="shared" si="2100"/>
        <v>98898</v>
      </c>
      <c r="BF416" s="19"/>
      <c r="BH416" s="19">
        <f t="shared" si="2101"/>
        <v>0</v>
      </c>
      <c r="BI416" s="19">
        <f t="shared" si="2102"/>
        <v>0</v>
      </c>
      <c r="BJ416" s="19">
        <f t="shared" si="2103"/>
        <v>0</v>
      </c>
      <c r="BK416" s="19">
        <f t="shared" si="2104"/>
        <v>29669.399999999998</v>
      </c>
      <c r="BL416" s="19">
        <f t="shared" si="2105"/>
        <v>39559.199999999997</v>
      </c>
      <c r="BM416" s="19"/>
      <c r="BP416" s="1" t="str">
        <f t="shared" si="2106"/>
        <v>Style, Designers</v>
      </c>
      <c r="BQ416" s="19">
        <f t="shared" si="2197"/>
        <v>0</v>
      </c>
      <c r="BR416" s="19">
        <f t="shared" si="2197"/>
        <v>0</v>
      </c>
      <c r="BS416" s="19">
        <f t="shared" si="2197"/>
        <v>0</v>
      </c>
      <c r="BT416" s="19">
        <f t="shared" si="2197"/>
        <v>5598</v>
      </c>
      <c r="BU416" s="19">
        <f t="shared" si="2197"/>
        <v>7464</v>
      </c>
      <c r="BW416" s="19">
        <f t="shared" si="2107"/>
        <v>0</v>
      </c>
      <c r="BX416">
        <f t="shared" si="2108"/>
        <v>0</v>
      </c>
      <c r="BY416">
        <f t="shared" si="2109"/>
        <v>0</v>
      </c>
      <c r="BZ416">
        <f t="shared" si="2110"/>
        <v>74173.5</v>
      </c>
      <c r="CA416">
        <f t="shared" si="2111"/>
        <v>98898</v>
      </c>
      <c r="CB416" s="19"/>
      <c r="CD416" s="19">
        <f t="shared" si="2112"/>
        <v>0</v>
      </c>
      <c r="CE416" s="19">
        <f t="shared" si="2113"/>
        <v>0</v>
      </c>
      <c r="CF416" s="19">
        <f t="shared" si="2114"/>
        <v>0</v>
      </c>
      <c r="CG416" s="19">
        <f t="shared" si="2115"/>
        <v>29669.399999999998</v>
      </c>
      <c r="CH416" s="19">
        <f t="shared" si="2116"/>
        <v>39559.199999999997</v>
      </c>
      <c r="CI416" s="19"/>
      <c r="CL416" s="1" t="str">
        <f t="shared" si="2117"/>
        <v>Style, Designers</v>
      </c>
      <c r="CM416" s="19">
        <f t="shared" si="2198"/>
        <v>0</v>
      </c>
      <c r="CN416" s="19">
        <f t="shared" si="2198"/>
        <v>0</v>
      </c>
      <c r="CO416" s="19">
        <f t="shared" si="2198"/>
        <v>0</v>
      </c>
      <c r="CP416" s="19">
        <f t="shared" si="2198"/>
        <v>5598</v>
      </c>
      <c r="CQ416" s="19">
        <f t="shared" si="2198"/>
        <v>7464</v>
      </c>
      <c r="CS416" s="19">
        <f t="shared" si="2118"/>
        <v>0</v>
      </c>
      <c r="CT416">
        <f t="shared" si="2119"/>
        <v>0</v>
      </c>
      <c r="CU416">
        <f t="shared" si="2120"/>
        <v>0</v>
      </c>
      <c r="CV416">
        <f t="shared" si="2121"/>
        <v>74173.5</v>
      </c>
      <c r="CW416">
        <f t="shared" si="2122"/>
        <v>98898</v>
      </c>
      <c r="CX416" s="19"/>
      <c r="CZ416" s="19">
        <f t="shared" si="2123"/>
        <v>0</v>
      </c>
      <c r="DA416" s="19">
        <f t="shared" si="2124"/>
        <v>0</v>
      </c>
      <c r="DB416" s="19">
        <f t="shared" si="2125"/>
        <v>0</v>
      </c>
      <c r="DC416" s="19">
        <f t="shared" si="2126"/>
        <v>29669.399999999998</v>
      </c>
      <c r="DD416" s="19">
        <f t="shared" si="2127"/>
        <v>39559.199999999997</v>
      </c>
      <c r="DE416" s="19"/>
      <c r="DH416" s="1" t="str">
        <f t="shared" si="2128"/>
        <v>Style, Designers</v>
      </c>
      <c r="DI416" s="19">
        <f t="shared" si="2199"/>
        <v>0</v>
      </c>
      <c r="DJ416" s="19">
        <f t="shared" si="2199"/>
        <v>0</v>
      </c>
      <c r="DK416" s="19">
        <f t="shared" si="2199"/>
        <v>0</v>
      </c>
      <c r="DL416" s="19">
        <f t="shared" si="2199"/>
        <v>4354</v>
      </c>
      <c r="DM416" s="19">
        <f t="shared" si="2199"/>
        <v>7464</v>
      </c>
      <c r="DO416" s="19">
        <f t="shared" si="2129"/>
        <v>0</v>
      </c>
      <c r="DP416">
        <f t="shared" si="2130"/>
        <v>0</v>
      </c>
      <c r="DQ416">
        <f t="shared" si="2131"/>
        <v>0</v>
      </c>
      <c r="DR416">
        <f t="shared" si="2132"/>
        <v>57690.5</v>
      </c>
      <c r="DS416">
        <f t="shared" si="2133"/>
        <v>98898</v>
      </c>
      <c r="DT416" s="19"/>
      <c r="DV416" s="19">
        <f t="shared" si="2134"/>
        <v>0</v>
      </c>
      <c r="DW416" s="19">
        <f t="shared" si="2135"/>
        <v>0</v>
      </c>
      <c r="DX416" s="19">
        <f t="shared" si="2136"/>
        <v>0</v>
      </c>
      <c r="DY416" s="19">
        <f t="shared" si="2137"/>
        <v>23076.2</v>
      </c>
      <c r="DZ416" s="19">
        <f t="shared" si="2138"/>
        <v>39559.199999999997</v>
      </c>
      <c r="EA416" s="19"/>
      <c r="ED416" s="1" t="str">
        <f t="shared" si="2139"/>
        <v>Style, Designers</v>
      </c>
      <c r="EE416" s="19">
        <f t="shared" si="2200"/>
        <v>0</v>
      </c>
      <c r="EF416" s="19">
        <f t="shared" si="2200"/>
        <v>0</v>
      </c>
      <c r="EG416" s="19">
        <f t="shared" si="2200"/>
        <v>0</v>
      </c>
      <c r="EH416" s="19">
        <f t="shared" si="2200"/>
        <v>5598</v>
      </c>
      <c r="EI416" s="19">
        <f t="shared" si="2200"/>
        <v>7464</v>
      </c>
      <c r="EK416" s="19">
        <f t="shared" si="2140"/>
        <v>0</v>
      </c>
      <c r="EL416">
        <f t="shared" si="2141"/>
        <v>0</v>
      </c>
      <c r="EM416">
        <f t="shared" si="2142"/>
        <v>0</v>
      </c>
      <c r="EN416">
        <f t="shared" si="2143"/>
        <v>74173.5</v>
      </c>
      <c r="EO416">
        <f t="shared" si="2144"/>
        <v>98898</v>
      </c>
      <c r="EP416" s="19"/>
      <c r="ER416" s="19">
        <f t="shared" si="2145"/>
        <v>0</v>
      </c>
      <c r="ES416" s="19">
        <f t="shared" si="2146"/>
        <v>0</v>
      </c>
      <c r="ET416" s="19">
        <f t="shared" si="2147"/>
        <v>0</v>
      </c>
      <c r="EU416" s="19">
        <f t="shared" si="2148"/>
        <v>29669.399999999998</v>
      </c>
      <c r="EV416" s="19">
        <f t="shared" si="2149"/>
        <v>39559.199999999997</v>
      </c>
      <c r="EW416" s="19"/>
      <c r="EZ416" s="1" t="str">
        <f t="shared" si="2150"/>
        <v>Style, Designers</v>
      </c>
      <c r="FA416" s="19">
        <f t="shared" si="2201"/>
        <v>0</v>
      </c>
      <c r="FB416" s="19">
        <f t="shared" si="2201"/>
        <v>0</v>
      </c>
      <c r="FC416" s="19">
        <f t="shared" si="2201"/>
        <v>0</v>
      </c>
      <c r="FD416" s="19">
        <f t="shared" si="2201"/>
        <v>5598</v>
      </c>
      <c r="FE416" s="19">
        <f t="shared" si="2201"/>
        <v>7464</v>
      </c>
      <c r="FG416" s="19">
        <f t="shared" si="2151"/>
        <v>0</v>
      </c>
      <c r="FH416">
        <f t="shared" si="2152"/>
        <v>0</v>
      </c>
      <c r="FI416">
        <f t="shared" si="2153"/>
        <v>0</v>
      </c>
      <c r="FJ416">
        <f t="shared" si="2154"/>
        <v>74173.5</v>
      </c>
      <c r="FK416">
        <f t="shared" si="2155"/>
        <v>98898</v>
      </c>
      <c r="FL416" s="19"/>
      <c r="FN416" s="19">
        <f t="shared" si="2156"/>
        <v>0</v>
      </c>
      <c r="FO416" s="19">
        <f t="shared" si="2157"/>
        <v>0</v>
      </c>
      <c r="FP416" s="19">
        <f t="shared" si="2158"/>
        <v>0</v>
      </c>
      <c r="FQ416" s="19">
        <f t="shared" si="2159"/>
        <v>29669.399999999998</v>
      </c>
      <c r="FR416" s="19">
        <f t="shared" si="2160"/>
        <v>39559.199999999997</v>
      </c>
      <c r="FS416" s="19"/>
      <c r="FV416" s="1" t="str">
        <f t="shared" si="2161"/>
        <v>Style, Designers</v>
      </c>
      <c r="FW416" s="19">
        <f t="shared" si="2202"/>
        <v>0</v>
      </c>
      <c r="FX416" s="19">
        <f t="shared" si="2202"/>
        <v>0</v>
      </c>
      <c r="FY416" s="19">
        <f t="shared" si="2202"/>
        <v>0</v>
      </c>
      <c r="FZ416" s="19">
        <f t="shared" si="2202"/>
        <v>5598</v>
      </c>
      <c r="GA416" s="19">
        <f t="shared" si="2202"/>
        <v>7464</v>
      </c>
      <c r="GC416" s="19">
        <f t="shared" si="2162"/>
        <v>0</v>
      </c>
      <c r="GD416">
        <f t="shared" si="2163"/>
        <v>0</v>
      </c>
      <c r="GE416">
        <f t="shared" si="2164"/>
        <v>0</v>
      </c>
      <c r="GF416">
        <f t="shared" si="2165"/>
        <v>74173.5</v>
      </c>
      <c r="GG416">
        <f t="shared" si="2166"/>
        <v>98898</v>
      </c>
      <c r="GH416" s="19"/>
      <c r="GJ416" s="19">
        <f t="shared" si="2167"/>
        <v>0</v>
      </c>
      <c r="GK416" s="19">
        <f t="shared" si="2168"/>
        <v>0</v>
      </c>
      <c r="GL416" s="19">
        <f t="shared" si="2169"/>
        <v>0</v>
      </c>
      <c r="GM416" s="19">
        <f t="shared" si="2170"/>
        <v>29669.399999999998</v>
      </c>
      <c r="GN416" s="19">
        <f t="shared" si="2171"/>
        <v>39559.199999999997</v>
      </c>
      <c r="GO416" s="19"/>
      <c r="GR416" s="1" t="str">
        <f t="shared" si="2172"/>
        <v>Style, Designers</v>
      </c>
      <c r="GS416" s="19">
        <f t="shared" si="2203"/>
        <v>0</v>
      </c>
      <c r="GT416" s="19">
        <f t="shared" si="2203"/>
        <v>0</v>
      </c>
      <c r="GU416" s="19">
        <f t="shared" si="2203"/>
        <v>0</v>
      </c>
      <c r="GV416" s="19">
        <f t="shared" si="2203"/>
        <v>5598</v>
      </c>
      <c r="GW416" s="19">
        <f t="shared" si="2203"/>
        <v>7464</v>
      </c>
      <c r="GY416" s="19">
        <f t="shared" si="2173"/>
        <v>0</v>
      </c>
      <c r="GZ416">
        <f t="shared" si="2174"/>
        <v>0</v>
      </c>
      <c r="HA416">
        <f t="shared" si="2175"/>
        <v>0</v>
      </c>
      <c r="HB416">
        <f t="shared" si="2176"/>
        <v>74173.5</v>
      </c>
      <c r="HC416">
        <f t="shared" si="2177"/>
        <v>98898</v>
      </c>
      <c r="HD416" s="19"/>
      <c r="HF416" s="19">
        <f t="shared" si="2178"/>
        <v>0</v>
      </c>
      <c r="HG416" s="19">
        <f t="shared" si="2179"/>
        <v>0</v>
      </c>
      <c r="HH416" s="19">
        <f t="shared" si="2180"/>
        <v>0</v>
      </c>
      <c r="HI416" s="19">
        <f t="shared" si="2181"/>
        <v>29669.399999999998</v>
      </c>
      <c r="HJ416" s="19">
        <f t="shared" si="2182"/>
        <v>39559.199999999997</v>
      </c>
      <c r="HK416" s="19"/>
      <c r="HN416" s="1" t="str">
        <f t="shared" si="2183"/>
        <v>Style, Designers</v>
      </c>
      <c r="HO416" s="19">
        <f t="shared" si="2204"/>
        <v>0</v>
      </c>
      <c r="HP416" s="19">
        <f t="shared" si="2204"/>
        <v>0</v>
      </c>
      <c r="HQ416" s="19">
        <f t="shared" si="2204"/>
        <v>0</v>
      </c>
      <c r="HR416" s="19">
        <f t="shared" si="2204"/>
        <v>5598</v>
      </c>
      <c r="HS416" s="19">
        <f t="shared" si="2204"/>
        <v>7464</v>
      </c>
      <c r="HU416" s="19">
        <f t="shared" si="2184"/>
        <v>0</v>
      </c>
      <c r="HV416">
        <f t="shared" si="2185"/>
        <v>0</v>
      </c>
      <c r="HW416">
        <f t="shared" si="2186"/>
        <v>0</v>
      </c>
      <c r="HX416">
        <f t="shared" si="2187"/>
        <v>74173.5</v>
      </c>
      <c r="HY416">
        <f t="shared" si="2188"/>
        <v>98898</v>
      </c>
      <c r="HZ416" s="19"/>
      <c r="IB416" s="19">
        <f t="shared" si="2189"/>
        <v>0</v>
      </c>
      <c r="IC416" s="19">
        <f t="shared" si="2190"/>
        <v>0</v>
      </c>
      <c r="ID416" s="19">
        <f t="shared" si="2191"/>
        <v>0</v>
      </c>
      <c r="IE416" s="19">
        <f t="shared" si="2192"/>
        <v>29669.399999999998</v>
      </c>
      <c r="IF416" s="19">
        <f t="shared" si="2193"/>
        <v>39559.199999999997</v>
      </c>
      <c r="IG416" s="19"/>
    </row>
    <row r="417" spans="1:241">
      <c r="B417" s="1" t="str">
        <f t="shared" si="2073"/>
        <v>Style</v>
      </c>
      <c r="C417" s="19">
        <f t="shared" si="2194"/>
        <v>0</v>
      </c>
      <c r="D417" s="19">
        <f t="shared" si="2194"/>
        <v>0</v>
      </c>
      <c r="E417" s="19">
        <f t="shared" si="2194"/>
        <v>0</v>
      </c>
      <c r="F417" s="19">
        <f t="shared" si="2194"/>
        <v>8397</v>
      </c>
      <c r="G417" s="19">
        <f t="shared" si="2194"/>
        <v>11196</v>
      </c>
      <c r="I417" s="19">
        <f t="shared" si="2074"/>
        <v>0</v>
      </c>
      <c r="J417">
        <f t="shared" si="2075"/>
        <v>0</v>
      </c>
      <c r="K417">
        <f t="shared" si="2076"/>
        <v>0</v>
      </c>
      <c r="L417">
        <f t="shared" si="2077"/>
        <v>135191.70000000001</v>
      </c>
      <c r="M417">
        <f t="shared" si="2078"/>
        <v>180255.6</v>
      </c>
      <c r="N417" s="19"/>
      <c r="P417" s="19">
        <f t="shared" si="2079"/>
        <v>0</v>
      </c>
      <c r="Q417" s="19">
        <f t="shared" si="2080"/>
        <v>0</v>
      </c>
      <c r="R417" s="19">
        <f t="shared" si="2081"/>
        <v>0</v>
      </c>
      <c r="S417" s="19">
        <f t="shared" si="2082"/>
        <v>48282.75</v>
      </c>
      <c r="T417" s="19">
        <f t="shared" si="2083"/>
        <v>64377</v>
      </c>
      <c r="U417" s="19"/>
      <c r="X417" s="1" t="str">
        <f t="shared" si="2084"/>
        <v>Style</v>
      </c>
      <c r="Y417" s="19">
        <f t="shared" si="2195"/>
        <v>0</v>
      </c>
      <c r="Z417" s="19">
        <f t="shared" si="2195"/>
        <v>0</v>
      </c>
      <c r="AA417" s="19">
        <f t="shared" si="2195"/>
        <v>0</v>
      </c>
      <c r="AB417" s="19">
        <f t="shared" si="2195"/>
        <v>8397</v>
      </c>
      <c r="AC417" s="19">
        <f t="shared" si="2195"/>
        <v>11196</v>
      </c>
      <c r="AE417" s="19">
        <f t="shared" si="2085"/>
        <v>0</v>
      </c>
      <c r="AF417">
        <f t="shared" si="2086"/>
        <v>0</v>
      </c>
      <c r="AG417">
        <f t="shared" si="2087"/>
        <v>0</v>
      </c>
      <c r="AH417">
        <f t="shared" si="2088"/>
        <v>135191.70000000001</v>
      </c>
      <c r="AI417">
        <f t="shared" si="2089"/>
        <v>180255.6</v>
      </c>
      <c r="AJ417" s="19"/>
      <c r="AL417" s="19">
        <f t="shared" si="2090"/>
        <v>0</v>
      </c>
      <c r="AM417" s="19">
        <f t="shared" si="2091"/>
        <v>0</v>
      </c>
      <c r="AN417" s="19">
        <f t="shared" si="2092"/>
        <v>0</v>
      </c>
      <c r="AO417" s="19">
        <f t="shared" si="2093"/>
        <v>48282.75</v>
      </c>
      <c r="AP417" s="19">
        <f t="shared" si="2094"/>
        <v>64377</v>
      </c>
      <c r="AQ417" s="19"/>
      <c r="AT417" s="1" t="str">
        <f t="shared" si="2095"/>
        <v>Style</v>
      </c>
      <c r="AU417" s="19">
        <f t="shared" si="2196"/>
        <v>0</v>
      </c>
      <c r="AV417" s="19">
        <f t="shared" si="2196"/>
        <v>0</v>
      </c>
      <c r="AW417" s="19">
        <f t="shared" si="2196"/>
        <v>0</v>
      </c>
      <c r="AX417" s="19">
        <f t="shared" si="2196"/>
        <v>8397</v>
      </c>
      <c r="AY417" s="19">
        <f t="shared" si="2196"/>
        <v>11196</v>
      </c>
      <c r="BA417" s="19">
        <f t="shared" si="2096"/>
        <v>0</v>
      </c>
      <c r="BB417">
        <f t="shared" si="2097"/>
        <v>0</v>
      </c>
      <c r="BC417">
        <f t="shared" si="2098"/>
        <v>0</v>
      </c>
      <c r="BD417">
        <f t="shared" si="2099"/>
        <v>135191.70000000001</v>
      </c>
      <c r="BE417">
        <f t="shared" si="2100"/>
        <v>180255.6</v>
      </c>
      <c r="BF417" s="19"/>
      <c r="BH417" s="19">
        <f t="shared" si="2101"/>
        <v>0</v>
      </c>
      <c r="BI417" s="19">
        <f t="shared" si="2102"/>
        <v>0</v>
      </c>
      <c r="BJ417" s="19">
        <f t="shared" si="2103"/>
        <v>0</v>
      </c>
      <c r="BK417" s="19">
        <f t="shared" si="2104"/>
        <v>48282.75</v>
      </c>
      <c r="BL417" s="19">
        <f t="shared" si="2105"/>
        <v>64377</v>
      </c>
      <c r="BM417" s="19"/>
      <c r="BP417" s="1" t="str">
        <f t="shared" si="2106"/>
        <v>Style</v>
      </c>
      <c r="BQ417" s="19">
        <f t="shared" si="2197"/>
        <v>0</v>
      </c>
      <c r="BR417" s="19">
        <f t="shared" si="2197"/>
        <v>0</v>
      </c>
      <c r="BS417" s="19">
        <f t="shared" si="2197"/>
        <v>0</v>
      </c>
      <c r="BT417" s="19">
        <f t="shared" si="2197"/>
        <v>8397</v>
      </c>
      <c r="BU417" s="19">
        <f t="shared" si="2197"/>
        <v>11196</v>
      </c>
      <c r="BW417" s="19">
        <f t="shared" si="2107"/>
        <v>0</v>
      </c>
      <c r="BX417">
        <f t="shared" si="2108"/>
        <v>0</v>
      </c>
      <c r="BY417">
        <f t="shared" si="2109"/>
        <v>0</v>
      </c>
      <c r="BZ417">
        <f t="shared" si="2110"/>
        <v>135191.70000000001</v>
      </c>
      <c r="CA417">
        <f t="shared" si="2111"/>
        <v>180255.6</v>
      </c>
      <c r="CB417" s="19"/>
      <c r="CD417" s="19">
        <f t="shared" si="2112"/>
        <v>0</v>
      </c>
      <c r="CE417" s="19">
        <f t="shared" si="2113"/>
        <v>0</v>
      </c>
      <c r="CF417" s="19">
        <f t="shared" si="2114"/>
        <v>0</v>
      </c>
      <c r="CG417" s="19">
        <f t="shared" si="2115"/>
        <v>48282.75</v>
      </c>
      <c r="CH417" s="19">
        <f t="shared" si="2116"/>
        <v>64377</v>
      </c>
      <c r="CI417" s="19"/>
      <c r="CL417" s="1" t="str">
        <f t="shared" si="2117"/>
        <v>Style</v>
      </c>
      <c r="CM417" s="19">
        <f t="shared" si="2198"/>
        <v>0</v>
      </c>
      <c r="CN417" s="19">
        <f t="shared" si="2198"/>
        <v>0</v>
      </c>
      <c r="CO417" s="19">
        <f t="shared" si="2198"/>
        <v>0</v>
      </c>
      <c r="CP417" s="19">
        <f t="shared" si="2198"/>
        <v>8397</v>
      </c>
      <c r="CQ417" s="19">
        <f t="shared" si="2198"/>
        <v>11196</v>
      </c>
      <c r="CS417" s="19">
        <f t="shared" si="2118"/>
        <v>0</v>
      </c>
      <c r="CT417">
        <f t="shared" si="2119"/>
        <v>0</v>
      </c>
      <c r="CU417">
        <f t="shared" si="2120"/>
        <v>0</v>
      </c>
      <c r="CV417">
        <f t="shared" si="2121"/>
        <v>135191.70000000001</v>
      </c>
      <c r="CW417">
        <f t="shared" si="2122"/>
        <v>180255.6</v>
      </c>
      <c r="CX417" s="19"/>
      <c r="CZ417" s="19">
        <f t="shared" si="2123"/>
        <v>0</v>
      </c>
      <c r="DA417" s="19">
        <f t="shared" si="2124"/>
        <v>0</v>
      </c>
      <c r="DB417" s="19">
        <f t="shared" si="2125"/>
        <v>0</v>
      </c>
      <c r="DC417" s="19">
        <f t="shared" si="2126"/>
        <v>48282.75</v>
      </c>
      <c r="DD417" s="19">
        <f t="shared" si="2127"/>
        <v>64377</v>
      </c>
      <c r="DE417" s="19"/>
      <c r="DH417" s="1" t="str">
        <f t="shared" si="2128"/>
        <v>Style</v>
      </c>
      <c r="DI417" s="19">
        <f t="shared" si="2199"/>
        <v>0</v>
      </c>
      <c r="DJ417" s="19">
        <f t="shared" si="2199"/>
        <v>0</v>
      </c>
      <c r="DK417" s="19">
        <f t="shared" si="2199"/>
        <v>0</v>
      </c>
      <c r="DL417" s="19">
        <f t="shared" si="2199"/>
        <v>6531</v>
      </c>
      <c r="DM417" s="19">
        <f t="shared" si="2199"/>
        <v>11196</v>
      </c>
      <c r="DO417" s="19">
        <f t="shared" si="2129"/>
        <v>0</v>
      </c>
      <c r="DP417">
        <f t="shared" si="2130"/>
        <v>0</v>
      </c>
      <c r="DQ417">
        <f t="shared" si="2131"/>
        <v>0</v>
      </c>
      <c r="DR417">
        <f t="shared" si="2132"/>
        <v>105149.1</v>
      </c>
      <c r="DS417">
        <f t="shared" si="2133"/>
        <v>180255.6</v>
      </c>
      <c r="DT417" s="19"/>
      <c r="DV417" s="19">
        <f t="shared" si="2134"/>
        <v>0</v>
      </c>
      <c r="DW417" s="19">
        <f t="shared" si="2135"/>
        <v>0</v>
      </c>
      <c r="DX417" s="19">
        <f t="shared" si="2136"/>
        <v>0</v>
      </c>
      <c r="DY417" s="19">
        <f t="shared" si="2137"/>
        <v>37553.25</v>
      </c>
      <c r="DZ417" s="19">
        <f t="shared" si="2138"/>
        <v>64377</v>
      </c>
      <c r="EA417" s="19"/>
      <c r="ED417" s="1" t="str">
        <f t="shared" si="2139"/>
        <v>Style</v>
      </c>
      <c r="EE417" s="19">
        <f t="shared" si="2200"/>
        <v>0</v>
      </c>
      <c r="EF417" s="19">
        <f t="shared" si="2200"/>
        <v>0</v>
      </c>
      <c r="EG417" s="19">
        <f t="shared" si="2200"/>
        <v>0</v>
      </c>
      <c r="EH417" s="19">
        <f t="shared" si="2200"/>
        <v>8397</v>
      </c>
      <c r="EI417" s="19">
        <f t="shared" si="2200"/>
        <v>11196</v>
      </c>
      <c r="EK417" s="19">
        <f t="shared" si="2140"/>
        <v>0</v>
      </c>
      <c r="EL417">
        <f t="shared" si="2141"/>
        <v>0</v>
      </c>
      <c r="EM417">
        <f t="shared" si="2142"/>
        <v>0</v>
      </c>
      <c r="EN417">
        <f t="shared" si="2143"/>
        <v>135191.70000000001</v>
      </c>
      <c r="EO417">
        <f t="shared" si="2144"/>
        <v>180255.6</v>
      </c>
      <c r="EP417" s="19"/>
      <c r="ER417" s="19">
        <f t="shared" si="2145"/>
        <v>0</v>
      </c>
      <c r="ES417" s="19">
        <f t="shared" si="2146"/>
        <v>0</v>
      </c>
      <c r="ET417" s="19">
        <f t="shared" si="2147"/>
        <v>0</v>
      </c>
      <c r="EU417" s="19">
        <f t="shared" si="2148"/>
        <v>48282.75</v>
      </c>
      <c r="EV417" s="19">
        <f t="shared" si="2149"/>
        <v>64377</v>
      </c>
      <c r="EW417" s="19"/>
      <c r="EZ417" s="1" t="str">
        <f t="shared" si="2150"/>
        <v>Style</v>
      </c>
      <c r="FA417" s="19">
        <f t="shared" si="2201"/>
        <v>0</v>
      </c>
      <c r="FB417" s="19">
        <f t="shared" si="2201"/>
        <v>0</v>
      </c>
      <c r="FC417" s="19">
        <f t="shared" si="2201"/>
        <v>0</v>
      </c>
      <c r="FD417" s="19">
        <f t="shared" si="2201"/>
        <v>8397</v>
      </c>
      <c r="FE417" s="19">
        <f t="shared" si="2201"/>
        <v>11196</v>
      </c>
      <c r="FG417" s="19">
        <f t="shared" si="2151"/>
        <v>0</v>
      </c>
      <c r="FH417">
        <f t="shared" si="2152"/>
        <v>0</v>
      </c>
      <c r="FI417">
        <f t="shared" si="2153"/>
        <v>0</v>
      </c>
      <c r="FJ417">
        <f t="shared" si="2154"/>
        <v>135191.70000000001</v>
      </c>
      <c r="FK417">
        <f t="shared" si="2155"/>
        <v>180255.6</v>
      </c>
      <c r="FL417" s="19"/>
      <c r="FN417" s="19">
        <f t="shared" si="2156"/>
        <v>0</v>
      </c>
      <c r="FO417" s="19">
        <f t="shared" si="2157"/>
        <v>0</v>
      </c>
      <c r="FP417" s="19">
        <f t="shared" si="2158"/>
        <v>0</v>
      </c>
      <c r="FQ417" s="19">
        <f t="shared" si="2159"/>
        <v>48282.75</v>
      </c>
      <c r="FR417" s="19">
        <f t="shared" si="2160"/>
        <v>64377</v>
      </c>
      <c r="FS417" s="19"/>
      <c r="FV417" s="1" t="str">
        <f t="shared" si="2161"/>
        <v>Style</v>
      </c>
      <c r="FW417" s="19">
        <f t="shared" si="2202"/>
        <v>0</v>
      </c>
      <c r="FX417" s="19">
        <f t="shared" si="2202"/>
        <v>0</v>
      </c>
      <c r="FY417" s="19">
        <f t="shared" si="2202"/>
        <v>0</v>
      </c>
      <c r="FZ417" s="19">
        <f t="shared" si="2202"/>
        <v>8397</v>
      </c>
      <c r="GA417" s="19">
        <f t="shared" si="2202"/>
        <v>11196</v>
      </c>
      <c r="GC417" s="19">
        <f t="shared" si="2162"/>
        <v>0</v>
      </c>
      <c r="GD417">
        <f t="shared" si="2163"/>
        <v>0</v>
      </c>
      <c r="GE417">
        <f t="shared" si="2164"/>
        <v>0</v>
      </c>
      <c r="GF417">
        <f t="shared" si="2165"/>
        <v>135191.70000000001</v>
      </c>
      <c r="GG417">
        <f t="shared" si="2166"/>
        <v>180255.6</v>
      </c>
      <c r="GH417" s="19"/>
      <c r="GJ417" s="19">
        <f t="shared" si="2167"/>
        <v>0</v>
      </c>
      <c r="GK417" s="19">
        <f t="shared" si="2168"/>
        <v>0</v>
      </c>
      <c r="GL417" s="19">
        <f t="shared" si="2169"/>
        <v>0</v>
      </c>
      <c r="GM417" s="19">
        <f t="shared" si="2170"/>
        <v>48282.75</v>
      </c>
      <c r="GN417" s="19">
        <f t="shared" si="2171"/>
        <v>64377</v>
      </c>
      <c r="GO417" s="19"/>
      <c r="GR417" s="1" t="str">
        <f t="shared" si="2172"/>
        <v>Style</v>
      </c>
      <c r="GS417" s="19">
        <f t="shared" si="2203"/>
        <v>0</v>
      </c>
      <c r="GT417" s="19">
        <f t="shared" si="2203"/>
        <v>0</v>
      </c>
      <c r="GU417" s="19">
        <f t="shared" si="2203"/>
        <v>0</v>
      </c>
      <c r="GV417" s="19">
        <f t="shared" si="2203"/>
        <v>8397</v>
      </c>
      <c r="GW417" s="19">
        <f t="shared" si="2203"/>
        <v>11196</v>
      </c>
      <c r="GY417" s="19">
        <f t="shared" si="2173"/>
        <v>0</v>
      </c>
      <c r="GZ417">
        <f t="shared" si="2174"/>
        <v>0</v>
      </c>
      <c r="HA417">
        <f t="shared" si="2175"/>
        <v>0</v>
      </c>
      <c r="HB417">
        <f t="shared" si="2176"/>
        <v>135191.70000000001</v>
      </c>
      <c r="HC417">
        <f t="shared" si="2177"/>
        <v>180255.6</v>
      </c>
      <c r="HD417" s="19"/>
      <c r="HF417" s="19">
        <f t="shared" si="2178"/>
        <v>0</v>
      </c>
      <c r="HG417" s="19">
        <f t="shared" si="2179"/>
        <v>0</v>
      </c>
      <c r="HH417" s="19">
        <f t="shared" si="2180"/>
        <v>0</v>
      </c>
      <c r="HI417" s="19">
        <f t="shared" si="2181"/>
        <v>48282.75</v>
      </c>
      <c r="HJ417" s="19">
        <f t="shared" si="2182"/>
        <v>64377</v>
      </c>
      <c r="HK417" s="19"/>
      <c r="HN417" s="1" t="str">
        <f t="shared" si="2183"/>
        <v>Style</v>
      </c>
      <c r="HO417" s="19">
        <f t="shared" si="2204"/>
        <v>0</v>
      </c>
      <c r="HP417" s="19">
        <f t="shared" si="2204"/>
        <v>0</v>
      </c>
      <c r="HQ417" s="19">
        <f t="shared" si="2204"/>
        <v>0</v>
      </c>
      <c r="HR417" s="19">
        <f t="shared" si="2204"/>
        <v>8397</v>
      </c>
      <c r="HS417" s="19">
        <f t="shared" si="2204"/>
        <v>11196</v>
      </c>
      <c r="HU417" s="19">
        <f t="shared" si="2184"/>
        <v>0</v>
      </c>
      <c r="HV417">
        <f t="shared" si="2185"/>
        <v>0</v>
      </c>
      <c r="HW417">
        <f t="shared" si="2186"/>
        <v>0</v>
      </c>
      <c r="HX417">
        <f t="shared" si="2187"/>
        <v>135191.70000000001</v>
      </c>
      <c r="HY417">
        <f t="shared" si="2188"/>
        <v>180255.6</v>
      </c>
      <c r="HZ417" s="19"/>
      <c r="IB417" s="19">
        <f t="shared" si="2189"/>
        <v>0</v>
      </c>
      <c r="IC417" s="19">
        <f t="shared" si="2190"/>
        <v>0</v>
      </c>
      <c r="ID417" s="19">
        <f t="shared" si="2191"/>
        <v>0</v>
      </c>
      <c r="IE417" s="19">
        <f t="shared" si="2192"/>
        <v>48282.75</v>
      </c>
      <c r="IF417" s="19">
        <f t="shared" si="2193"/>
        <v>64377</v>
      </c>
      <c r="IG417" s="19"/>
    </row>
    <row r="418" spans="1:241">
      <c r="B418" s="1" t="str">
        <f t="shared" si="2073"/>
        <v>Designers</v>
      </c>
      <c r="C418" s="19">
        <f t="shared" si="2194"/>
        <v>0</v>
      </c>
      <c r="D418" s="19">
        <f t="shared" si="2194"/>
        <v>0</v>
      </c>
      <c r="E418" s="19">
        <f t="shared" si="2194"/>
        <v>0</v>
      </c>
      <c r="F418" s="19">
        <f t="shared" si="2194"/>
        <v>6997.5</v>
      </c>
      <c r="G418" s="19">
        <f t="shared" si="2194"/>
        <v>9330</v>
      </c>
      <c r="I418" s="19">
        <f t="shared" si="2074"/>
        <v>0</v>
      </c>
      <c r="J418">
        <f t="shared" si="2075"/>
        <v>0</v>
      </c>
      <c r="K418">
        <f t="shared" si="2076"/>
        <v>0</v>
      </c>
      <c r="L418">
        <f t="shared" si="2077"/>
        <v>112659.75000000001</v>
      </c>
      <c r="M418">
        <f t="shared" si="2078"/>
        <v>150213</v>
      </c>
      <c r="N418" s="19"/>
      <c r="P418" s="19">
        <f t="shared" si="2079"/>
        <v>0</v>
      </c>
      <c r="Q418" s="19">
        <f t="shared" si="2080"/>
        <v>0</v>
      </c>
      <c r="R418" s="19">
        <f t="shared" si="2081"/>
        <v>0</v>
      </c>
      <c r="S418" s="19">
        <f t="shared" si="2082"/>
        <v>40235.625</v>
      </c>
      <c r="T418" s="19">
        <f t="shared" si="2083"/>
        <v>53647.5</v>
      </c>
      <c r="U418" s="19"/>
      <c r="X418" s="1" t="str">
        <f t="shared" si="2084"/>
        <v>Designers</v>
      </c>
      <c r="Y418" s="19">
        <f t="shared" si="2195"/>
        <v>0</v>
      </c>
      <c r="Z418" s="19">
        <f t="shared" si="2195"/>
        <v>0</v>
      </c>
      <c r="AA418" s="19">
        <f t="shared" si="2195"/>
        <v>0</v>
      </c>
      <c r="AB418" s="19">
        <f t="shared" si="2195"/>
        <v>6997.5</v>
      </c>
      <c r="AC418" s="19">
        <f t="shared" si="2195"/>
        <v>9330</v>
      </c>
      <c r="AE418" s="19">
        <f t="shared" si="2085"/>
        <v>0</v>
      </c>
      <c r="AF418">
        <f t="shared" si="2086"/>
        <v>0</v>
      </c>
      <c r="AG418">
        <f t="shared" si="2087"/>
        <v>0</v>
      </c>
      <c r="AH418">
        <f t="shared" si="2088"/>
        <v>112659.75000000001</v>
      </c>
      <c r="AI418">
        <f t="shared" si="2089"/>
        <v>150213</v>
      </c>
      <c r="AJ418" s="19"/>
      <c r="AL418" s="19">
        <f t="shared" si="2090"/>
        <v>0</v>
      </c>
      <c r="AM418" s="19">
        <f t="shared" si="2091"/>
        <v>0</v>
      </c>
      <c r="AN418" s="19">
        <f t="shared" si="2092"/>
        <v>0</v>
      </c>
      <c r="AO418" s="19">
        <f t="shared" si="2093"/>
        <v>40235.625</v>
      </c>
      <c r="AP418" s="19">
        <f t="shared" si="2094"/>
        <v>53647.5</v>
      </c>
      <c r="AQ418" s="19"/>
      <c r="AT418" s="1" t="str">
        <f t="shared" si="2095"/>
        <v>Designers</v>
      </c>
      <c r="AU418" s="19">
        <f t="shared" si="2196"/>
        <v>0</v>
      </c>
      <c r="AV418" s="19">
        <f t="shared" si="2196"/>
        <v>0</v>
      </c>
      <c r="AW418" s="19">
        <f t="shared" si="2196"/>
        <v>0</v>
      </c>
      <c r="AX418" s="19">
        <f t="shared" si="2196"/>
        <v>6997.5</v>
      </c>
      <c r="AY418" s="19">
        <f t="shared" si="2196"/>
        <v>9330</v>
      </c>
      <c r="BA418" s="19">
        <f t="shared" si="2096"/>
        <v>0</v>
      </c>
      <c r="BB418">
        <f t="shared" si="2097"/>
        <v>0</v>
      </c>
      <c r="BC418">
        <f t="shared" si="2098"/>
        <v>0</v>
      </c>
      <c r="BD418">
        <f t="shared" si="2099"/>
        <v>112659.75000000001</v>
      </c>
      <c r="BE418">
        <f t="shared" si="2100"/>
        <v>150213</v>
      </c>
      <c r="BF418" s="19"/>
      <c r="BH418" s="19">
        <f t="shared" si="2101"/>
        <v>0</v>
      </c>
      <c r="BI418" s="19">
        <f t="shared" si="2102"/>
        <v>0</v>
      </c>
      <c r="BJ418" s="19">
        <f t="shared" si="2103"/>
        <v>0</v>
      </c>
      <c r="BK418" s="19">
        <f t="shared" si="2104"/>
        <v>40235.625</v>
      </c>
      <c r="BL418" s="19">
        <f t="shared" si="2105"/>
        <v>53647.5</v>
      </c>
      <c r="BM418" s="19"/>
      <c r="BP418" s="1" t="str">
        <f t="shared" si="2106"/>
        <v>Designers</v>
      </c>
      <c r="BQ418" s="19">
        <f t="shared" si="2197"/>
        <v>0</v>
      </c>
      <c r="BR418" s="19">
        <f t="shared" si="2197"/>
        <v>0</v>
      </c>
      <c r="BS418" s="19">
        <f t="shared" si="2197"/>
        <v>0</v>
      </c>
      <c r="BT418" s="19">
        <f t="shared" si="2197"/>
        <v>6997.5</v>
      </c>
      <c r="BU418" s="19">
        <f t="shared" si="2197"/>
        <v>9330</v>
      </c>
      <c r="BW418" s="19">
        <f t="shared" si="2107"/>
        <v>0</v>
      </c>
      <c r="BX418">
        <f t="shared" si="2108"/>
        <v>0</v>
      </c>
      <c r="BY418">
        <f t="shared" si="2109"/>
        <v>0</v>
      </c>
      <c r="BZ418">
        <f t="shared" si="2110"/>
        <v>112659.75000000001</v>
      </c>
      <c r="CA418">
        <f t="shared" si="2111"/>
        <v>150213</v>
      </c>
      <c r="CB418" s="19"/>
      <c r="CD418" s="19">
        <f t="shared" si="2112"/>
        <v>0</v>
      </c>
      <c r="CE418" s="19">
        <f t="shared" si="2113"/>
        <v>0</v>
      </c>
      <c r="CF418" s="19">
        <f t="shared" si="2114"/>
        <v>0</v>
      </c>
      <c r="CG418" s="19">
        <f t="shared" si="2115"/>
        <v>40235.625</v>
      </c>
      <c r="CH418" s="19">
        <f t="shared" si="2116"/>
        <v>53647.5</v>
      </c>
      <c r="CI418" s="19"/>
      <c r="CL418" s="1" t="str">
        <f t="shared" si="2117"/>
        <v>Designers</v>
      </c>
      <c r="CM418" s="19">
        <f t="shared" si="2198"/>
        <v>0</v>
      </c>
      <c r="CN418" s="19">
        <f t="shared" si="2198"/>
        <v>0</v>
      </c>
      <c r="CO418" s="19">
        <f t="shared" si="2198"/>
        <v>0</v>
      </c>
      <c r="CP418" s="19">
        <f t="shared" si="2198"/>
        <v>6997.5</v>
      </c>
      <c r="CQ418" s="19">
        <f t="shared" si="2198"/>
        <v>9330</v>
      </c>
      <c r="CS418" s="19">
        <f t="shared" si="2118"/>
        <v>0</v>
      </c>
      <c r="CT418">
        <f t="shared" si="2119"/>
        <v>0</v>
      </c>
      <c r="CU418">
        <f t="shared" si="2120"/>
        <v>0</v>
      </c>
      <c r="CV418">
        <f t="shared" si="2121"/>
        <v>112659.75000000001</v>
      </c>
      <c r="CW418">
        <f t="shared" si="2122"/>
        <v>150213</v>
      </c>
      <c r="CX418" s="19"/>
      <c r="CZ418" s="19">
        <f t="shared" si="2123"/>
        <v>0</v>
      </c>
      <c r="DA418" s="19">
        <f t="shared" si="2124"/>
        <v>0</v>
      </c>
      <c r="DB418" s="19">
        <f t="shared" si="2125"/>
        <v>0</v>
      </c>
      <c r="DC418" s="19">
        <f t="shared" si="2126"/>
        <v>40235.625</v>
      </c>
      <c r="DD418" s="19">
        <f t="shared" si="2127"/>
        <v>53647.5</v>
      </c>
      <c r="DE418" s="19"/>
      <c r="DH418" s="1" t="str">
        <f t="shared" si="2128"/>
        <v>Designers</v>
      </c>
      <c r="DI418" s="19">
        <f t="shared" si="2199"/>
        <v>0</v>
      </c>
      <c r="DJ418" s="19">
        <f t="shared" si="2199"/>
        <v>0</v>
      </c>
      <c r="DK418" s="19">
        <f t="shared" si="2199"/>
        <v>0</v>
      </c>
      <c r="DL418" s="19">
        <f t="shared" si="2199"/>
        <v>5442.5</v>
      </c>
      <c r="DM418" s="19">
        <f t="shared" si="2199"/>
        <v>9330</v>
      </c>
      <c r="DO418" s="19">
        <f t="shared" si="2129"/>
        <v>0</v>
      </c>
      <c r="DP418">
        <f t="shared" si="2130"/>
        <v>0</v>
      </c>
      <c r="DQ418">
        <f t="shared" si="2131"/>
        <v>0</v>
      </c>
      <c r="DR418">
        <f t="shared" si="2132"/>
        <v>87624.250000000015</v>
      </c>
      <c r="DS418">
        <f t="shared" si="2133"/>
        <v>150213</v>
      </c>
      <c r="DT418" s="19"/>
      <c r="DV418" s="19">
        <f t="shared" si="2134"/>
        <v>0</v>
      </c>
      <c r="DW418" s="19">
        <f t="shared" si="2135"/>
        <v>0</v>
      </c>
      <c r="DX418" s="19">
        <f t="shared" si="2136"/>
        <v>0</v>
      </c>
      <c r="DY418" s="19">
        <f t="shared" si="2137"/>
        <v>31294.375</v>
      </c>
      <c r="DZ418" s="19">
        <f t="shared" si="2138"/>
        <v>53647.5</v>
      </c>
      <c r="EA418" s="19"/>
      <c r="ED418" s="1" t="str">
        <f t="shared" si="2139"/>
        <v>Designers</v>
      </c>
      <c r="EE418" s="19">
        <f t="shared" si="2200"/>
        <v>0</v>
      </c>
      <c r="EF418" s="19">
        <f t="shared" si="2200"/>
        <v>0</v>
      </c>
      <c r="EG418" s="19">
        <f t="shared" si="2200"/>
        <v>0</v>
      </c>
      <c r="EH418" s="19">
        <f t="shared" si="2200"/>
        <v>6997.5</v>
      </c>
      <c r="EI418" s="19">
        <f t="shared" si="2200"/>
        <v>9330</v>
      </c>
      <c r="EK418" s="19">
        <f t="shared" si="2140"/>
        <v>0</v>
      </c>
      <c r="EL418">
        <f t="shared" si="2141"/>
        <v>0</v>
      </c>
      <c r="EM418">
        <f t="shared" si="2142"/>
        <v>0</v>
      </c>
      <c r="EN418">
        <f t="shared" si="2143"/>
        <v>112659.75000000001</v>
      </c>
      <c r="EO418">
        <f t="shared" si="2144"/>
        <v>150213</v>
      </c>
      <c r="EP418" s="19"/>
      <c r="ER418" s="19">
        <f t="shared" si="2145"/>
        <v>0</v>
      </c>
      <c r="ES418" s="19">
        <f t="shared" si="2146"/>
        <v>0</v>
      </c>
      <c r="ET418" s="19">
        <f t="shared" si="2147"/>
        <v>0</v>
      </c>
      <c r="EU418" s="19">
        <f t="shared" si="2148"/>
        <v>40235.625</v>
      </c>
      <c r="EV418" s="19">
        <f t="shared" si="2149"/>
        <v>53647.5</v>
      </c>
      <c r="EW418" s="19"/>
      <c r="EZ418" s="1" t="str">
        <f t="shared" si="2150"/>
        <v>Designers</v>
      </c>
      <c r="FA418" s="19">
        <f t="shared" si="2201"/>
        <v>0</v>
      </c>
      <c r="FB418" s="19">
        <f t="shared" si="2201"/>
        <v>0</v>
      </c>
      <c r="FC418" s="19">
        <f t="shared" si="2201"/>
        <v>0</v>
      </c>
      <c r="FD418" s="19">
        <f t="shared" si="2201"/>
        <v>6997.5</v>
      </c>
      <c r="FE418" s="19">
        <f t="shared" si="2201"/>
        <v>9330</v>
      </c>
      <c r="FG418" s="19">
        <f t="shared" si="2151"/>
        <v>0</v>
      </c>
      <c r="FH418">
        <f t="shared" si="2152"/>
        <v>0</v>
      </c>
      <c r="FI418">
        <f t="shared" si="2153"/>
        <v>0</v>
      </c>
      <c r="FJ418">
        <f t="shared" si="2154"/>
        <v>112659.75000000001</v>
      </c>
      <c r="FK418">
        <f t="shared" si="2155"/>
        <v>150213</v>
      </c>
      <c r="FL418" s="19"/>
      <c r="FN418" s="19">
        <f t="shared" si="2156"/>
        <v>0</v>
      </c>
      <c r="FO418" s="19">
        <f t="shared" si="2157"/>
        <v>0</v>
      </c>
      <c r="FP418" s="19">
        <f t="shared" si="2158"/>
        <v>0</v>
      </c>
      <c r="FQ418" s="19">
        <f t="shared" si="2159"/>
        <v>40235.625</v>
      </c>
      <c r="FR418" s="19">
        <f t="shared" si="2160"/>
        <v>53647.5</v>
      </c>
      <c r="FS418" s="19"/>
      <c r="FV418" s="1" t="str">
        <f t="shared" si="2161"/>
        <v>Designers</v>
      </c>
      <c r="FW418" s="19">
        <f t="shared" si="2202"/>
        <v>0</v>
      </c>
      <c r="FX418" s="19">
        <f t="shared" si="2202"/>
        <v>0</v>
      </c>
      <c r="FY418" s="19">
        <f t="shared" si="2202"/>
        <v>0</v>
      </c>
      <c r="FZ418" s="19">
        <f t="shared" si="2202"/>
        <v>6997.5</v>
      </c>
      <c r="GA418" s="19">
        <f t="shared" si="2202"/>
        <v>9330</v>
      </c>
      <c r="GC418" s="19">
        <f t="shared" si="2162"/>
        <v>0</v>
      </c>
      <c r="GD418">
        <f t="shared" si="2163"/>
        <v>0</v>
      </c>
      <c r="GE418">
        <f t="shared" si="2164"/>
        <v>0</v>
      </c>
      <c r="GF418">
        <f t="shared" si="2165"/>
        <v>112659.75000000001</v>
      </c>
      <c r="GG418">
        <f t="shared" si="2166"/>
        <v>150213</v>
      </c>
      <c r="GH418" s="19"/>
      <c r="GJ418" s="19">
        <f t="shared" si="2167"/>
        <v>0</v>
      </c>
      <c r="GK418" s="19">
        <f t="shared" si="2168"/>
        <v>0</v>
      </c>
      <c r="GL418" s="19">
        <f t="shared" si="2169"/>
        <v>0</v>
      </c>
      <c r="GM418" s="19">
        <f t="shared" si="2170"/>
        <v>40235.625</v>
      </c>
      <c r="GN418" s="19">
        <f t="shared" si="2171"/>
        <v>53647.5</v>
      </c>
      <c r="GO418" s="19"/>
      <c r="GR418" s="1" t="str">
        <f t="shared" si="2172"/>
        <v>Designers</v>
      </c>
      <c r="GS418" s="19">
        <f t="shared" si="2203"/>
        <v>0</v>
      </c>
      <c r="GT418" s="19">
        <f t="shared" si="2203"/>
        <v>0</v>
      </c>
      <c r="GU418" s="19">
        <f t="shared" si="2203"/>
        <v>0</v>
      </c>
      <c r="GV418" s="19">
        <f t="shared" si="2203"/>
        <v>6997.5</v>
      </c>
      <c r="GW418" s="19">
        <f t="shared" si="2203"/>
        <v>9330</v>
      </c>
      <c r="GY418" s="19">
        <f t="shared" si="2173"/>
        <v>0</v>
      </c>
      <c r="GZ418">
        <f t="shared" si="2174"/>
        <v>0</v>
      </c>
      <c r="HA418">
        <f t="shared" si="2175"/>
        <v>0</v>
      </c>
      <c r="HB418">
        <f t="shared" si="2176"/>
        <v>112659.75000000001</v>
      </c>
      <c r="HC418">
        <f t="shared" si="2177"/>
        <v>150213</v>
      </c>
      <c r="HD418" s="19"/>
      <c r="HF418" s="19">
        <f t="shared" si="2178"/>
        <v>0</v>
      </c>
      <c r="HG418" s="19">
        <f t="shared" si="2179"/>
        <v>0</v>
      </c>
      <c r="HH418" s="19">
        <f t="shared" si="2180"/>
        <v>0</v>
      </c>
      <c r="HI418" s="19">
        <f t="shared" si="2181"/>
        <v>40235.625</v>
      </c>
      <c r="HJ418" s="19">
        <f t="shared" si="2182"/>
        <v>53647.5</v>
      </c>
      <c r="HK418" s="19"/>
      <c r="HN418" s="1" t="str">
        <f t="shared" si="2183"/>
        <v>Designers</v>
      </c>
      <c r="HO418" s="19">
        <f t="shared" si="2204"/>
        <v>0</v>
      </c>
      <c r="HP418" s="19">
        <f t="shared" si="2204"/>
        <v>0</v>
      </c>
      <c r="HQ418" s="19">
        <f t="shared" si="2204"/>
        <v>0</v>
      </c>
      <c r="HR418" s="19">
        <f t="shared" si="2204"/>
        <v>6997.5</v>
      </c>
      <c r="HS418" s="19">
        <f t="shared" si="2204"/>
        <v>9330</v>
      </c>
      <c r="HU418" s="19">
        <f t="shared" si="2184"/>
        <v>0</v>
      </c>
      <c r="HV418">
        <f t="shared" si="2185"/>
        <v>0</v>
      </c>
      <c r="HW418">
        <f t="shared" si="2186"/>
        <v>0</v>
      </c>
      <c r="HX418">
        <f t="shared" si="2187"/>
        <v>112659.75000000001</v>
      </c>
      <c r="HY418">
        <f t="shared" si="2188"/>
        <v>150213</v>
      </c>
      <c r="HZ418" s="19"/>
      <c r="IB418" s="19">
        <f t="shared" si="2189"/>
        <v>0</v>
      </c>
      <c r="IC418" s="19">
        <f t="shared" si="2190"/>
        <v>0</v>
      </c>
      <c r="ID418" s="19">
        <f t="shared" si="2191"/>
        <v>0</v>
      </c>
      <c r="IE418" s="19">
        <f t="shared" si="2192"/>
        <v>40235.625</v>
      </c>
      <c r="IF418" s="19">
        <f t="shared" si="2193"/>
        <v>53647.5</v>
      </c>
      <c r="IG418" s="19"/>
    </row>
    <row r="419" spans="1:241">
      <c r="B419" s="1" t="str">
        <f t="shared" si="2073"/>
        <v>Supra</v>
      </c>
      <c r="C419" s="19">
        <f t="shared" si="2194"/>
        <v>0</v>
      </c>
      <c r="D419" s="19">
        <f t="shared" si="2194"/>
        <v>0</v>
      </c>
      <c r="E419" s="19">
        <f t="shared" si="2194"/>
        <v>0</v>
      </c>
      <c r="F419" s="19">
        <f t="shared" si="2194"/>
        <v>3498.75</v>
      </c>
      <c r="G419" s="19">
        <f t="shared" si="2194"/>
        <v>4665</v>
      </c>
      <c r="I419" s="19">
        <f t="shared" si="2074"/>
        <v>0</v>
      </c>
      <c r="J419">
        <f t="shared" si="2075"/>
        <v>0</v>
      </c>
      <c r="K419">
        <f t="shared" si="2076"/>
        <v>0</v>
      </c>
      <c r="L419">
        <f t="shared" si="2077"/>
        <v>142574.0625</v>
      </c>
      <c r="M419">
        <f t="shared" si="2078"/>
        <v>190098.75</v>
      </c>
      <c r="N419" s="19"/>
      <c r="P419" s="19">
        <f t="shared" si="2079"/>
        <v>0</v>
      </c>
      <c r="Q419" s="19">
        <f t="shared" si="2080"/>
        <v>0</v>
      </c>
      <c r="R419" s="19">
        <f t="shared" si="2081"/>
        <v>0</v>
      </c>
      <c r="S419" s="19">
        <f t="shared" si="2082"/>
        <v>57029.625</v>
      </c>
      <c r="T419" s="19">
        <f t="shared" si="2083"/>
        <v>76039.5</v>
      </c>
      <c r="U419" s="19"/>
      <c r="X419" s="1" t="str">
        <f t="shared" si="2084"/>
        <v>Supra</v>
      </c>
      <c r="Y419" s="19">
        <f t="shared" si="2195"/>
        <v>0</v>
      </c>
      <c r="Z419" s="19">
        <f t="shared" si="2195"/>
        <v>0</v>
      </c>
      <c r="AA419" s="19">
        <f t="shared" si="2195"/>
        <v>0</v>
      </c>
      <c r="AB419" s="19">
        <f t="shared" si="2195"/>
        <v>3498.75</v>
      </c>
      <c r="AC419" s="19">
        <f t="shared" si="2195"/>
        <v>4665</v>
      </c>
      <c r="AE419" s="19">
        <f t="shared" si="2085"/>
        <v>0</v>
      </c>
      <c r="AF419">
        <f t="shared" si="2086"/>
        <v>0</v>
      </c>
      <c r="AG419">
        <f t="shared" si="2087"/>
        <v>0</v>
      </c>
      <c r="AH419">
        <f t="shared" si="2088"/>
        <v>142574.0625</v>
      </c>
      <c r="AI419">
        <f t="shared" si="2089"/>
        <v>190098.75</v>
      </c>
      <c r="AJ419" s="19"/>
      <c r="AL419" s="19">
        <f t="shared" si="2090"/>
        <v>0</v>
      </c>
      <c r="AM419" s="19">
        <f t="shared" si="2091"/>
        <v>0</v>
      </c>
      <c r="AN419" s="19">
        <f t="shared" si="2092"/>
        <v>0</v>
      </c>
      <c r="AO419" s="19">
        <f t="shared" si="2093"/>
        <v>57029.625</v>
      </c>
      <c r="AP419" s="19">
        <f t="shared" si="2094"/>
        <v>76039.5</v>
      </c>
      <c r="AQ419" s="19"/>
      <c r="AT419" s="1" t="str">
        <f t="shared" si="2095"/>
        <v>Supra</v>
      </c>
      <c r="AU419" s="19">
        <f t="shared" si="2196"/>
        <v>0</v>
      </c>
      <c r="AV419" s="19">
        <f t="shared" si="2196"/>
        <v>0</v>
      </c>
      <c r="AW419" s="19">
        <f t="shared" si="2196"/>
        <v>0</v>
      </c>
      <c r="AX419" s="19">
        <f t="shared" si="2196"/>
        <v>3498.75</v>
      </c>
      <c r="AY419" s="19">
        <f t="shared" si="2196"/>
        <v>4665</v>
      </c>
      <c r="BA419" s="19">
        <f t="shared" si="2096"/>
        <v>0</v>
      </c>
      <c r="BB419">
        <f t="shared" si="2097"/>
        <v>0</v>
      </c>
      <c r="BC419">
        <f t="shared" si="2098"/>
        <v>0</v>
      </c>
      <c r="BD419">
        <f t="shared" si="2099"/>
        <v>142574.0625</v>
      </c>
      <c r="BE419">
        <f t="shared" si="2100"/>
        <v>190098.75</v>
      </c>
      <c r="BF419" s="19"/>
      <c r="BH419" s="19">
        <f t="shared" si="2101"/>
        <v>0</v>
      </c>
      <c r="BI419" s="19">
        <f t="shared" si="2102"/>
        <v>0</v>
      </c>
      <c r="BJ419" s="19">
        <f t="shared" si="2103"/>
        <v>0</v>
      </c>
      <c r="BK419" s="19">
        <f t="shared" si="2104"/>
        <v>57029.625</v>
      </c>
      <c r="BL419" s="19">
        <f t="shared" si="2105"/>
        <v>76039.5</v>
      </c>
      <c r="BM419" s="19"/>
      <c r="BP419" s="1" t="str">
        <f t="shared" si="2106"/>
        <v>Supra</v>
      </c>
      <c r="BQ419" s="19">
        <f t="shared" si="2197"/>
        <v>0</v>
      </c>
      <c r="BR419" s="19">
        <f t="shared" si="2197"/>
        <v>0</v>
      </c>
      <c r="BS419" s="19">
        <f t="shared" si="2197"/>
        <v>0</v>
      </c>
      <c r="BT419" s="19">
        <f t="shared" si="2197"/>
        <v>3498.75</v>
      </c>
      <c r="BU419" s="19">
        <f t="shared" si="2197"/>
        <v>4665</v>
      </c>
      <c r="BW419" s="19">
        <f t="shared" si="2107"/>
        <v>0</v>
      </c>
      <c r="BX419">
        <f t="shared" si="2108"/>
        <v>0</v>
      </c>
      <c r="BY419">
        <f t="shared" si="2109"/>
        <v>0</v>
      </c>
      <c r="BZ419">
        <f t="shared" si="2110"/>
        <v>142574.0625</v>
      </c>
      <c r="CA419">
        <f t="shared" si="2111"/>
        <v>190098.75</v>
      </c>
      <c r="CB419" s="19"/>
      <c r="CD419" s="19">
        <f t="shared" si="2112"/>
        <v>0</v>
      </c>
      <c r="CE419" s="19">
        <f t="shared" si="2113"/>
        <v>0</v>
      </c>
      <c r="CF419" s="19">
        <f t="shared" si="2114"/>
        <v>0</v>
      </c>
      <c r="CG419" s="19">
        <f t="shared" si="2115"/>
        <v>57029.625</v>
      </c>
      <c r="CH419" s="19">
        <f t="shared" si="2116"/>
        <v>76039.5</v>
      </c>
      <c r="CI419" s="19"/>
      <c r="CL419" s="1" t="str">
        <f t="shared" si="2117"/>
        <v>Supra</v>
      </c>
      <c r="CM419" s="19">
        <f t="shared" si="2198"/>
        <v>0</v>
      </c>
      <c r="CN419" s="19">
        <f t="shared" si="2198"/>
        <v>0</v>
      </c>
      <c r="CO419" s="19">
        <f t="shared" si="2198"/>
        <v>0</v>
      </c>
      <c r="CP419" s="19">
        <f t="shared" si="2198"/>
        <v>3498.75</v>
      </c>
      <c r="CQ419" s="19">
        <f t="shared" si="2198"/>
        <v>4665</v>
      </c>
      <c r="CS419" s="19">
        <f t="shared" si="2118"/>
        <v>0</v>
      </c>
      <c r="CT419">
        <f t="shared" si="2119"/>
        <v>0</v>
      </c>
      <c r="CU419">
        <f t="shared" si="2120"/>
        <v>0</v>
      </c>
      <c r="CV419">
        <f t="shared" si="2121"/>
        <v>142574.0625</v>
      </c>
      <c r="CW419">
        <f t="shared" si="2122"/>
        <v>190098.75</v>
      </c>
      <c r="CX419" s="19"/>
      <c r="CZ419" s="19">
        <f t="shared" si="2123"/>
        <v>0</v>
      </c>
      <c r="DA419" s="19">
        <f t="shared" si="2124"/>
        <v>0</v>
      </c>
      <c r="DB419" s="19">
        <f t="shared" si="2125"/>
        <v>0</v>
      </c>
      <c r="DC419" s="19">
        <f t="shared" si="2126"/>
        <v>57029.625</v>
      </c>
      <c r="DD419" s="19">
        <f t="shared" si="2127"/>
        <v>76039.5</v>
      </c>
      <c r="DE419" s="19"/>
      <c r="DH419" s="1" t="str">
        <f t="shared" si="2128"/>
        <v>Supra</v>
      </c>
      <c r="DI419" s="19">
        <f t="shared" si="2199"/>
        <v>0</v>
      </c>
      <c r="DJ419" s="19">
        <f t="shared" si="2199"/>
        <v>0</v>
      </c>
      <c r="DK419" s="19">
        <f t="shared" si="2199"/>
        <v>0</v>
      </c>
      <c r="DL419" s="19">
        <f t="shared" si="2199"/>
        <v>2721.25</v>
      </c>
      <c r="DM419" s="19">
        <f t="shared" si="2199"/>
        <v>4665</v>
      </c>
      <c r="DO419" s="19">
        <f t="shared" si="2129"/>
        <v>0</v>
      </c>
      <c r="DP419">
        <f t="shared" si="2130"/>
        <v>0</v>
      </c>
      <c r="DQ419">
        <f t="shared" si="2131"/>
        <v>0</v>
      </c>
      <c r="DR419">
        <f t="shared" si="2132"/>
        <v>110890.9375</v>
      </c>
      <c r="DS419">
        <f t="shared" si="2133"/>
        <v>190098.75</v>
      </c>
      <c r="DT419" s="19"/>
      <c r="DV419" s="19">
        <f t="shared" si="2134"/>
        <v>0</v>
      </c>
      <c r="DW419" s="19">
        <f t="shared" si="2135"/>
        <v>0</v>
      </c>
      <c r="DX419" s="19">
        <f t="shared" si="2136"/>
        <v>0</v>
      </c>
      <c r="DY419" s="19">
        <f t="shared" si="2137"/>
        <v>44356.375</v>
      </c>
      <c r="DZ419" s="19">
        <f t="shared" si="2138"/>
        <v>76039.5</v>
      </c>
      <c r="EA419" s="19"/>
      <c r="ED419" s="1" t="str">
        <f t="shared" si="2139"/>
        <v>Supra</v>
      </c>
      <c r="EE419" s="19">
        <f t="shared" si="2200"/>
        <v>0</v>
      </c>
      <c r="EF419" s="19">
        <f t="shared" si="2200"/>
        <v>0</v>
      </c>
      <c r="EG419" s="19">
        <f t="shared" si="2200"/>
        <v>0</v>
      </c>
      <c r="EH419" s="19">
        <f t="shared" si="2200"/>
        <v>3498.75</v>
      </c>
      <c r="EI419" s="19">
        <f t="shared" si="2200"/>
        <v>4665</v>
      </c>
      <c r="EK419" s="19">
        <f t="shared" si="2140"/>
        <v>0</v>
      </c>
      <c r="EL419">
        <f t="shared" si="2141"/>
        <v>0</v>
      </c>
      <c r="EM419">
        <f t="shared" si="2142"/>
        <v>0</v>
      </c>
      <c r="EN419">
        <f t="shared" si="2143"/>
        <v>142574.0625</v>
      </c>
      <c r="EO419">
        <f t="shared" si="2144"/>
        <v>190098.75</v>
      </c>
      <c r="EP419" s="19"/>
      <c r="ER419" s="19">
        <f t="shared" si="2145"/>
        <v>0</v>
      </c>
      <c r="ES419" s="19">
        <f t="shared" si="2146"/>
        <v>0</v>
      </c>
      <c r="ET419" s="19">
        <f t="shared" si="2147"/>
        <v>0</v>
      </c>
      <c r="EU419" s="19">
        <f t="shared" si="2148"/>
        <v>57029.625</v>
      </c>
      <c r="EV419" s="19">
        <f t="shared" si="2149"/>
        <v>76039.5</v>
      </c>
      <c r="EW419" s="19"/>
      <c r="EZ419" s="1" t="str">
        <f t="shared" si="2150"/>
        <v>Supra</v>
      </c>
      <c r="FA419" s="19">
        <f t="shared" si="2201"/>
        <v>0</v>
      </c>
      <c r="FB419" s="19">
        <f t="shared" si="2201"/>
        <v>0</v>
      </c>
      <c r="FC419" s="19">
        <f t="shared" si="2201"/>
        <v>0</v>
      </c>
      <c r="FD419" s="19">
        <f t="shared" si="2201"/>
        <v>3498.75</v>
      </c>
      <c r="FE419" s="19">
        <f t="shared" si="2201"/>
        <v>4665</v>
      </c>
      <c r="FG419" s="19">
        <f t="shared" si="2151"/>
        <v>0</v>
      </c>
      <c r="FH419">
        <f t="shared" si="2152"/>
        <v>0</v>
      </c>
      <c r="FI419">
        <f t="shared" si="2153"/>
        <v>0</v>
      </c>
      <c r="FJ419">
        <f t="shared" si="2154"/>
        <v>142574.0625</v>
      </c>
      <c r="FK419">
        <f t="shared" si="2155"/>
        <v>190098.75</v>
      </c>
      <c r="FL419" s="19"/>
      <c r="FN419" s="19">
        <f t="shared" si="2156"/>
        <v>0</v>
      </c>
      <c r="FO419" s="19">
        <f t="shared" si="2157"/>
        <v>0</v>
      </c>
      <c r="FP419" s="19">
        <f t="shared" si="2158"/>
        <v>0</v>
      </c>
      <c r="FQ419" s="19">
        <f t="shared" si="2159"/>
        <v>57029.625</v>
      </c>
      <c r="FR419" s="19">
        <f t="shared" si="2160"/>
        <v>76039.5</v>
      </c>
      <c r="FS419" s="19"/>
      <c r="FV419" s="1" t="str">
        <f t="shared" si="2161"/>
        <v>Supra</v>
      </c>
      <c r="FW419" s="19">
        <f t="shared" si="2202"/>
        <v>0</v>
      </c>
      <c r="FX419" s="19">
        <f t="shared" si="2202"/>
        <v>0</v>
      </c>
      <c r="FY419" s="19">
        <f t="shared" si="2202"/>
        <v>0</v>
      </c>
      <c r="FZ419" s="19">
        <f t="shared" si="2202"/>
        <v>3498.75</v>
      </c>
      <c r="GA419" s="19">
        <f t="shared" si="2202"/>
        <v>4665</v>
      </c>
      <c r="GC419" s="19">
        <f t="shared" si="2162"/>
        <v>0</v>
      </c>
      <c r="GD419">
        <f t="shared" si="2163"/>
        <v>0</v>
      </c>
      <c r="GE419">
        <f t="shared" si="2164"/>
        <v>0</v>
      </c>
      <c r="GF419">
        <f t="shared" si="2165"/>
        <v>142574.0625</v>
      </c>
      <c r="GG419">
        <f t="shared" si="2166"/>
        <v>190098.75</v>
      </c>
      <c r="GH419" s="19"/>
      <c r="GJ419" s="19">
        <f t="shared" si="2167"/>
        <v>0</v>
      </c>
      <c r="GK419" s="19">
        <f t="shared" si="2168"/>
        <v>0</v>
      </c>
      <c r="GL419" s="19">
        <f t="shared" si="2169"/>
        <v>0</v>
      </c>
      <c r="GM419" s="19">
        <f t="shared" si="2170"/>
        <v>57029.625</v>
      </c>
      <c r="GN419" s="19">
        <f t="shared" si="2171"/>
        <v>76039.5</v>
      </c>
      <c r="GO419" s="19"/>
      <c r="GR419" s="1" t="str">
        <f t="shared" si="2172"/>
        <v>Supra</v>
      </c>
      <c r="GS419" s="19">
        <f t="shared" si="2203"/>
        <v>0</v>
      </c>
      <c r="GT419" s="19">
        <f t="shared" si="2203"/>
        <v>0</v>
      </c>
      <c r="GU419" s="19">
        <f t="shared" si="2203"/>
        <v>0</v>
      </c>
      <c r="GV419" s="19">
        <f t="shared" si="2203"/>
        <v>3498.75</v>
      </c>
      <c r="GW419" s="19">
        <f t="shared" si="2203"/>
        <v>4665</v>
      </c>
      <c r="GY419" s="19">
        <f t="shared" si="2173"/>
        <v>0</v>
      </c>
      <c r="GZ419">
        <f t="shared" si="2174"/>
        <v>0</v>
      </c>
      <c r="HA419">
        <f t="shared" si="2175"/>
        <v>0</v>
      </c>
      <c r="HB419">
        <f t="shared" si="2176"/>
        <v>142574.0625</v>
      </c>
      <c r="HC419">
        <f t="shared" si="2177"/>
        <v>190098.75</v>
      </c>
      <c r="HD419" s="19"/>
      <c r="HF419" s="19">
        <f t="shared" si="2178"/>
        <v>0</v>
      </c>
      <c r="HG419" s="19">
        <f t="shared" si="2179"/>
        <v>0</v>
      </c>
      <c r="HH419" s="19">
        <f t="shared" si="2180"/>
        <v>0</v>
      </c>
      <c r="HI419" s="19">
        <f t="shared" si="2181"/>
        <v>57029.625</v>
      </c>
      <c r="HJ419" s="19">
        <f t="shared" si="2182"/>
        <v>76039.5</v>
      </c>
      <c r="HK419" s="19"/>
      <c r="HN419" s="1" t="str">
        <f t="shared" si="2183"/>
        <v>Supra</v>
      </c>
      <c r="HO419" s="19">
        <f t="shared" si="2204"/>
        <v>0</v>
      </c>
      <c r="HP419" s="19">
        <f t="shared" si="2204"/>
        <v>0</v>
      </c>
      <c r="HQ419" s="19">
        <f t="shared" si="2204"/>
        <v>0</v>
      </c>
      <c r="HR419" s="19">
        <f t="shared" si="2204"/>
        <v>3498.75</v>
      </c>
      <c r="HS419" s="19">
        <f t="shared" si="2204"/>
        <v>4665</v>
      </c>
      <c r="HU419" s="19">
        <f t="shared" si="2184"/>
        <v>0</v>
      </c>
      <c r="HV419">
        <f t="shared" si="2185"/>
        <v>0</v>
      </c>
      <c r="HW419">
        <f t="shared" si="2186"/>
        <v>0</v>
      </c>
      <c r="HX419">
        <f t="shared" si="2187"/>
        <v>142574.0625</v>
      </c>
      <c r="HY419">
        <f t="shared" si="2188"/>
        <v>190098.75</v>
      </c>
      <c r="HZ419" s="19"/>
      <c r="IB419" s="19">
        <f t="shared" si="2189"/>
        <v>0</v>
      </c>
      <c r="IC419" s="19">
        <f t="shared" si="2190"/>
        <v>0</v>
      </c>
      <c r="ID419" s="19">
        <f t="shared" si="2191"/>
        <v>0</v>
      </c>
      <c r="IE419" s="19">
        <f t="shared" si="2192"/>
        <v>57029.625</v>
      </c>
      <c r="IF419" s="19">
        <f t="shared" si="2193"/>
        <v>76039.5</v>
      </c>
      <c r="IG419" s="19"/>
    </row>
    <row r="420" spans="1:241">
      <c r="B420" s="1"/>
      <c r="C420" s="19">
        <f t="shared" si="2194"/>
        <v>0</v>
      </c>
      <c r="D420" s="19">
        <f t="shared" si="2194"/>
        <v>0</v>
      </c>
      <c r="E420" s="19">
        <f t="shared" si="2194"/>
        <v>0</v>
      </c>
      <c r="F420" s="19">
        <f t="shared" si="2194"/>
        <v>0</v>
      </c>
      <c r="G420" s="19">
        <f t="shared" si="2194"/>
        <v>0</v>
      </c>
      <c r="I420" s="19"/>
      <c r="N420" s="19"/>
      <c r="P420" s="19"/>
      <c r="Q420" s="19"/>
      <c r="R420" s="19"/>
      <c r="S420" s="19"/>
      <c r="T420" s="19"/>
      <c r="U420" s="19"/>
      <c r="X420" s="1">
        <f t="shared" si="2084"/>
        <v>0</v>
      </c>
      <c r="Y420" s="19">
        <f t="shared" si="2195"/>
        <v>0</v>
      </c>
      <c r="Z420" s="19">
        <f t="shared" si="2195"/>
        <v>0</v>
      </c>
      <c r="AA420" s="19">
        <f t="shared" si="2195"/>
        <v>0</v>
      </c>
      <c r="AB420" s="19">
        <f t="shared" si="2195"/>
        <v>0</v>
      </c>
      <c r="AC420" s="19">
        <f t="shared" si="2195"/>
        <v>0</v>
      </c>
      <c r="AE420" s="19">
        <f t="shared" si="2085"/>
        <v>0</v>
      </c>
      <c r="AF420">
        <f t="shared" si="2086"/>
        <v>0</v>
      </c>
      <c r="AG420">
        <f t="shared" si="2087"/>
        <v>0</v>
      </c>
      <c r="AH420">
        <f t="shared" si="2088"/>
        <v>0</v>
      </c>
      <c r="AI420">
        <f t="shared" si="2089"/>
        <v>0</v>
      </c>
      <c r="AJ420" s="19"/>
      <c r="AL420" s="19">
        <f t="shared" si="2090"/>
        <v>0</v>
      </c>
      <c r="AM420" s="19">
        <f t="shared" si="2091"/>
        <v>0</v>
      </c>
      <c r="AN420" s="19">
        <f t="shared" si="2092"/>
        <v>0</v>
      </c>
      <c r="AO420" s="19">
        <f t="shared" si="2093"/>
        <v>0</v>
      </c>
      <c r="AP420" s="19">
        <f t="shared" si="2094"/>
        <v>0</v>
      </c>
      <c r="AQ420" s="19"/>
      <c r="AT420" s="1">
        <f t="shared" si="2095"/>
        <v>0</v>
      </c>
      <c r="AU420" s="19">
        <f t="shared" si="2196"/>
        <v>0</v>
      </c>
      <c r="AV420" s="19">
        <f t="shared" si="2196"/>
        <v>0</v>
      </c>
      <c r="AW420" s="19">
        <f t="shared" si="2196"/>
        <v>0</v>
      </c>
      <c r="AX420" s="19">
        <f t="shared" si="2196"/>
        <v>0</v>
      </c>
      <c r="AY420" s="19">
        <f t="shared" si="2196"/>
        <v>0</v>
      </c>
      <c r="BA420" s="19">
        <f t="shared" si="2096"/>
        <v>0</v>
      </c>
      <c r="BB420">
        <f t="shared" si="2097"/>
        <v>0</v>
      </c>
      <c r="BC420">
        <f t="shared" si="2098"/>
        <v>0</v>
      </c>
      <c r="BD420">
        <f t="shared" si="2099"/>
        <v>0</v>
      </c>
      <c r="BE420">
        <f t="shared" si="2100"/>
        <v>0</v>
      </c>
      <c r="BF420" s="19"/>
      <c r="BH420" s="19">
        <f t="shared" si="2101"/>
        <v>0</v>
      </c>
      <c r="BI420" s="19">
        <f t="shared" si="2102"/>
        <v>0</v>
      </c>
      <c r="BJ420" s="19">
        <f t="shared" si="2103"/>
        <v>0</v>
      </c>
      <c r="BK420" s="19">
        <f t="shared" si="2104"/>
        <v>0</v>
      </c>
      <c r="BL420" s="19">
        <f t="shared" si="2105"/>
        <v>0</v>
      </c>
      <c r="BM420" s="19"/>
      <c r="BP420" s="1">
        <f t="shared" si="2106"/>
        <v>0</v>
      </c>
      <c r="BQ420" s="19">
        <f t="shared" si="2197"/>
        <v>0</v>
      </c>
      <c r="BR420" s="19">
        <f t="shared" si="2197"/>
        <v>0</v>
      </c>
      <c r="BS420" s="19">
        <f t="shared" si="2197"/>
        <v>0</v>
      </c>
      <c r="BT420" s="19">
        <f t="shared" si="2197"/>
        <v>0</v>
      </c>
      <c r="BU420" s="19">
        <f t="shared" si="2197"/>
        <v>0</v>
      </c>
      <c r="BW420" s="19">
        <f t="shared" si="2107"/>
        <v>0</v>
      </c>
      <c r="BX420">
        <f t="shared" si="2108"/>
        <v>0</v>
      </c>
      <c r="BY420">
        <f t="shared" si="2109"/>
        <v>0</v>
      </c>
      <c r="BZ420">
        <f t="shared" si="2110"/>
        <v>0</v>
      </c>
      <c r="CA420">
        <f t="shared" si="2111"/>
        <v>0</v>
      </c>
      <c r="CB420" s="19"/>
      <c r="CD420" s="19">
        <f t="shared" si="2112"/>
        <v>0</v>
      </c>
      <c r="CE420" s="19">
        <f t="shared" si="2113"/>
        <v>0</v>
      </c>
      <c r="CF420" s="19">
        <f t="shared" si="2114"/>
        <v>0</v>
      </c>
      <c r="CG420" s="19">
        <f t="shared" si="2115"/>
        <v>0</v>
      </c>
      <c r="CH420" s="19">
        <f t="shared" si="2116"/>
        <v>0</v>
      </c>
      <c r="CI420" s="19"/>
      <c r="CL420" s="1">
        <f t="shared" si="2117"/>
        <v>0</v>
      </c>
      <c r="CM420" s="19">
        <f t="shared" si="2198"/>
        <v>0</v>
      </c>
      <c r="CN420" s="19">
        <f t="shared" si="2198"/>
        <v>0</v>
      </c>
      <c r="CO420" s="19">
        <f t="shared" si="2198"/>
        <v>0</v>
      </c>
      <c r="CP420" s="19">
        <f t="shared" si="2198"/>
        <v>0</v>
      </c>
      <c r="CQ420" s="19">
        <f t="shared" si="2198"/>
        <v>0</v>
      </c>
      <c r="CS420" s="19">
        <f t="shared" si="2118"/>
        <v>0</v>
      </c>
      <c r="CT420">
        <f t="shared" si="2119"/>
        <v>0</v>
      </c>
      <c r="CU420">
        <f t="shared" si="2120"/>
        <v>0</v>
      </c>
      <c r="CV420">
        <f t="shared" si="2121"/>
        <v>0</v>
      </c>
      <c r="CW420">
        <f t="shared" si="2122"/>
        <v>0</v>
      </c>
      <c r="CX420" s="19"/>
      <c r="CZ420" s="19">
        <f t="shared" si="2123"/>
        <v>0</v>
      </c>
      <c r="DA420" s="19">
        <f t="shared" si="2124"/>
        <v>0</v>
      </c>
      <c r="DB420" s="19">
        <f t="shared" si="2125"/>
        <v>0</v>
      </c>
      <c r="DC420" s="19">
        <f t="shared" si="2126"/>
        <v>0</v>
      </c>
      <c r="DD420" s="19">
        <f t="shared" si="2127"/>
        <v>0</v>
      </c>
      <c r="DE420" s="19"/>
      <c r="DH420" s="1">
        <f t="shared" si="2128"/>
        <v>0</v>
      </c>
      <c r="DI420" s="19">
        <f t="shared" si="2199"/>
        <v>0</v>
      </c>
      <c r="DJ420" s="19">
        <f t="shared" si="2199"/>
        <v>0</v>
      </c>
      <c r="DK420" s="19">
        <f t="shared" si="2199"/>
        <v>0</v>
      </c>
      <c r="DL420" s="19">
        <f t="shared" si="2199"/>
        <v>0</v>
      </c>
      <c r="DM420" s="19">
        <f t="shared" si="2199"/>
        <v>0</v>
      </c>
      <c r="DO420" s="19">
        <f t="shared" si="2129"/>
        <v>0</v>
      </c>
      <c r="DP420">
        <f t="shared" si="2130"/>
        <v>0</v>
      </c>
      <c r="DQ420">
        <f t="shared" si="2131"/>
        <v>0</v>
      </c>
      <c r="DR420">
        <f t="shared" si="2132"/>
        <v>0</v>
      </c>
      <c r="DS420">
        <f t="shared" si="2133"/>
        <v>0</v>
      </c>
      <c r="DT420" s="19"/>
      <c r="DV420" s="19">
        <f t="shared" si="2134"/>
        <v>0</v>
      </c>
      <c r="DW420" s="19">
        <f t="shared" si="2135"/>
        <v>0</v>
      </c>
      <c r="DX420" s="19">
        <f t="shared" si="2136"/>
        <v>0</v>
      </c>
      <c r="DY420" s="19">
        <f t="shared" si="2137"/>
        <v>0</v>
      </c>
      <c r="DZ420" s="19">
        <f t="shared" si="2138"/>
        <v>0</v>
      </c>
      <c r="EA420" s="19"/>
      <c r="ED420" s="1">
        <f t="shared" si="2139"/>
        <v>0</v>
      </c>
      <c r="EE420" s="19">
        <f t="shared" si="2200"/>
        <v>0</v>
      </c>
      <c r="EF420" s="19">
        <f t="shared" si="2200"/>
        <v>0</v>
      </c>
      <c r="EG420" s="19">
        <f t="shared" si="2200"/>
        <v>0</v>
      </c>
      <c r="EH420" s="19">
        <f t="shared" si="2200"/>
        <v>0</v>
      </c>
      <c r="EI420" s="19">
        <f t="shared" si="2200"/>
        <v>0</v>
      </c>
      <c r="EK420" s="19">
        <f t="shared" si="2140"/>
        <v>0</v>
      </c>
      <c r="EL420">
        <f t="shared" si="2141"/>
        <v>0</v>
      </c>
      <c r="EM420">
        <f t="shared" si="2142"/>
        <v>0</v>
      </c>
      <c r="EN420">
        <f t="shared" si="2143"/>
        <v>0</v>
      </c>
      <c r="EO420">
        <f t="shared" si="2144"/>
        <v>0</v>
      </c>
      <c r="EP420" s="19"/>
      <c r="ER420" s="19">
        <f t="shared" si="2145"/>
        <v>0</v>
      </c>
      <c r="ES420" s="19">
        <f t="shared" si="2146"/>
        <v>0</v>
      </c>
      <c r="ET420" s="19">
        <f t="shared" si="2147"/>
        <v>0</v>
      </c>
      <c r="EU420" s="19">
        <f t="shared" si="2148"/>
        <v>0</v>
      </c>
      <c r="EV420" s="19">
        <f t="shared" si="2149"/>
        <v>0</v>
      </c>
      <c r="EW420" s="19"/>
      <c r="EZ420" s="1">
        <f t="shared" si="2150"/>
        <v>0</v>
      </c>
      <c r="FA420" s="19">
        <f t="shared" si="2201"/>
        <v>0</v>
      </c>
      <c r="FB420" s="19">
        <f t="shared" si="2201"/>
        <v>0</v>
      </c>
      <c r="FC420" s="19">
        <f t="shared" si="2201"/>
        <v>0</v>
      </c>
      <c r="FD420" s="19">
        <f t="shared" si="2201"/>
        <v>0</v>
      </c>
      <c r="FE420" s="19">
        <f t="shared" si="2201"/>
        <v>0</v>
      </c>
      <c r="FG420" s="19">
        <f t="shared" si="2151"/>
        <v>0</v>
      </c>
      <c r="FH420">
        <f t="shared" si="2152"/>
        <v>0</v>
      </c>
      <c r="FI420">
        <f t="shared" si="2153"/>
        <v>0</v>
      </c>
      <c r="FJ420">
        <f t="shared" si="2154"/>
        <v>0</v>
      </c>
      <c r="FK420">
        <f t="shared" si="2155"/>
        <v>0</v>
      </c>
      <c r="FL420" s="19"/>
      <c r="FN420" s="19">
        <f t="shared" si="2156"/>
        <v>0</v>
      </c>
      <c r="FO420" s="19">
        <f t="shared" si="2157"/>
        <v>0</v>
      </c>
      <c r="FP420" s="19">
        <f t="shared" si="2158"/>
        <v>0</v>
      </c>
      <c r="FQ420" s="19">
        <f t="shared" si="2159"/>
        <v>0</v>
      </c>
      <c r="FR420" s="19">
        <f t="shared" si="2160"/>
        <v>0</v>
      </c>
      <c r="FS420" s="19"/>
      <c r="FV420" s="1">
        <f t="shared" si="2161"/>
        <v>0</v>
      </c>
      <c r="FW420" s="19">
        <f t="shared" si="2202"/>
        <v>0</v>
      </c>
      <c r="FX420" s="19">
        <f t="shared" si="2202"/>
        <v>0</v>
      </c>
      <c r="FY420" s="19">
        <f t="shared" si="2202"/>
        <v>0</v>
      </c>
      <c r="FZ420" s="19">
        <f t="shared" si="2202"/>
        <v>0</v>
      </c>
      <c r="GA420" s="19">
        <f t="shared" si="2202"/>
        <v>0</v>
      </c>
      <c r="GC420" s="19">
        <f t="shared" si="2162"/>
        <v>0</v>
      </c>
      <c r="GD420">
        <f t="shared" si="2163"/>
        <v>0</v>
      </c>
      <c r="GE420">
        <f t="shared" si="2164"/>
        <v>0</v>
      </c>
      <c r="GF420">
        <f t="shared" si="2165"/>
        <v>0</v>
      </c>
      <c r="GG420">
        <f t="shared" si="2166"/>
        <v>0</v>
      </c>
      <c r="GH420" s="19"/>
      <c r="GJ420" s="19">
        <f t="shared" si="2167"/>
        <v>0</v>
      </c>
      <c r="GK420" s="19">
        <f t="shared" si="2168"/>
        <v>0</v>
      </c>
      <c r="GL420" s="19">
        <f t="shared" si="2169"/>
        <v>0</v>
      </c>
      <c r="GM420" s="19">
        <f t="shared" si="2170"/>
        <v>0</v>
      </c>
      <c r="GN420" s="19">
        <f t="shared" si="2171"/>
        <v>0</v>
      </c>
      <c r="GO420" s="19"/>
      <c r="GR420" s="1">
        <f t="shared" si="2172"/>
        <v>0</v>
      </c>
      <c r="GS420" s="19">
        <f t="shared" si="2203"/>
        <v>0</v>
      </c>
      <c r="GT420" s="19">
        <f t="shared" si="2203"/>
        <v>0</v>
      </c>
      <c r="GU420" s="19">
        <f t="shared" si="2203"/>
        <v>0</v>
      </c>
      <c r="GV420" s="19">
        <f t="shared" si="2203"/>
        <v>0</v>
      </c>
      <c r="GW420" s="19">
        <f t="shared" si="2203"/>
        <v>0</v>
      </c>
      <c r="GY420" s="19">
        <f t="shared" si="2173"/>
        <v>0</v>
      </c>
      <c r="GZ420">
        <f t="shared" si="2174"/>
        <v>0</v>
      </c>
      <c r="HA420">
        <f t="shared" si="2175"/>
        <v>0</v>
      </c>
      <c r="HB420">
        <f t="shared" si="2176"/>
        <v>0</v>
      </c>
      <c r="HC420">
        <f t="shared" si="2177"/>
        <v>0</v>
      </c>
      <c r="HD420" s="19"/>
      <c r="HF420" s="19">
        <f t="shared" si="2178"/>
        <v>0</v>
      </c>
      <c r="HG420" s="19">
        <f t="shared" si="2179"/>
        <v>0</v>
      </c>
      <c r="HH420" s="19">
        <f t="shared" si="2180"/>
        <v>0</v>
      </c>
      <c r="HI420" s="19">
        <f t="shared" si="2181"/>
        <v>0</v>
      </c>
      <c r="HJ420" s="19">
        <f t="shared" si="2182"/>
        <v>0</v>
      </c>
      <c r="HK420" s="19"/>
      <c r="HN420" s="1">
        <f t="shared" si="2183"/>
        <v>0</v>
      </c>
      <c r="HO420" s="19">
        <f t="shared" si="2204"/>
        <v>0</v>
      </c>
      <c r="HP420" s="19">
        <f t="shared" si="2204"/>
        <v>0</v>
      </c>
      <c r="HQ420" s="19">
        <f t="shared" si="2204"/>
        <v>0</v>
      </c>
      <c r="HR420" s="19">
        <f t="shared" si="2204"/>
        <v>0</v>
      </c>
      <c r="HS420" s="19">
        <f t="shared" si="2204"/>
        <v>0</v>
      </c>
      <c r="HU420" s="19">
        <f t="shared" si="2184"/>
        <v>0</v>
      </c>
      <c r="HV420">
        <f t="shared" si="2185"/>
        <v>0</v>
      </c>
      <c r="HW420">
        <f t="shared" si="2186"/>
        <v>0</v>
      </c>
      <c r="HX420">
        <f t="shared" si="2187"/>
        <v>0</v>
      </c>
      <c r="HY420">
        <f t="shared" si="2188"/>
        <v>0</v>
      </c>
      <c r="HZ420" s="19"/>
      <c r="IB420" s="19">
        <f t="shared" si="2189"/>
        <v>0</v>
      </c>
      <c r="IC420" s="19">
        <f t="shared" si="2190"/>
        <v>0</v>
      </c>
      <c r="ID420" s="19">
        <f t="shared" si="2191"/>
        <v>0</v>
      </c>
      <c r="IE420" s="19">
        <f t="shared" si="2192"/>
        <v>0</v>
      </c>
      <c r="IF420" s="19">
        <f t="shared" si="2193"/>
        <v>0</v>
      </c>
      <c r="IG420" s="19"/>
    </row>
    <row r="421" spans="1:241">
      <c r="B421" s="1" t="str">
        <f t="shared" si="2073"/>
        <v>Niños</v>
      </c>
      <c r="C421" s="19">
        <f t="shared" si="2194"/>
        <v>0</v>
      </c>
      <c r="D421" s="19">
        <f t="shared" si="2194"/>
        <v>0</v>
      </c>
      <c r="E421" s="19">
        <f t="shared" si="2194"/>
        <v>0</v>
      </c>
      <c r="F421" s="19">
        <f t="shared" si="2194"/>
        <v>4198.5</v>
      </c>
      <c r="G421" s="19">
        <f t="shared" si="2194"/>
        <v>5598</v>
      </c>
      <c r="I421" s="19">
        <f>+C421*K307</f>
        <v>0</v>
      </c>
      <c r="J421">
        <f>+D421*K307</f>
        <v>0</v>
      </c>
      <c r="K421">
        <f>+E421*K307</f>
        <v>0</v>
      </c>
      <c r="L421">
        <f>+F421*K307</f>
        <v>25925.737500000003</v>
      </c>
      <c r="M421">
        <f>+G421*K307</f>
        <v>34567.65</v>
      </c>
      <c r="N421" s="19"/>
      <c r="P421" s="19">
        <f t="shared" ref="P421:T424" si="2205">+C421*$C307</f>
        <v>0</v>
      </c>
      <c r="Q421" s="19">
        <f t="shared" si="2205"/>
        <v>0</v>
      </c>
      <c r="R421" s="19">
        <f t="shared" si="2205"/>
        <v>0</v>
      </c>
      <c r="S421" s="19">
        <f t="shared" si="2205"/>
        <v>13645.125000000002</v>
      </c>
      <c r="T421" s="19">
        <f t="shared" si="2205"/>
        <v>18193.500000000004</v>
      </c>
      <c r="U421" s="19"/>
      <c r="X421" s="1" t="str">
        <f t="shared" si="2084"/>
        <v>Niños</v>
      </c>
      <c r="Y421" s="19">
        <f t="shared" si="2195"/>
        <v>0</v>
      </c>
      <c r="Z421" s="19">
        <f t="shared" si="2195"/>
        <v>0</v>
      </c>
      <c r="AA421" s="19">
        <f t="shared" si="2195"/>
        <v>0</v>
      </c>
      <c r="AB421" s="19">
        <f t="shared" si="2195"/>
        <v>4198.5</v>
      </c>
      <c r="AC421" s="19">
        <f t="shared" si="2195"/>
        <v>5598</v>
      </c>
      <c r="AE421" s="19">
        <f t="shared" si="2085"/>
        <v>0</v>
      </c>
      <c r="AF421">
        <f t="shared" si="2086"/>
        <v>0</v>
      </c>
      <c r="AG421">
        <f t="shared" si="2087"/>
        <v>0</v>
      </c>
      <c r="AH421">
        <f t="shared" si="2088"/>
        <v>25925.737500000003</v>
      </c>
      <c r="AI421">
        <f t="shared" si="2089"/>
        <v>34567.65</v>
      </c>
      <c r="AJ421" s="19"/>
      <c r="AL421" s="19">
        <f t="shared" si="2090"/>
        <v>0</v>
      </c>
      <c r="AM421" s="19">
        <f t="shared" si="2091"/>
        <v>0</v>
      </c>
      <c r="AN421" s="19">
        <f t="shared" si="2092"/>
        <v>0</v>
      </c>
      <c r="AO421" s="19">
        <f t="shared" si="2093"/>
        <v>13645.125000000002</v>
      </c>
      <c r="AP421" s="19">
        <f t="shared" si="2094"/>
        <v>18193.500000000004</v>
      </c>
      <c r="AQ421" s="19"/>
      <c r="AT421" s="1" t="str">
        <f t="shared" si="2095"/>
        <v>Niños</v>
      </c>
      <c r="AU421" s="19">
        <f t="shared" si="2196"/>
        <v>0</v>
      </c>
      <c r="AV421" s="19">
        <f t="shared" si="2196"/>
        <v>0</v>
      </c>
      <c r="AW421" s="19">
        <f t="shared" si="2196"/>
        <v>0</v>
      </c>
      <c r="AX421" s="19">
        <f t="shared" si="2196"/>
        <v>4198.5</v>
      </c>
      <c r="AY421" s="19">
        <f t="shared" si="2196"/>
        <v>5598</v>
      </c>
      <c r="BA421" s="19">
        <f t="shared" si="2096"/>
        <v>0</v>
      </c>
      <c r="BB421">
        <f t="shared" si="2097"/>
        <v>0</v>
      </c>
      <c r="BC421">
        <f t="shared" si="2098"/>
        <v>0</v>
      </c>
      <c r="BD421">
        <f t="shared" si="2099"/>
        <v>25925.737500000003</v>
      </c>
      <c r="BE421">
        <f t="shared" si="2100"/>
        <v>34567.65</v>
      </c>
      <c r="BF421" s="19"/>
      <c r="BH421" s="19">
        <f t="shared" si="2101"/>
        <v>0</v>
      </c>
      <c r="BI421" s="19">
        <f t="shared" si="2102"/>
        <v>0</v>
      </c>
      <c r="BJ421" s="19">
        <f t="shared" si="2103"/>
        <v>0</v>
      </c>
      <c r="BK421" s="19">
        <f t="shared" si="2104"/>
        <v>13645.125000000002</v>
      </c>
      <c r="BL421" s="19">
        <f t="shared" si="2105"/>
        <v>18193.500000000004</v>
      </c>
      <c r="BM421" s="19"/>
      <c r="BP421" s="1" t="str">
        <f t="shared" si="2106"/>
        <v>Niños</v>
      </c>
      <c r="BQ421" s="19">
        <f t="shared" si="2197"/>
        <v>0</v>
      </c>
      <c r="BR421" s="19">
        <f t="shared" si="2197"/>
        <v>0</v>
      </c>
      <c r="BS421" s="19">
        <f t="shared" si="2197"/>
        <v>0</v>
      </c>
      <c r="BT421" s="19">
        <f t="shared" si="2197"/>
        <v>4198.5</v>
      </c>
      <c r="BU421" s="19">
        <f t="shared" si="2197"/>
        <v>5598</v>
      </c>
      <c r="BW421" s="19">
        <f t="shared" si="2107"/>
        <v>0</v>
      </c>
      <c r="BX421">
        <f t="shared" si="2108"/>
        <v>0</v>
      </c>
      <c r="BY421">
        <f t="shared" si="2109"/>
        <v>0</v>
      </c>
      <c r="BZ421">
        <f t="shared" si="2110"/>
        <v>25925.737500000003</v>
      </c>
      <c r="CA421">
        <f t="shared" si="2111"/>
        <v>34567.65</v>
      </c>
      <c r="CB421" s="19"/>
      <c r="CD421" s="19">
        <f t="shared" si="2112"/>
        <v>0</v>
      </c>
      <c r="CE421" s="19">
        <f t="shared" si="2113"/>
        <v>0</v>
      </c>
      <c r="CF421" s="19">
        <f t="shared" si="2114"/>
        <v>0</v>
      </c>
      <c r="CG421" s="19">
        <f t="shared" si="2115"/>
        <v>13645.125000000002</v>
      </c>
      <c r="CH421" s="19">
        <f t="shared" si="2116"/>
        <v>18193.500000000004</v>
      </c>
      <c r="CI421" s="19"/>
      <c r="CL421" s="1" t="str">
        <f t="shared" si="2117"/>
        <v>Niños</v>
      </c>
      <c r="CM421" s="19">
        <f t="shared" si="2198"/>
        <v>0</v>
      </c>
      <c r="CN421" s="19">
        <f t="shared" si="2198"/>
        <v>0</v>
      </c>
      <c r="CO421" s="19">
        <f t="shared" si="2198"/>
        <v>0</v>
      </c>
      <c r="CP421" s="19">
        <f t="shared" si="2198"/>
        <v>4198.5</v>
      </c>
      <c r="CQ421" s="19">
        <f t="shared" si="2198"/>
        <v>5598</v>
      </c>
      <c r="CS421" s="19">
        <f t="shared" si="2118"/>
        <v>0</v>
      </c>
      <c r="CT421">
        <f t="shared" si="2119"/>
        <v>0</v>
      </c>
      <c r="CU421">
        <f t="shared" si="2120"/>
        <v>0</v>
      </c>
      <c r="CV421">
        <f t="shared" si="2121"/>
        <v>25925.737500000003</v>
      </c>
      <c r="CW421">
        <f t="shared" si="2122"/>
        <v>34567.65</v>
      </c>
      <c r="CX421" s="19"/>
      <c r="CZ421" s="19">
        <f t="shared" si="2123"/>
        <v>0</v>
      </c>
      <c r="DA421" s="19">
        <f t="shared" si="2124"/>
        <v>0</v>
      </c>
      <c r="DB421" s="19">
        <f t="shared" si="2125"/>
        <v>0</v>
      </c>
      <c r="DC421" s="19">
        <f t="shared" si="2126"/>
        <v>13645.125000000002</v>
      </c>
      <c r="DD421" s="19">
        <f t="shared" si="2127"/>
        <v>18193.500000000004</v>
      </c>
      <c r="DE421" s="19"/>
      <c r="DH421" s="1" t="str">
        <f t="shared" si="2128"/>
        <v>Niños</v>
      </c>
      <c r="DI421" s="19">
        <f t="shared" si="2199"/>
        <v>0</v>
      </c>
      <c r="DJ421" s="19">
        <f t="shared" si="2199"/>
        <v>0</v>
      </c>
      <c r="DK421" s="19">
        <f t="shared" si="2199"/>
        <v>0</v>
      </c>
      <c r="DL421" s="19">
        <f t="shared" si="2199"/>
        <v>3265.5</v>
      </c>
      <c r="DM421" s="19">
        <f t="shared" si="2199"/>
        <v>5598</v>
      </c>
      <c r="DO421" s="19">
        <f t="shared" si="2129"/>
        <v>0</v>
      </c>
      <c r="DP421">
        <f t="shared" si="2130"/>
        <v>0</v>
      </c>
      <c r="DQ421">
        <f t="shared" si="2131"/>
        <v>0</v>
      </c>
      <c r="DR421">
        <f t="shared" si="2132"/>
        <v>20164.462500000001</v>
      </c>
      <c r="DS421">
        <f t="shared" si="2133"/>
        <v>34567.65</v>
      </c>
      <c r="DT421" s="19"/>
      <c r="DV421" s="19">
        <f t="shared" si="2134"/>
        <v>0</v>
      </c>
      <c r="DW421" s="19">
        <f t="shared" si="2135"/>
        <v>0</v>
      </c>
      <c r="DX421" s="19">
        <f t="shared" si="2136"/>
        <v>0</v>
      </c>
      <c r="DY421" s="19">
        <f t="shared" si="2137"/>
        <v>10612.875000000002</v>
      </c>
      <c r="DZ421" s="19">
        <f t="shared" si="2138"/>
        <v>18193.500000000004</v>
      </c>
      <c r="EA421" s="19"/>
      <c r="ED421" s="1" t="str">
        <f t="shared" si="2139"/>
        <v>Niños</v>
      </c>
      <c r="EE421" s="19">
        <f t="shared" si="2200"/>
        <v>0</v>
      </c>
      <c r="EF421" s="19">
        <f t="shared" si="2200"/>
        <v>0</v>
      </c>
      <c r="EG421" s="19">
        <f t="shared" si="2200"/>
        <v>0</v>
      </c>
      <c r="EH421" s="19">
        <f t="shared" si="2200"/>
        <v>4198.5</v>
      </c>
      <c r="EI421" s="19">
        <f t="shared" si="2200"/>
        <v>5598</v>
      </c>
      <c r="EK421" s="19">
        <f t="shared" si="2140"/>
        <v>0</v>
      </c>
      <c r="EL421">
        <f t="shared" si="2141"/>
        <v>0</v>
      </c>
      <c r="EM421">
        <f t="shared" si="2142"/>
        <v>0</v>
      </c>
      <c r="EN421">
        <f t="shared" si="2143"/>
        <v>25925.737500000003</v>
      </c>
      <c r="EO421">
        <f t="shared" si="2144"/>
        <v>34567.65</v>
      </c>
      <c r="EP421" s="19"/>
      <c r="ER421" s="19">
        <f t="shared" si="2145"/>
        <v>0</v>
      </c>
      <c r="ES421" s="19">
        <f t="shared" si="2146"/>
        <v>0</v>
      </c>
      <c r="ET421" s="19">
        <f t="shared" si="2147"/>
        <v>0</v>
      </c>
      <c r="EU421" s="19">
        <f t="shared" si="2148"/>
        <v>13645.125000000002</v>
      </c>
      <c r="EV421" s="19">
        <f t="shared" si="2149"/>
        <v>18193.500000000004</v>
      </c>
      <c r="EW421" s="19"/>
      <c r="EZ421" s="1" t="str">
        <f t="shared" si="2150"/>
        <v>Niños</v>
      </c>
      <c r="FA421" s="19">
        <f t="shared" si="2201"/>
        <v>0</v>
      </c>
      <c r="FB421" s="19">
        <f t="shared" si="2201"/>
        <v>0</v>
      </c>
      <c r="FC421" s="19">
        <f t="shared" si="2201"/>
        <v>0</v>
      </c>
      <c r="FD421" s="19">
        <f t="shared" si="2201"/>
        <v>4198.5</v>
      </c>
      <c r="FE421" s="19">
        <f t="shared" si="2201"/>
        <v>5598</v>
      </c>
      <c r="FG421" s="19">
        <f t="shared" si="2151"/>
        <v>0</v>
      </c>
      <c r="FH421">
        <f t="shared" si="2152"/>
        <v>0</v>
      </c>
      <c r="FI421">
        <f t="shared" si="2153"/>
        <v>0</v>
      </c>
      <c r="FJ421">
        <f t="shared" si="2154"/>
        <v>25925.737500000003</v>
      </c>
      <c r="FK421">
        <f t="shared" si="2155"/>
        <v>34567.65</v>
      </c>
      <c r="FL421" s="19"/>
      <c r="FN421" s="19">
        <f t="shared" si="2156"/>
        <v>0</v>
      </c>
      <c r="FO421" s="19">
        <f t="shared" si="2157"/>
        <v>0</v>
      </c>
      <c r="FP421" s="19">
        <f t="shared" si="2158"/>
        <v>0</v>
      </c>
      <c r="FQ421" s="19">
        <f t="shared" si="2159"/>
        <v>13645.125000000002</v>
      </c>
      <c r="FR421" s="19">
        <f t="shared" si="2160"/>
        <v>18193.500000000004</v>
      </c>
      <c r="FS421" s="19"/>
      <c r="FV421" s="1" t="str">
        <f t="shared" si="2161"/>
        <v>Niños</v>
      </c>
      <c r="FW421" s="19">
        <f t="shared" si="2202"/>
        <v>0</v>
      </c>
      <c r="FX421" s="19">
        <f t="shared" si="2202"/>
        <v>0</v>
      </c>
      <c r="FY421" s="19">
        <f t="shared" si="2202"/>
        <v>0</v>
      </c>
      <c r="FZ421" s="19">
        <f t="shared" si="2202"/>
        <v>4198.5</v>
      </c>
      <c r="GA421" s="19">
        <f t="shared" si="2202"/>
        <v>5598</v>
      </c>
      <c r="GC421" s="19">
        <f t="shared" si="2162"/>
        <v>0</v>
      </c>
      <c r="GD421">
        <f t="shared" si="2163"/>
        <v>0</v>
      </c>
      <c r="GE421">
        <f t="shared" si="2164"/>
        <v>0</v>
      </c>
      <c r="GF421">
        <f t="shared" si="2165"/>
        <v>25925.737500000003</v>
      </c>
      <c r="GG421">
        <f t="shared" si="2166"/>
        <v>34567.65</v>
      </c>
      <c r="GH421" s="19"/>
      <c r="GJ421" s="19">
        <f t="shared" si="2167"/>
        <v>0</v>
      </c>
      <c r="GK421" s="19">
        <f t="shared" si="2168"/>
        <v>0</v>
      </c>
      <c r="GL421" s="19">
        <f t="shared" si="2169"/>
        <v>0</v>
      </c>
      <c r="GM421" s="19">
        <f t="shared" si="2170"/>
        <v>13645.125000000002</v>
      </c>
      <c r="GN421" s="19">
        <f t="shared" si="2171"/>
        <v>18193.500000000004</v>
      </c>
      <c r="GO421" s="19"/>
      <c r="GR421" s="1" t="str">
        <f t="shared" si="2172"/>
        <v>Niños</v>
      </c>
      <c r="GS421" s="19">
        <f t="shared" si="2203"/>
        <v>0</v>
      </c>
      <c r="GT421" s="19">
        <f t="shared" si="2203"/>
        <v>0</v>
      </c>
      <c r="GU421" s="19">
        <f t="shared" si="2203"/>
        <v>0</v>
      </c>
      <c r="GV421" s="19">
        <f t="shared" si="2203"/>
        <v>4198.5</v>
      </c>
      <c r="GW421" s="19">
        <f t="shared" si="2203"/>
        <v>5598</v>
      </c>
      <c r="GY421" s="19">
        <f t="shared" si="2173"/>
        <v>0</v>
      </c>
      <c r="GZ421">
        <f t="shared" si="2174"/>
        <v>0</v>
      </c>
      <c r="HA421">
        <f t="shared" si="2175"/>
        <v>0</v>
      </c>
      <c r="HB421">
        <f t="shared" si="2176"/>
        <v>25925.737500000003</v>
      </c>
      <c r="HC421">
        <f t="shared" si="2177"/>
        <v>34567.65</v>
      </c>
      <c r="HD421" s="19"/>
      <c r="HF421" s="19">
        <f t="shared" si="2178"/>
        <v>0</v>
      </c>
      <c r="HG421" s="19">
        <f t="shared" si="2179"/>
        <v>0</v>
      </c>
      <c r="HH421" s="19">
        <f t="shared" si="2180"/>
        <v>0</v>
      </c>
      <c r="HI421" s="19">
        <f t="shared" si="2181"/>
        <v>13645.125000000002</v>
      </c>
      <c r="HJ421" s="19">
        <f t="shared" si="2182"/>
        <v>18193.500000000004</v>
      </c>
      <c r="HK421" s="19"/>
      <c r="HN421" s="1" t="str">
        <f t="shared" si="2183"/>
        <v>Niños</v>
      </c>
      <c r="HO421" s="19">
        <f t="shared" si="2204"/>
        <v>0</v>
      </c>
      <c r="HP421" s="19">
        <f t="shared" si="2204"/>
        <v>0</v>
      </c>
      <c r="HQ421" s="19">
        <f t="shared" si="2204"/>
        <v>0</v>
      </c>
      <c r="HR421" s="19">
        <f t="shared" si="2204"/>
        <v>4198.5</v>
      </c>
      <c r="HS421" s="19">
        <f t="shared" si="2204"/>
        <v>5598</v>
      </c>
      <c r="HU421" s="19">
        <f t="shared" si="2184"/>
        <v>0</v>
      </c>
      <c r="HV421">
        <f t="shared" si="2185"/>
        <v>0</v>
      </c>
      <c r="HW421">
        <f t="shared" si="2186"/>
        <v>0</v>
      </c>
      <c r="HX421">
        <f t="shared" si="2187"/>
        <v>25925.737500000003</v>
      </c>
      <c r="HY421">
        <f t="shared" si="2188"/>
        <v>34567.65</v>
      </c>
      <c r="HZ421" s="19"/>
      <c r="IB421" s="19">
        <f t="shared" si="2189"/>
        <v>0</v>
      </c>
      <c r="IC421" s="19">
        <f t="shared" si="2190"/>
        <v>0</v>
      </c>
      <c r="ID421" s="19">
        <f t="shared" si="2191"/>
        <v>0</v>
      </c>
      <c r="IE421" s="19">
        <f t="shared" si="2192"/>
        <v>13645.125000000002</v>
      </c>
      <c r="IF421" s="19">
        <f t="shared" si="2193"/>
        <v>18193.500000000004</v>
      </c>
      <c r="IG421" s="19"/>
    </row>
    <row r="422" spans="1:241">
      <c r="B422" s="1" t="str">
        <f t="shared" si="2073"/>
        <v>Señora</v>
      </c>
      <c r="C422" s="19">
        <f t="shared" si="2194"/>
        <v>0</v>
      </c>
      <c r="D422" s="19">
        <f t="shared" si="2194"/>
        <v>0</v>
      </c>
      <c r="E422" s="19">
        <f t="shared" si="2194"/>
        <v>0</v>
      </c>
      <c r="F422" s="19">
        <f t="shared" si="2194"/>
        <v>4198.5</v>
      </c>
      <c r="G422" s="19">
        <f t="shared" si="2194"/>
        <v>5598</v>
      </c>
      <c r="I422" s="19">
        <f>+C422*K308</f>
        <v>0</v>
      </c>
      <c r="J422">
        <f>+D422*K308</f>
        <v>0</v>
      </c>
      <c r="K422">
        <f>+E422*K308</f>
        <v>0</v>
      </c>
      <c r="L422">
        <f>+F422*K308</f>
        <v>34301.745000000003</v>
      </c>
      <c r="M422">
        <f>+G422*K308</f>
        <v>45735.659999999996</v>
      </c>
      <c r="N422" s="19"/>
      <c r="P422" s="19">
        <f t="shared" si="2205"/>
        <v>0</v>
      </c>
      <c r="Q422" s="19">
        <f t="shared" si="2205"/>
        <v>0</v>
      </c>
      <c r="R422" s="19">
        <f t="shared" si="2205"/>
        <v>0</v>
      </c>
      <c r="S422" s="19">
        <f t="shared" si="2205"/>
        <v>18053.55</v>
      </c>
      <c r="T422" s="19">
        <f t="shared" si="2205"/>
        <v>24071.399999999998</v>
      </c>
      <c r="U422" s="19"/>
      <c r="X422" s="1" t="str">
        <f t="shared" si="2084"/>
        <v>Señora</v>
      </c>
      <c r="Y422" s="19">
        <f t="shared" si="2195"/>
        <v>0</v>
      </c>
      <c r="Z422" s="19">
        <f t="shared" si="2195"/>
        <v>0</v>
      </c>
      <c r="AA422" s="19">
        <f t="shared" si="2195"/>
        <v>0</v>
      </c>
      <c r="AB422" s="19">
        <f t="shared" si="2195"/>
        <v>4198.5</v>
      </c>
      <c r="AC422" s="19">
        <f t="shared" si="2195"/>
        <v>5598</v>
      </c>
      <c r="AE422" s="19">
        <f t="shared" si="2085"/>
        <v>0</v>
      </c>
      <c r="AF422">
        <f t="shared" si="2086"/>
        <v>0</v>
      </c>
      <c r="AG422">
        <f t="shared" si="2087"/>
        <v>0</v>
      </c>
      <c r="AH422">
        <f t="shared" si="2088"/>
        <v>34301.745000000003</v>
      </c>
      <c r="AI422">
        <f t="shared" si="2089"/>
        <v>45735.659999999996</v>
      </c>
      <c r="AJ422" s="19"/>
      <c r="AL422" s="19">
        <f t="shared" si="2090"/>
        <v>0</v>
      </c>
      <c r="AM422" s="19">
        <f t="shared" si="2091"/>
        <v>0</v>
      </c>
      <c r="AN422" s="19">
        <f t="shared" si="2092"/>
        <v>0</v>
      </c>
      <c r="AO422" s="19">
        <f t="shared" si="2093"/>
        <v>18053.55</v>
      </c>
      <c r="AP422" s="19">
        <f t="shared" si="2094"/>
        <v>24071.399999999998</v>
      </c>
      <c r="AQ422" s="19"/>
      <c r="AT422" s="1" t="str">
        <f t="shared" si="2095"/>
        <v>Señora</v>
      </c>
      <c r="AU422" s="19">
        <f t="shared" si="2196"/>
        <v>0</v>
      </c>
      <c r="AV422" s="19">
        <f t="shared" si="2196"/>
        <v>0</v>
      </c>
      <c r="AW422" s="19">
        <f t="shared" si="2196"/>
        <v>0</v>
      </c>
      <c r="AX422" s="19">
        <f t="shared" si="2196"/>
        <v>4198.5</v>
      </c>
      <c r="AY422" s="19">
        <f t="shared" si="2196"/>
        <v>5598</v>
      </c>
      <c r="BA422" s="19">
        <f t="shared" si="2096"/>
        <v>0</v>
      </c>
      <c r="BB422">
        <f t="shared" si="2097"/>
        <v>0</v>
      </c>
      <c r="BC422">
        <f t="shared" si="2098"/>
        <v>0</v>
      </c>
      <c r="BD422">
        <f t="shared" si="2099"/>
        <v>34301.745000000003</v>
      </c>
      <c r="BE422">
        <f t="shared" si="2100"/>
        <v>45735.659999999996</v>
      </c>
      <c r="BF422" s="19"/>
      <c r="BH422" s="19">
        <f t="shared" si="2101"/>
        <v>0</v>
      </c>
      <c r="BI422" s="19">
        <f t="shared" si="2102"/>
        <v>0</v>
      </c>
      <c r="BJ422" s="19">
        <f t="shared" si="2103"/>
        <v>0</v>
      </c>
      <c r="BK422" s="19">
        <f t="shared" si="2104"/>
        <v>18053.55</v>
      </c>
      <c r="BL422" s="19">
        <f t="shared" si="2105"/>
        <v>24071.399999999998</v>
      </c>
      <c r="BM422" s="19"/>
      <c r="BP422" s="1" t="str">
        <f t="shared" si="2106"/>
        <v>Señora</v>
      </c>
      <c r="BQ422" s="19">
        <f t="shared" ref="BQ422:BU423" si="2206">+BP$347*BQ336</f>
        <v>0</v>
      </c>
      <c r="BR422" s="19">
        <f t="shared" si="2206"/>
        <v>0</v>
      </c>
      <c r="BS422" s="19">
        <f t="shared" si="2206"/>
        <v>0</v>
      </c>
      <c r="BT422" s="19">
        <f t="shared" si="2206"/>
        <v>4198.5</v>
      </c>
      <c r="BU422" s="19">
        <f t="shared" si="2206"/>
        <v>5598</v>
      </c>
      <c r="BW422" s="19">
        <f t="shared" si="2107"/>
        <v>0</v>
      </c>
      <c r="BX422">
        <f t="shared" si="2108"/>
        <v>0</v>
      </c>
      <c r="BY422">
        <f t="shared" si="2109"/>
        <v>0</v>
      </c>
      <c r="BZ422">
        <f t="shared" si="2110"/>
        <v>34301.745000000003</v>
      </c>
      <c r="CA422">
        <f t="shared" si="2111"/>
        <v>45735.659999999996</v>
      </c>
      <c r="CB422" s="19"/>
      <c r="CD422" s="19">
        <f t="shared" si="2112"/>
        <v>0</v>
      </c>
      <c r="CE422" s="19">
        <f t="shared" si="2113"/>
        <v>0</v>
      </c>
      <c r="CF422" s="19">
        <f t="shared" si="2114"/>
        <v>0</v>
      </c>
      <c r="CG422" s="19">
        <f t="shared" si="2115"/>
        <v>18053.55</v>
      </c>
      <c r="CH422" s="19">
        <f t="shared" si="2116"/>
        <v>24071.399999999998</v>
      </c>
      <c r="CI422" s="19"/>
      <c r="CL422" s="1" t="str">
        <f t="shared" si="2117"/>
        <v>Señora</v>
      </c>
      <c r="CM422" s="19">
        <f t="shared" si="2198"/>
        <v>0</v>
      </c>
      <c r="CN422" s="19">
        <f t="shared" si="2198"/>
        <v>0</v>
      </c>
      <c r="CO422" s="19">
        <f t="shared" si="2198"/>
        <v>0</v>
      </c>
      <c r="CP422" s="19">
        <f t="shared" si="2198"/>
        <v>4198.5</v>
      </c>
      <c r="CQ422" s="19">
        <f t="shared" si="2198"/>
        <v>5598</v>
      </c>
      <c r="CS422" s="19">
        <f t="shared" si="2118"/>
        <v>0</v>
      </c>
      <c r="CT422">
        <f t="shared" si="2119"/>
        <v>0</v>
      </c>
      <c r="CU422">
        <f t="shared" si="2120"/>
        <v>0</v>
      </c>
      <c r="CV422">
        <f t="shared" si="2121"/>
        <v>34301.745000000003</v>
      </c>
      <c r="CW422">
        <f t="shared" si="2122"/>
        <v>45735.659999999996</v>
      </c>
      <c r="CX422" s="19"/>
      <c r="CZ422" s="19">
        <f t="shared" si="2123"/>
        <v>0</v>
      </c>
      <c r="DA422" s="19">
        <f t="shared" si="2124"/>
        <v>0</v>
      </c>
      <c r="DB422" s="19">
        <f t="shared" si="2125"/>
        <v>0</v>
      </c>
      <c r="DC422" s="19">
        <f t="shared" si="2126"/>
        <v>18053.55</v>
      </c>
      <c r="DD422" s="19">
        <f t="shared" si="2127"/>
        <v>24071.399999999998</v>
      </c>
      <c r="DE422" s="19"/>
      <c r="DH422" s="1" t="str">
        <f t="shared" si="2128"/>
        <v>Señora</v>
      </c>
      <c r="DI422" s="19">
        <f t="shared" si="2199"/>
        <v>0</v>
      </c>
      <c r="DJ422" s="19">
        <f t="shared" si="2199"/>
        <v>0</v>
      </c>
      <c r="DK422" s="19">
        <f t="shared" si="2199"/>
        <v>0</v>
      </c>
      <c r="DL422" s="19">
        <f t="shared" si="2199"/>
        <v>3265.5</v>
      </c>
      <c r="DM422" s="19">
        <f t="shared" si="2199"/>
        <v>5598</v>
      </c>
      <c r="DO422" s="19">
        <f t="shared" si="2129"/>
        <v>0</v>
      </c>
      <c r="DP422">
        <f t="shared" si="2130"/>
        <v>0</v>
      </c>
      <c r="DQ422">
        <f t="shared" si="2131"/>
        <v>0</v>
      </c>
      <c r="DR422">
        <f t="shared" si="2132"/>
        <v>26679.134999999998</v>
      </c>
      <c r="DS422">
        <f t="shared" si="2133"/>
        <v>45735.659999999996</v>
      </c>
      <c r="DT422" s="19"/>
      <c r="DV422" s="19">
        <f t="shared" si="2134"/>
        <v>0</v>
      </c>
      <c r="DW422" s="19">
        <f t="shared" si="2135"/>
        <v>0</v>
      </c>
      <c r="DX422" s="19">
        <f t="shared" si="2136"/>
        <v>0</v>
      </c>
      <c r="DY422" s="19">
        <f t="shared" si="2137"/>
        <v>14041.65</v>
      </c>
      <c r="DZ422" s="19">
        <f t="shared" si="2138"/>
        <v>24071.399999999998</v>
      </c>
      <c r="EA422" s="19"/>
      <c r="ED422" s="1" t="str">
        <f t="shared" si="2139"/>
        <v>Señora</v>
      </c>
      <c r="EE422" s="19">
        <f t="shared" si="2200"/>
        <v>0</v>
      </c>
      <c r="EF422" s="19">
        <f t="shared" si="2200"/>
        <v>0</v>
      </c>
      <c r="EG422" s="19">
        <f t="shared" si="2200"/>
        <v>0</v>
      </c>
      <c r="EH422" s="19">
        <f t="shared" si="2200"/>
        <v>4198.5</v>
      </c>
      <c r="EI422" s="19">
        <f t="shared" si="2200"/>
        <v>5598</v>
      </c>
      <c r="EK422" s="19">
        <f t="shared" si="2140"/>
        <v>0</v>
      </c>
      <c r="EL422">
        <f t="shared" si="2141"/>
        <v>0</v>
      </c>
      <c r="EM422">
        <f t="shared" si="2142"/>
        <v>0</v>
      </c>
      <c r="EN422">
        <f t="shared" si="2143"/>
        <v>34301.745000000003</v>
      </c>
      <c r="EO422">
        <f t="shared" si="2144"/>
        <v>45735.659999999996</v>
      </c>
      <c r="EP422" s="19"/>
      <c r="ER422" s="19">
        <f t="shared" si="2145"/>
        <v>0</v>
      </c>
      <c r="ES422" s="19">
        <f t="shared" si="2146"/>
        <v>0</v>
      </c>
      <c r="ET422" s="19">
        <f t="shared" si="2147"/>
        <v>0</v>
      </c>
      <c r="EU422" s="19">
        <f t="shared" si="2148"/>
        <v>18053.55</v>
      </c>
      <c r="EV422" s="19">
        <f t="shared" si="2149"/>
        <v>24071.399999999998</v>
      </c>
      <c r="EW422" s="19"/>
      <c r="EZ422" s="1" t="str">
        <f t="shared" si="2150"/>
        <v>Señora</v>
      </c>
      <c r="FA422" s="19">
        <f t="shared" si="2201"/>
        <v>0</v>
      </c>
      <c r="FB422" s="19">
        <f t="shared" si="2201"/>
        <v>0</v>
      </c>
      <c r="FC422" s="19">
        <f t="shared" si="2201"/>
        <v>0</v>
      </c>
      <c r="FD422" s="19">
        <f t="shared" si="2201"/>
        <v>4198.5</v>
      </c>
      <c r="FE422" s="19">
        <f t="shared" si="2201"/>
        <v>5598</v>
      </c>
      <c r="FG422" s="19">
        <f t="shared" si="2151"/>
        <v>0</v>
      </c>
      <c r="FH422">
        <f t="shared" si="2152"/>
        <v>0</v>
      </c>
      <c r="FI422">
        <f t="shared" si="2153"/>
        <v>0</v>
      </c>
      <c r="FJ422">
        <f t="shared" si="2154"/>
        <v>34301.745000000003</v>
      </c>
      <c r="FK422">
        <f t="shared" si="2155"/>
        <v>45735.659999999996</v>
      </c>
      <c r="FL422" s="19"/>
      <c r="FN422" s="19">
        <f t="shared" si="2156"/>
        <v>0</v>
      </c>
      <c r="FO422" s="19">
        <f t="shared" si="2157"/>
        <v>0</v>
      </c>
      <c r="FP422" s="19">
        <f t="shared" si="2158"/>
        <v>0</v>
      </c>
      <c r="FQ422" s="19">
        <f t="shared" si="2159"/>
        <v>18053.55</v>
      </c>
      <c r="FR422" s="19">
        <f t="shared" si="2160"/>
        <v>24071.399999999998</v>
      </c>
      <c r="FS422" s="19"/>
      <c r="FV422" s="1" t="str">
        <f t="shared" si="2161"/>
        <v>Señora</v>
      </c>
      <c r="FW422" s="19">
        <f t="shared" si="2202"/>
        <v>0</v>
      </c>
      <c r="FX422" s="19">
        <f t="shared" si="2202"/>
        <v>0</v>
      </c>
      <c r="FY422" s="19">
        <f t="shared" si="2202"/>
        <v>0</v>
      </c>
      <c r="FZ422" s="19">
        <f t="shared" si="2202"/>
        <v>4198.5</v>
      </c>
      <c r="GA422" s="19">
        <f t="shared" si="2202"/>
        <v>5598</v>
      </c>
      <c r="GC422" s="19">
        <f t="shared" si="2162"/>
        <v>0</v>
      </c>
      <c r="GD422">
        <f t="shared" si="2163"/>
        <v>0</v>
      </c>
      <c r="GE422">
        <f t="shared" si="2164"/>
        <v>0</v>
      </c>
      <c r="GF422">
        <f t="shared" si="2165"/>
        <v>34301.745000000003</v>
      </c>
      <c r="GG422">
        <f t="shared" si="2166"/>
        <v>45735.659999999996</v>
      </c>
      <c r="GH422" s="19"/>
      <c r="GJ422" s="19">
        <f t="shared" si="2167"/>
        <v>0</v>
      </c>
      <c r="GK422" s="19">
        <f t="shared" si="2168"/>
        <v>0</v>
      </c>
      <c r="GL422" s="19">
        <f t="shared" si="2169"/>
        <v>0</v>
      </c>
      <c r="GM422" s="19">
        <f t="shared" si="2170"/>
        <v>18053.55</v>
      </c>
      <c r="GN422" s="19">
        <f t="shared" si="2171"/>
        <v>24071.399999999998</v>
      </c>
      <c r="GO422" s="19"/>
      <c r="GR422" s="1" t="str">
        <f t="shared" si="2172"/>
        <v>Señora</v>
      </c>
      <c r="GS422" s="19">
        <f t="shared" si="2203"/>
        <v>0</v>
      </c>
      <c r="GT422" s="19">
        <f t="shared" si="2203"/>
        <v>0</v>
      </c>
      <c r="GU422" s="19">
        <f t="shared" si="2203"/>
        <v>0</v>
      </c>
      <c r="GV422" s="19">
        <f t="shared" si="2203"/>
        <v>4198.5</v>
      </c>
      <c r="GW422" s="19">
        <f t="shared" si="2203"/>
        <v>5598</v>
      </c>
      <c r="GY422" s="19">
        <f t="shared" si="2173"/>
        <v>0</v>
      </c>
      <c r="GZ422">
        <f t="shared" si="2174"/>
        <v>0</v>
      </c>
      <c r="HA422">
        <f t="shared" si="2175"/>
        <v>0</v>
      </c>
      <c r="HB422">
        <f t="shared" si="2176"/>
        <v>34301.745000000003</v>
      </c>
      <c r="HC422">
        <f t="shared" si="2177"/>
        <v>45735.659999999996</v>
      </c>
      <c r="HD422" s="19"/>
      <c r="HF422" s="19">
        <f t="shared" si="2178"/>
        <v>0</v>
      </c>
      <c r="HG422" s="19">
        <f t="shared" si="2179"/>
        <v>0</v>
      </c>
      <c r="HH422" s="19">
        <f t="shared" si="2180"/>
        <v>0</v>
      </c>
      <c r="HI422" s="19">
        <f t="shared" si="2181"/>
        <v>18053.55</v>
      </c>
      <c r="HJ422" s="19">
        <f t="shared" si="2182"/>
        <v>24071.399999999998</v>
      </c>
      <c r="HK422" s="19"/>
      <c r="HN422" s="1" t="str">
        <f t="shared" si="2183"/>
        <v>Señora</v>
      </c>
      <c r="HO422" s="19">
        <f t="shared" si="2204"/>
        <v>0</v>
      </c>
      <c r="HP422" s="19">
        <f t="shared" si="2204"/>
        <v>0</v>
      </c>
      <c r="HQ422" s="19">
        <f t="shared" si="2204"/>
        <v>0</v>
      </c>
      <c r="HR422" s="19">
        <f t="shared" si="2204"/>
        <v>4198.5</v>
      </c>
      <c r="HS422" s="19">
        <f t="shared" si="2204"/>
        <v>5598</v>
      </c>
      <c r="HU422" s="19">
        <f t="shared" si="2184"/>
        <v>0</v>
      </c>
      <c r="HV422">
        <f t="shared" si="2185"/>
        <v>0</v>
      </c>
      <c r="HW422">
        <f t="shared" si="2186"/>
        <v>0</v>
      </c>
      <c r="HX422">
        <f t="shared" si="2187"/>
        <v>34301.745000000003</v>
      </c>
      <c r="HY422">
        <f t="shared" si="2188"/>
        <v>45735.659999999996</v>
      </c>
      <c r="HZ422" s="19"/>
      <c r="IB422" s="19">
        <f t="shared" si="2189"/>
        <v>0</v>
      </c>
      <c r="IC422" s="19">
        <f t="shared" si="2190"/>
        <v>0</v>
      </c>
      <c r="ID422" s="19">
        <f t="shared" si="2191"/>
        <v>0</v>
      </c>
      <c r="IE422" s="19">
        <f t="shared" si="2192"/>
        <v>18053.55</v>
      </c>
      <c r="IF422" s="19">
        <f t="shared" si="2193"/>
        <v>24071.399999999998</v>
      </c>
      <c r="IG422" s="19"/>
    </row>
    <row r="423" spans="1:241">
      <c r="B423" s="1" t="str">
        <f t="shared" si="2073"/>
        <v>Regalo</v>
      </c>
      <c r="C423" s="19">
        <f>+B$347*C337</f>
        <v>0</v>
      </c>
      <c r="D423" s="19">
        <f>+C$347*D337</f>
        <v>0</v>
      </c>
      <c r="E423" s="19">
        <f>+D$347*E337</f>
        <v>0</v>
      </c>
      <c r="F423" s="19">
        <f>+E$347*F337</f>
        <v>0</v>
      </c>
      <c r="G423" s="19">
        <f>+F$347*G337</f>
        <v>0</v>
      </c>
      <c r="I423" s="19">
        <f>+C423*K309</f>
        <v>0</v>
      </c>
      <c r="J423">
        <f>+D423*K309</f>
        <v>0</v>
      </c>
      <c r="K423">
        <f>+E423*K309</f>
        <v>0</v>
      </c>
      <c r="L423">
        <f>+F423*K309</f>
        <v>0</v>
      </c>
      <c r="M423">
        <f>+G423*K309</f>
        <v>0</v>
      </c>
      <c r="N423" s="19"/>
      <c r="P423" s="19">
        <f t="shared" si="2205"/>
        <v>0</v>
      </c>
      <c r="Q423" s="19">
        <f t="shared" si="2205"/>
        <v>0</v>
      </c>
      <c r="R423" s="19">
        <f t="shared" si="2205"/>
        <v>0</v>
      </c>
      <c r="S423" s="19">
        <f t="shared" si="2205"/>
        <v>0</v>
      </c>
      <c r="T423" s="19">
        <f t="shared" si="2205"/>
        <v>0</v>
      </c>
      <c r="U423" s="19"/>
      <c r="X423" s="1" t="str">
        <f t="shared" si="2084"/>
        <v>Regalo</v>
      </c>
      <c r="Y423" s="19">
        <f>+X$347*Y337</f>
        <v>0</v>
      </c>
      <c r="Z423" s="19">
        <f>+Y$347*Z337</f>
        <v>0</v>
      </c>
      <c r="AA423" s="19">
        <f>+Z$347*AA337</f>
        <v>0</v>
      </c>
      <c r="AB423" s="19">
        <f>+AA$347*AB337</f>
        <v>0</v>
      </c>
      <c r="AC423" s="19">
        <f>+AB$347*AC337</f>
        <v>0</v>
      </c>
      <c r="AE423" s="19">
        <f t="shared" si="2085"/>
        <v>0</v>
      </c>
      <c r="AF423">
        <f t="shared" si="2086"/>
        <v>0</v>
      </c>
      <c r="AG423">
        <f t="shared" si="2087"/>
        <v>0</v>
      </c>
      <c r="AH423">
        <f t="shared" si="2088"/>
        <v>0</v>
      </c>
      <c r="AI423">
        <f t="shared" si="2089"/>
        <v>0</v>
      </c>
      <c r="AJ423" s="19"/>
      <c r="AL423" s="19">
        <f t="shared" si="2090"/>
        <v>0</v>
      </c>
      <c r="AM423" s="19">
        <f t="shared" si="2091"/>
        <v>0</v>
      </c>
      <c r="AN423" s="19">
        <f t="shared" si="2092"/>
        <v>0</v>
      </c>
      <c r="AO423" s="19">
        <f t="shared" si="2093"/>
        <v>0</v>
      </c>
      <c r="AP423" s="19">
        <f t="shared" si="2094"/>
        <v>0</v>
      </c>
      <c r="AQ423" s="19"/>
      <c r="AT423" s="1" t="str">
        <f t="shared" si="2095"/>
        <v>Regalo</v>
      </c>
      <c r="AU423" s="19">
        <f>+AT$347*AU337</f>
        <v>0</v>
      </c>
      <c r="AV423" s="19">
        <f>+AU$347*AV337</f>
        <v>0</v>
      </c>
      <c r="AW423" s="19">
        <f>+AV$347*AW337</f>
        <v>0</v>
      </c>
      <c r="AX423" s="19">
        <f>+AW$347*AX337</f>
        <v>0</v>
      </c>
      <c r="AY423" s="19">
        <f>+AX$347*AY337</f>
        <v>0</v>
      </c>
      <c r="BA423" s="19">
        <f t="shared" si="2096"/>
        <v>0</v>
      </c>
      <c r="BB423">
        <f t="shared" si="2097"/>
        <v>0</v>
      </c>
      <c r="BC423">
        <f t="shared" si="2098"/>
        <v>0</v>
      </c>
      <c r="BD423">
        <f t="shared" si="2099"/>
        <v>0</v>
      </c>
      <c r="BE423">
        <f t="shared" si="2100"/>
        <v>0</v>
      </c>
      <c r="BF423" s="19"/>
      <c r="BH423" s="19">
        <f t="shared" si="2101"/>
        <v>0</v>
      </c>
      <c r="BI423" s="19">
        <f t="shared" si="2102"/>
        <v>0</v>
      </c>
      <c r="BJ423" s="19">
        <f t="shared" si="2103"/>
        <v>0</v>
      </c>
      <c r="BK423" s="19">
        <f t="shared" si="2104"/>
        <v>0</v>
      </c>
      <c r="BL423" s="19">
        <f t="shared" si="2105"/>
        <v>0</v>
      </c>
      <c r="BM423" s="19"/>
      <c r="BP423" s="1" t="str">
        <f t="shared" si="2106"/>
        <v>Regalo</v>
      </c>
      <c r="BQ423" s="19">
        <f t="shared" si="2206"/>
        <v>0</v>
      </c>
      <c r="BR423" s="19">
        <f t="shared" si="2206"/>
        <v>0</v>
      </c>
      <c r="BS423" s="19">
        <f t="shared" si="2206"/>
        <v>0</v>
      </c>
      <c r="BT423" s="19">
        <f t="shared" si="2206"/>
        <v>0</v>
      </c>
      <c r="BU423" s="19">
        <f t="shared" si="2206"/>
        <v>0</v>
      </c>
      <c r="BW423" s="19">
        <f t="shared" si="2107"/>
        <v>0</v>
      </c>
      <c r="BX423">
        <f t="shared" si="2108"/>
        <v>0</v>
      </c>
      <c r="BY423">
        <f t="shared" si="2109"/>
        <v>0</v>
      </c>
      <c r="BZ423">
        <f t="shared" si="2110"/>
        <v>0</v>
      </c>
      <c r="CA423">
        <f t="shared" si="2111"/>
        <v>0</v>
      </c>
      <c r="CB423" s="19"/>
      <c r="CD423" s="19">
        <f t="shared" si="2112"/>
        <v>0</v>
      </c>
      <c r="CE423" s="19">
        <f t="shared" si="2113"/>
        <v>0</v>
      </c>
      <c r="CF423" s="19">
        <f t="shared" si="2114"/>
        <v>0</v>
      </c>
      <c r="CG423" s="19">
        <f t="shared" si="2115"/>
        <v>0</v>
      </c>
      <c r="CH423" s="19">
        <f t="shared" si="2116"/>
        <v>0</v>
      </c>
      <c r="CI423" s="19"/>
      <c r="CL423" s="1" t="str">
        <f t="shared" si="2117"/>
        <v>Regalo</v>
      </c>
      <c r="CM423" s="19">
        <f>+CL$347*CM337</f>
        <v>0</v>
      </c>
      <c r="CN423" s="19">
        <f>+CM$347*CN337</f>
        <v>0</v>
      </c>
      <c r="CO423" s="19">
        <f>+CN$347*CO337</f>
        <v>0</v>
      </c>
      <c r="CP423" s="19">
        <f>+CO$347*CP337</f>
        <v>0</v>
      </c>
      <c r="CQ423" s="19">
        <f>+CP$347*CQ337</f>
        <v>0</v>
      </c>
      <c r="CS423" s="19">
        <f t="shared" si="2118"/>
        <v>0</v>
      </c>
      <c r="CT423">
        <f t="shared" si="2119"/>
        <v>0</v>
      </c>
      <c r="CU423">
        <f t="shared" si="2120"/>
        <v>0</v>
      </c>
      <c r="CV423">
        <f t="shared" si="2121"/>
        <v>0</v>
      </c>
      <c r="CW423">
        <f t="shared" si="2122"/>
        <v>0</v>
      </c>
      <c r="CX423" s="19"/>
      <c r="CZ423" s="19">
        <f t="shared" si="2123"/>
        <v>0</v>
      </c>
      <c r="DA423" s="19">
        <f t="shared" si="2124"/>
        <v>0</v>
      </c>
      <c r="DB423" s="19">
        <f t="shared" si="2125"/>
        <v>0</v>
      </c>
      <c r="DC423" s="19">
        <f t="shared" si="2126"/>
        <v>0</v>
      </c>
      <c r="DD423" s="19">
        <f t="shared" si="2127"/>
        <v>0</v>
      </c>
      <c r="DE423" s="19"/>
      <c r="DH423" s="1" t="str">
        <f t="shared" si="2128"/>
        <v>Regalo</v>
      </c>
      <c r="DI423" s="19">
        <f>+DH$347*DI337</f>
        <v>0</v>
      </c>
      <c r="DJ423" s="19">
        <f>+DI$347*DJ337</f>
        <v>0</v>
      </c>
      <c r="DK423" s="19">
        <f>+DJ$347*DK337</f>
        <v>0</v>
      </c>
      <c r="DL423" s="19">
        <f>+DK$347*DL337</f>
        <v>0</v>
      </c>
      <c r="DM423" s="19">
        <f>+DL$347*DM337</f>
        <v>0</v>
      </c>
      <c r="DO423" s="19">
        <f t="shared" si="2129"/>
        <v>0</v>
      </c>
      <c r="DP423">
        <f t="shared" si="2130"/>
        <v>0</v>
      </c>
      <c r="DQ423">
        <f t="shared" si="2131"/>
        <v>0</v>
      </c>
      <c r="DR423">
        <f t="shared" si="2132"/>
        <v>0</v>
      </c>
      <c r="DS423">
        <f t="shared" si="2133"/>
        <v>0</v>
      </c>
      <c r="DT423" s="19"/>
      <c r="DV423" s="19">
        <f t="shared" si="2134"/>
        <v>0</v>
      </c>
      <c r="DW423" s="19">
        <f t="shared" si="2135"/>
        <v>0</v>
      </c>
      <c r="DX423" s="19">
        <f t="shared" si="2136"/>
        <v>0</v>
      </c>
      <c r="DY423" s="19">
        <f t="shared" si="2137"/>
        <v>0</v>
      </c>
      <c r="DZ423" s="19">
        <f t="shared" si="2138"/>
        <v>0</v>
      </c>
      <c r="EA423" s="19"/>
      <c r="ED423" s="1" t="str">
        <f t="shared" si="2139"/>
        <v>Regalo</v>
      </c>
      <c r="EE423" s="19">
        <f>+ED$347*EE337</f>
        <v>0</v>
      </c>
      <c r="EF423" s="19">
        <f>+EE$347*EF337</f>
        <v>0</v>
      </c>
      <c r="EG423" s="19">
        <f>+EF$347*EG337</f>
        <v>0</v>
      </c>
      <c r="EH423" s="19">
        <f>+EG$347*EH337</f>
        <v>0</v>
      </c>
      <c r="EI423" s="19">
        <f>+EH$347*EI337</f>
        <v>0</v>
      </c>
      <c r="EK423" s="19">
        <f t="shared" si="2140"/>
        <v>0</v>
      </c>
      <c r="EL423">
        <f t="shared" si="2141"/>
        <v>0</v>
      </c>
      <c r="EM423">
        <f t="shared" si="2142"/>
        <v>0</v>
      </c>
      <c r="EN423">
        <f t="shared" si="2143"/>
        <v>0</v>
      </c>
      <c r="EO423">
        <f t="shared" si="2144"/>
        <v>0</v>
      </c>
      <c r="EP423" s="19"/>
      <c r="ER423" s="19">
        <f t="shared" si="2145"/>
        <v>0</v>
      </c>
      <c r="ES423" s="19">
        <f t="shared" si="2146"/>
        <v>0</v>
      </c>
      <c r="ET423" s="19">
        <f t="shared" si="2147"/>
        <v>0</v>
      </c>
      <c r="EU423" s="19">
        <f t="shared" si="2148"/>
        <v>0</v>
      </c>
      <c r="EV423" s="19">
        <f t="shared" si="2149"/>
        <v>0</v>
      </c>
      <c r="EW423" s="19"/>
      <c r="EZ423" s="1" t="str">
        <f t="shared" si="2150"/>
        <v>Regalo</v>
      </c>
      <c r="FA423" s="19">
        <f>+EZ$347*FA337</f>
        <v>0</v>
      </c>
      <c r="FB423" s="19">
        <f>+FA$347*FB337</f>
        <v>0</v>
      </c>
      <c r="FC423" s="19">
        <f>+FB$347*FC337</f>
        <v>0</v>
      </c>
      <c r="FD423" s="19">
        <f>+FC$347*FD337</f>
        <v>0</v>
      </c>
      <c r="FE423" s="19">
        <f>+FD$347*FE337</f>
        <v>0</v>
      </c>
      <c r="FG423" s="19">
        <f t="shared" si="2151"/>
        <v>0</v>
      </c>
      <c r="FH423">
        <f t="shared" si="2152"/>
        <v>0</v>
      </c>
      <c r="FI423">
        <f t="shared" si="2153"/>
        <v>0</v>
      </c>
      <c r="FJ423">
        <f t="shared" si="2154"/>
        <v>0</v>
      </c>
      <c r="FK423">
        <f t="shared" si="2155"/>
        <v>0</v>
      </c>
      <c r="FL423" s="19"/>
      <c r="FN423" s="19">
        <f t="shared" si="2156"/>
        <v>0</v>
      </c>
      <c r="FO423" s="19">
        <f t="shared" si="2157"/>
        <v>0</v>
      </c>
      <c r="FP423" s="19">
        <f t="shared" si="2158"/>
        <v>0</v>
      </c>
      <c r="FQ423" s="19">
        <f t="shared" si="2159"/>
        <v>0</v>
      </c>
      <c r="FR423" s="19">
        <f t="shared" si="2160"/>
        <v>0</v>
      </c>
      <c r="FS423" s="19"/>
      <c r="FV423" s="1" t="str">
        <f t="shared" si="2161"/>
        <v>Regalo</v>
      </c>
      <c r="FW423" s="19">
        <f>+FV$347*FW337</f>
        <v>0</v>
      </c>
      <c r="FX423" s="19">
        <f>+FW$347*FX337</f>
        <v>0</v>
      </c>
      <c r="FY423" s="19">
        <f>+FX$347*FY337</f>
        <v>0</v>
      </c>
      <c r="FZ423" s="19">
        <f>+FY$347*FZ337</f>
        <v>0</v>
      </c>
      <c r="GA423" s="19">
        <f>+FZ$347*GA337</f>
        <v>0</v>
      </c>
      <c r="GC423" s="19">
        <f t="shared" si="2162"/>
        <v>0</v>
      </c>
      <c r="GD423">
        <f t="shared" si="2163"/>
        <v>0</v>
      </c>
      <c r="GE423">
        <f t="shared" si="2164"/>
        <v>0</v>
      </c>
      <c r="GF423">
        <f t="shared" si="2165"/>
        <v>0</v>
      </c>
      <c r="GG423">
        <f t="shared" si="2166"/>
        <v>0</v>
      </c>
      <c r="GH423" s="19"/>
      <c r="GJ423" s="19">
        <f t="shared" si="2167"/>
        <v>0</v>
      </c>
      <c r="GK423" s="19">
        <f t="shared" si="2168"/>
        <v>0</v>
      </c>
      <c r="GL423" s="19">
        <f t="shared" si="2169"/>
        <v>0</v>
      </c>
      <c r="GM423" s="19">
        <f t="shared" si="2170"/>
        <v>0</v>
      </c>
      <c r="GN423" s="19">
        <f t="shared" si="2171"/>
        <v>0</v>
      </c>
      <c r="GO423" s="19"/>
      <c r="GR423" s="1" t="str">
        <f t="shared" si="2172"/>
        <v>Regalo</v>
      </c>
      <c r="GS423" s="19">
        <f>+GR$347*GS337</f>
        <v>0</v>
      </c>
      <c r="GT423" s="19">
        <f>+GS$347*GT337</f>
        <v>0</v>
      </c>
      <c r="GU423" s="19">
        <f>+GT$347*GU337</f>
        <v>0</v>
      </c>
      <c r="GV423" s="19">
        <f>+GU$347*GV337</f>
        <v>0</v>
      </c>
      <c r="GW423" s="19">
        <f>+GV$347*GW337</f>
        <v>0</v>
      </c>
      <c r="GY423" s="19">
        <f t="shared" si="2173"/>
        <v>0</v>
      </c>
      <c r="GZ423">
        <f t="shared" si="2174"/>
        <v>0</v>
      </c>
      <c r="HA423">
        <f t="shared" si="2175"/>
        <v>0</v>
      </c>
      <c r="HB423">
        <f t="shared" si="2176"/>
        <v>0</v>
      </c>
      <c r="HC423">
        <f t="shared" si="2177"/>
        <v>0</v>
      </c>
      <c r="HD423" s="19"/>
      <c r="HF423" s="19">
        <f t="shared" si="2178"/>
        <v>0</v>
      </c>
      <c r="HG423" s="19">
        <f t="shared" si="2179"/>
        <v>0</v>
      </c>
      <c r="HH423" s="19">
        <f t="shared" si="2180"/>
        <v>0</v>
      </c>
      <c r="HI423" s="19">
        <f t="shared" si="2181"/>
        <v>0</v>
      </c>
      <c r="HJ423" s="19">
        <f t="shared" si="2182"/>
        <v>0</v>
      </c>
      <c r="HK423" s="19"/>
      <c r="HN423" s="1" t="str">
        <f t="shared" si="2183"/>
        <v>Regalo</v>
      </c>
      <c r="HO423" s="19">
        <f>+HN$347*HO337</f>
        <v>0</v>
      </c>
      <c r="HP423" s="19">
        <f>+HO$347*HP337</f>
        <v>0</v>
      </c>
      <c r="HQ423" s="19">
        <f>+HP$347*HQ337</f>
        <v>0</v>
      </c>
      <c r="HR423" s="19">
        <f>+HQ$347*HR337</f>
        <v>0</v>
      </c>
      <c r="HS423" s="19">
        <f>+HR$347*HS337</f>
        <v>0</v>
      </c>
      <c r="HU423" s="19">
        <f t="shared" si="2184"/>
        <v>0</v>
      </c>
      <c r="HV423">
        <f t="shared" si="2185"/>
        <v>0</v>
      </c>
      <c r="HW423">
        <f t="shared" si="2186"/>
        <v>0</v>
      </c>
      <c r="HX423">
        <f t="shared" si="2187"/>
        <v>0</v>
      </c>
      <c r="HY423">
        <f t="shared" si="2188"/>
        <v>0</v>
      </c>
      <c r="HZ423" s="19"/>
      <c r="IB423" s="19">
        <f t="shared" si="2189"/>
        <v>0</v>
      </c>
      <c r="IC423" s="19">
        <f t="shared" si="2190"/>
        <v>0</v>
      </c>
      <c r="ID423" s="19">
        <f t="shared" si="2191"/>
        <v>0</v>
      </c>
      <c r="IE423" s="19">
        <f t="shared" si="2192"/>
        <v>0</v>
      </c>
      <c r="IF423" s="19">
        <f t="shared" si="2193"/>
        <v>0</v>
      </c>
      <c r="IG423" s="19"/>
    </row>
    <row r="424" spans="1:241">
      <c r="B424" s="1" t="str">
        <f t="shared" si="2073"/>
        <v>Merchandising</v>
      </c>
      <c r="C424" s="19">
        <f>+B348</f>
        <v>0</v>
      </c>
      <c r="D424" s="19">
        <f>+C348</f>
        <v>0</v>
      </c>
      <c r="E424" s="19">
        <f>+D348</f>
        <v>0</v>
      </c>
      <c r="F424" s="19">
        <f>+E348</f>
        <v>311</v>
      </c>
      <c r="G424" s="19">
        <f>+F348</f>
        <v>1244</v>
      </c>
      <c r="I424" s="19">
        <f>+C424*K310</f>
        <v>0</v>
      </c>
      <c r="J424">
        <f>+D424*K310</f>
        <v>0</v>
      </c>
      <c r="K424">
        <f>+E424*K310</f>
        <v>0</v>
      </c>
      <c r="L424">
        <f>+F424*K310</f>
        <v>1609.4250000000002</v>
      </c>
      <c r="M424">
        <f>+G424*K310</f>
        <v>6437.7000000000007</v>
      </c>
      <c r="N424" s="19"/>
      <c r="P424" s="19">
        <f t="shared" si="2205"/>
        <v>0</v>
      </c>
      <c r="Q424" s="19">
        <f t="shared" si="2205"/>
        <v>0</v>
      </c>
      <c r="R424" s="19">
        <f t="shared" si="2205"/>
        <v>0</v>
      </c>
      <c r="S424" s="19">
        <f t="shared" si="2205"/>
        <v>1072.95</v>
      </c>
      <c r="T424" s="19">
        <f t="shared" si="2205"/>
        <v>4291.8</v>
      </c>
      <c r="U424" s="19"/>
      <c r="X424" s="1" t="str">
        <f t="shared" si="2084"/>
        <v>Merchandising</v>
      </c>
      <c r="Y424" s="19">
        <f>+X348</f>
        <v>0</v>
      </c>
      <c r="Z424" s="19">
        <f>+Y348</f>
        <v>0</v>
      </c>
      <c r="AA424" s="19">
        <f>+Z348</f>
        <v>0</v>
      </c>
      <c r="AB424" s="19">
        <f>+AA348</f>
        <v>311</v>
      </c>
      <c r="AC424" s="19">
        <f>+AB348</f>
        <v>1244</v>
      </c>
      <c r="AE424" s="19">
        <f t="shared" si="2085"/>
        <v>0</v>
      </c>
      <c r="AF424">
        <f t="shared" si="2086"/>
        <v>0</v>
      </c>
      <c r="AG424">
        <f t="shared" si="2087"/>
        <v>0</v>
      </c>
      <c r="AH424">
        <f t="shared" si="2088"/>
        <v>1609.4250000000002</v>
      </c>
      <c r="AI424">
        <f t="shared" si="2089"/>
        <v>6437.7000000000007</v>
      </c>
      <c r="AJ424" s="19"/>
      <c r="AL424" s="19">
        <f t="shared" si="2090"/>
        <v>0</v>
      </c>
      <c r="AM424" s="19">
        <f t="shared" si="2091"/>
        <v>0</v>
      </c>
      <c r="AN424" s="19">
        <f t="shared" si="2092"/>
        <v>0</v>
      </c>
      <c r="AO424" s="19">
        <f t="shared" si="2093"/>
        <v>1072.95</v>
      </c>
      <c r="AP424" s="19">
        <f t="shared" si="2094"/>
        <v>4291.8</v>
      </c>
      <c r="AQ424" s="19"/>
      <c r="AT424" s="1" t="str">
        <f t="shared" si="2095"/>
        <v>Merchandising</v>
      </c>
      <c r="AU424" s="19">
        <f>+AT348</f>
        <v>0</v>
      </c>
      <c r="AV424" s="19">
        <f>+AU348</f>
        <v>0</v>
      </c>
      <c r="AW424" s="19">
        <f>+AV348</f>
        <v>0</v>
      </c>
      <c r="AX424" s="19">
        <f>+AW348</f>
        <v>311</v>
      </c>
      <c r="AY424" s="19">
        <f>+AX348</f>
        <v>1244</v>
      </c>
      <c r="BA424" s="19">
        <f t="shared" si="2096"/>
        <v>0</v>
      </c>
      <c r="BB424">
        <f t="shared" si="2097"/>
        <v>0</v>
      </c>
      <c r="BC424">
        <f t="shared" si="2098"/>
        <v>0</v>
      </c>
      <c r="BD424">
        <f t="shared" si="2099"/>
        <v>1609.4250000000002</v>
      </c>
      <c r="BE424">
        <f t="shared" si="2100"/>
        <v>6437.7000000000007</v>
      </c>
      <c r="BF424" s="19"/>
      <c r="BH424" s="19">
        <f t="shared" si="2101"/>
        <v>0</v>
      </c>
      <c r="BI424" s="19">
        <f t="shared" si="2102"/>
        <v>0</v>
      </c>
      <c r="BJ424" s="19">
        <f t="shared" si="2103"/>
        <v>0</v>
      </c>
      <c r="BK424" s="19">
        <f t="shared" si="2104"/>
        <v>1072.95</v>
      </c>
      <c r="BL424" s="19">
        <f t="shared" si="2105"/>
        <v>4291.8</v>
      </c>
      <c r="BM424" s="19"/>
      <c r="BP424" s="1" t="str">
        <f t="shared" si="2106"/>
        <v>Merchandising</v>
      </c>
      <c r="BQ424" s="19">
        <f>+BP348</f>
        <v>0</v>
      </c>
      <c r="BR424" s="19">
        <f>+BQ348</f>
        <v>0</v>
      </c>
      <c r="BS424" s="19">
        <f>+BR348</f>
        <v>0</v>
      </c>
      <c r="BT424" s="19">
        <f>+BS348</f>
        <v>311</v>
      </c>
      <c r="BU424" s="19">
        <f>+BT348</f>
        <v>1244</v>
      </c>
      <c r="BW424" s="19">
        <f t="shared" si="2107"/>
        <v>0</v>
      </c>
      <c r="BX424">
        <f t="shared" si="2108"/>
        <v>0</v>
      </c>
      <c r="BY424">
        <f t="shared" si="2109"/>
        <v>0</v>
      </c>
      <c r="BZ424">
        <f t="shared" si="2110"/>
        <v>1609.4250000000002</v>
      </c>
      <c r="CA424">
        <f t="shared" si="2111"/>
        <v>6437.7000000000007</v>
      </c>
      <c r="CB424" s="19"/>
      <c r="CD424" s="19">
        <f t="shared" si="2112"/>
        <v>0</v>
      </c>
      <c r="CE424" s="19">
        <f t="shared" si="2113"/>
        <v>0</v>
      </c>
      <c r="CF424" s="19">
        <f t="shared" si="2114"/>
        <v>0</v>
      </c>
      <c r="CG424" s="19">
        <f t="shared" si="2115"/>
        <v>1072.95</v>
      </c>
      <c r="CH424" s="19">
        <f t="shared" si="2116"/>
        <v>4291.8</v>
      </c>
      <c r="CI424" s="19"/>
      <c r="CL424" s="1" t="str">
        <f t="shared" si="2117"/>
        <v>Merchandising</v>
      </c>
      <c r="CM424" s="19">
        <f>+CL348</f>
        <v>0</v>
      </c>
      <c r="CN424" s="19">
        <f>+CM348</f>
        <v>0</v>
      </c>
      <c r="CO424" s="19">
        <f>+CN348</f>
        <v>0</v>
      </c>
      <c r="CP424" s="19">
        <f>+CO348</f>
        <v>311</v>
      </c>
      <c r="CQ424" s="19">
        <f>+CP348</f>
        <v>1244</v>
      </c>
      <c r="CS424" s="19">
        <f t="shared" si="2118"/>
        <v>0</v>
      </c>
      <c r="CT424">
        <f t="shared" si="2119"/>
        <v>0</v>
      </c>
      <c r="CU424">
        <f t="shared" si="2120"/>
        <v>0</v>
      </c>
      <c r="CV424">
        <f t="shared" si="2121"/>
        <v>1609.4250000000002</v>
      </c>
      <c r="CW424">
        <f t="shared" si="2122"/>
        <v>6437.7000000000007</v>
      </c>
      <c r="CX424" s="19"/>
      <c r="CZ424" s="19">
        <f t="shared" si="2123"/>
        <v>0</v>
      </c>
      <c r="DA424" s="19">
        <f t="shared" si="2124"/>
        <v>0</v>
      </c>
      <c r="DB424" s="19">
        <f t="shared" si="2125"/>
        <v>0</v>
      </c>
      <c r="DC424" s="19">
        <f t="shared" si="2126"/>
        <v>1072.95</v>
      </c>
      <c r="DD424" s="19">
        <f t="shared" si="2127"/>
        <v>4291.8</v>
      </c>
      <c r="DE424" s="19"/>
      <c r="DH424" s="1" t="str">
        <f t="shared" si="2128"/>
        <v>Merchandising</v>
      </c>
      <c r="DI424" s="19">
        <f>+DH348</f>
        <v>0</v>
      </c>
      <c r="DJ424" s="19">
        <f>+DI348</f>
        <v>0</v>
      </c>
      <c r="DK424" s="19">
        <f>+DJ348</f>
        <v>0</v>
      </c>
      <c r="DL424" s="19">
        <f>+DK348</f>
        <v>311</v>
      </c>
      <c r="DM424" s="19">
        <f>+DL348</f>
        <v>1244</v>
      </c>
      <c r="DO424" s="19">
        <f t="shared" si="2129"/>
        <v>0</v>
      </c>
      <c r="DP424">
        <f t="shared" si="2130"/>
        <v>0</v>
      </c>
      <c r="DQ424">
        <f t="shared" si="2131"/>
        <v>0</v>
      </c>
      <c r="DR424">
        <f t="shared" si="2132"/>
        <v>1609.4250000000002</v>
      </c>
      <c r="DS424">
        <f t="shared" si="2133"/>
        <v>6437.7000000000007</v>
      </c>
      <c r="DT424" s="19"/>
      <c r="DV424" s="19">
        <f t="shared" si="2134"/>
        <v>0</v>
      </c>
      <c r="DW424" s="19">
        <f t="shared" si="2135"/>
        <v>0</v>
      </c>
      <c r="DX424" s="19">
        <f t="shared" si="2136"/>
        <v>0</v>
      </c>
      <c r="DY424" s="19">
        <f t="shared" si="2137"/>
        <v>1072.95</v>
      </c>
      <c r="DZ424" s="19">
        <f t="shared" si="2138"/>
        <v>4291.8</v>
      </c>
      <c r="EA424" s="19"/>
      <c r="ED424" s="1" t="str">
        <f t="shared" si="2139"/>
        <v>Merchandising</v>
      </c>
      <c r="EE424" s="19">
        <f>+ED348</f>
        <v>0</v>
      </c>
      <c r="EF424" s="19">
        <f>+EE348</f>
        <v>0</v>
      </c>
      <c r="EG424" s="19">
        <f>+EF348</f>
        <v>0</v>
      </c>
      <c r="EH424" s="19">
        <f>+EG348</f>
        <v>311</v>
      </c>
      <c r="EI424" s="19">
        <f>+EH348</f>
        <v>1244</v>
      </c>
      <c r="EK424" s="19">
        <f t="shared" si="2140"/>
        <v>0</v>
      </c>
      <c r="EL424">
        <f t="shared" si="2141"/>
        <v>0</v>
      </c>
      <c r="EM424">
        <f t="shared" si="2142"/>
        <v>0</v>
      </c>
      <c r="EN424">
        <f t="shared" si="2143"/>
        <v>1609.4250000000002</v>
      </c>
      <c r="EO424">
        <f t="shared" si="2144"/>
        <v>6437.7000000000007</v>
      </c>
      <c r="EP424" s="19"/>
      <c r="ER424" s="19">
        <f t="shared" si="2145"/>
        <v>0</v>
      </c>
      <c r="ES424" s="19">
        <f t="shared" si="2146"/>
        <v>0</v>
      </c>
      <c r="ET424" s="19">
        <f t="shared" si="2147"/>
        <v>0</v>
      </c>
      <c r="EU424" s="19">
        <f t="shared" si="2148"/>
        <v>1072.95</v>
      </c>
      <c r="EV424" s="19">
        <f t="shared" si="2149"/>
        <v>4291.8</v>
      </c>
      <c r="EW424" s="19"/>
      <c r="EZ424" s="1" t="str">
        <f t="shared" si="2150"/>
        <v>Merchandising</v>
      </c>
      <c r="FA424" s="19">
        <f>+EZ348</f>
        <v>0</v>
      </c>
      <c r="FB424" s="19">
        <f>+FA348</f>
        <v>0</v>
      </c>
      <c r="FC424" s="19">
        <f>+FB348</f>
        <v>0</v>
      </c>
      <c r="FD424" s="19">
        <f>+FC348</f>
        <v>311</v>
      </c>
      <c r="FE424" s="19">
        <f>+FD348</f>
        <v>1244</v>
      </c>
      <c r="FG424" s="19">
        <f t="shared" si="2151"/>
        <v>0</v>
      </c>
      <c r="FH424">
        <f t="shared" si="2152"/>
        <v>0</v>
      </c>
      <c r="FI424">
        <f t="shared" si="2153"/>
        <v>0</v>
      </c>
      <c r="FJ424">
        <f t="shared" si="2154"/>
        <v>1609.4250000000002</v>
      </c>
      <c r="FK424">
        <f t="shared" si="2155"/>
        <v>6437.7000000000007</v>
      </c>
      <c r="FL424" s="19"/>
      <c r="FN424" s="19">
        <f t="shared" si="2156"/>
        <v>0</v>
      </c>
      <c r="FO424" s="19">
        <f t="shared" si="2157"/>
        <v>0</v>
      </c>
      <c r="FP424" s="19">
        <f t="shared" si="2158"/>
        <v>0</v>
      </c>
      <c r="FQ424" s="19">
        <f t="shared" si="2159"/>
        <v>1072.95</v>
      </c>
      <c r="FR424" s="19">
        <f t="shared" si="2160"/>
        <v>4291.8</v>
      </c>
      <c r="FS424" s="19"/>
      <c r="FV424" s="1" t="str">
        <f t="shared" si="2161"/>
        <v>Merchandising</v>
      </c>
      <c r="FW424" s="19">
        <f>+FV348</f>
        <v>0</v>
      </c>
      <c r="FX424" s="19">
        <f>+FW348</f>
        <v>0</v>
      </c>
      <c r="FY424" s="19">
        <f>+FX348</f>
        <v>0</v>
      </c>
      <c r="FZ424" s="19">
        <f>+FY348</f>
        <v>311</v>
      </c>
      <c r="GA424" s="19">
        <f>+FZ348</f>
        <v>1244</v>
      </c>
      <c r="GC424" s="19">
        <f t="shared" si="2162"/>
        <v>0</v>
      </c>
      <c r="GD424">
        <f t="shared" si="2163"/>
        <v>0</v>
      </c>
      <c r="GE424">
        <f t="shared" si="2164"/>
        <v>0</v>
      </c>
      <c r="GF424">
        <f t="shared" si="2165"/>
        <v>1609.4250000000002</v>
      </c>
      <c r="GG424">
        <f t="shared" si="2166"/>
        <v>6437.7000000000007</v>
      </c>
      <c r="GH424" s="19"/>
      <c r="GJ424" s="19">
        <f t="shared" si="2167"/>
        <v>0</v>
      </c>
      <c r="GK424" s="19">
        <f t="shared" si="2168"/>
        <v>0</v>
      </c>
      <c r="GL424" s="19">
        <f t="shared" si="2169"/>
        <v>0</v>
      </c>
      <c r="GM424" s="19">
        <f t="shared" si="2170"/>
        <v>1072.95</v>
      </c>
      <c r="GN424" s="19">
        <f t="shared" si="2171"/>
        <v>4291.8</v>
      </c>
      <c r="GO424" s="19"/>
      <c r="GR424" s="1" t="str">
        <f t="shared" si="2172"/>
        <v>Merchandising</v>
      </c>
      <c r="GS424" s="19">
        <f>+GR348</f>
        <v>0</v>
      </c>
      <c r="GT424" s="19">
        <f>+GS348</f>
        <v>0</v>
      </c>
      <c r="GU424" s="19">
        <f>+GT348</f>
        <v>0</v>
      </c>
      <c r="GV424" s="19">
        <f>+GU348</f>
        <v>311</v>
      </c>
      <c r="GW424" s="19">
        <f>+GV348</f>
        <v>1244</v>
      </c>
      <c r="GY424" s="19">
        <f t="shared" si="2173"/>
        <v>0</v>
      </c>
      <c r="GZ424">
        <f t="shared" si="2174"/>
        <v>0</v>
      </c>
      <c r="HA424">
        <f t="shared" si="2175"/>
        <v>0</v>
      </c>
      <c r="HB424">
        <f t="shared" si="2176"/>
        <v>1609.4250000000002</v>
      </c>
      <c r="HC424">
        <f t="shared" si="2177"/>
        <v>6437.7000000000007</v>
      </c>
      <c r="HD424" s="19"/>
      <c r="HF424" s="19">
        <f t="shared" si="2178"/>
        <v>0</v>
      </c>
      <c r="HG424" s="19">
        <f t="shared" si="2179"/>
        <v>0</v>
      </c>
      <c r="HH424" s="19">
        <f t="shared" si="2180"/>
        <v>0</v>
      </c>
      <c r="HI424" s="19">
        <f t="shared" si="2181"/>
        <v>1072.95</v>
      </c>
      <c r="HJ424" s="19">
        <f t="shared" si="2182"/>
        <v>4291.8</v>
      </c>
      <c r="HK424" s="19"/>
      <c r="HN424" s="1" t="str">
        <f t="shared" si="2183"/>
        <v>Merchandising</v>
      </c>
      <c r="HO424" s="19">
        <f>+HN348</f>
        <v>0</v>
      </c>
      <c r="HP424" s="19">
        <f>+HO348</f>
        <v>0</v>
      </c>
      <c r="HQ424" s="19">
        <f>+HP348</f>
        <v>0</v>
      </c>
      <c r="HR424" s="19">
        <f>+HQ348</f>
        <v>311</v>
      </c>
      <c r="HS424" s="19">
        <f>+HR348</f>
        <v>1244</v>
      </c>
      <c r="HU424" s="19">
        <f t="shared" si="2184"/>
        <v>0</v>
      </c>
      <c r="HV424">
        <f t="shared" si="2185"/>
        <v>0</v>
      </c>
      <c r="HW424">
        <f t="shared" si="2186"/>
        <v>0</v>
      </c>
      <c r="HX424">
        <f t="shared" si="2187"/>
        <v>1609.4250000000002</v>
      </c>
      <c r="HY424">
        <f t="shared" si="2188"/>
        <v>6437.7000000000007</v>
      </c>
      <c r="HZ424" s="19"/>
      <c r="IB424" s="19">
        <f t="shared" si="2189"/>
        <v>0</v>
      </c>
      <c r="IC424" s="19">
        <f t="shared" si="2190"/>
        <v>0</v>
      </c>
      <c r="ID424" s="19">
        <f t="shared" si="2191"/>
        <v>0</v>
      </c>
      <c r="IE424" s="19">
        <f t="shared" si="2192"/>
        <v>1072.95</v>
      </c>
      <c r="IF424" s="19">
        <f t="shared" si="2193"/>
        <v>4291.8</v>
      </c>
      <c r="IG424" s="19"/>
    </row>
    <row r="425" spans="1:241">
      <c r="A425" s="38" t="s">
        <v>45</v>
      </c>
      <c r="B425" s="38"/>
      <c r="C425" s="46">
        <f>SUM(C410:C424)</f>
        <v>0</v>
      </c>
      <c r="D425" s="46">
        <f>SUM(D410:D424)</f>
        <v>0</v>
      </c>
      <c r="E425" s="46">
        <f>SUM(E410:E424)</f>
        <v>0</v>
      </c>
      <c r="F425" s="46">
        <f>SUM(F410:F424)</f>
        <v>70286</v>
      </c>
      <c r="G425" s="46">
        <f>SUM(G410:G424)</f>
        <v>94544</v>
      </c>
      <c r="I425" s="46">
        <f>SUM(I410:I424)</f>
        <v>0</v>
      </c>
      <c r="J425" s="46">
        <f>SUM(J410:J424)</f>
        <v>0</v>
      </c>
      <c r="K425" s="46">
        <f>SUM(K410:K424)</f>
        <v>0</v>
      </c>
      <c r="L425" s="46">
        <f>SUM(L410:L424)</f>
        <v>907187.38875000004</v>
      </c>
      <c r="M425" s="46">
        <f>SUM(M410:M424)</f>
        <v>1213874.9849999999</v>
      </c>
      <c r="N425" s="19"/>
      <c r="P425" s="46">
        <f>SUM(P410:P424)</f>
        <v>0</v>
      </c>
      <c r="Q425" s="46">
        <f>SUM(Q410:Q424)</f>
        <v>0</v>
      </c>
      <c r="R425" s="46">
        <f>SUM(R410:R424)</f>
        <v>0</v>
      </c>
      <c r="S425" s="46">
        <f>SUM(S410:S424)</f>
        <v>365747.66249999998</v>
      </c>
      <c r="T425" s="46">
        <f>SUM(T410:T424)</f>
        <v>490524.75</v>
      </c>
      <c r="U425" s="19"/>
      <c r="W425" s="38" t="s">
        <v>45</v>
      </c>
      <c r="X425" s="38"/>
      <c r="Y425" s="46">
        <f>SUM(Y410:Y424)</f>
        <v>0</v>
      </c>
      <c r="Z425" s="46">
        <f>SUM(Z410:Z424)</f>
        <v>0</v>
      </c>
      <c r="AA425" s="46">
        <f>SUM(AA410:AA424)</f>
        <v>0</v>
      </c>
      <c r="AB425" s="46">
        <f>SUM(AB410:AB424)</f>
        <v>70286</v>
      </c>
      <c r="AC425" s="46">
        <f>SUM(AC410:AC424)</f>
        <v>94544</v>
      </c>
      <c r="AE425" s="46">
        <f>SUM(AE410:AE424)</f>
        <v>0</v>
      </c>
      <c r="AF425" s="46">
        <f>SUM(AF410:AF424)</f>
        <v>0</v>
      </c>
      <c r="AG425" s="46">
        <f>SUM(AG410:AG424)</f>
        <v>0</v>
      </c>
      <c r="AH425" s="46">
        <f>SUM(AH410:AH424)</f>
        <v>922931.76375000004</v>
      </c>
      <c r="AI425" s="46">
        <f>SUM(AI410:AI424)</f>
        <v>1234867.4849999999</v>
      </c>
      <c r="AJ425" s="19"/>
      <c r="AL425" s="46">
        <f>SUM(AL410:AL424)</f>
        <v>0</v>
      </c>
      <c r="AM425" s="46">
        <f>SUM(AM410:AM424)</f>
        <v>0</v>
      </c>
      <c r="AN425" s="46">
        <f>SUM(AN410:AN424)</f>
        <v>0</v>
      </c>
      <c r="AO425" s="46">
        <f>SUM(AO410:AO424)</f>
        <v>366587.36249999999</v>
      </c>
      <c r="AP425" s="46">
        <f>SUM(AP410:AP424)</f>
        <v>491644.35</v>
      </c>
      <c r="AQ425" s="19"/>
      <c r="AS425" s="38" t="s">
        <v>45</v>
      </c>
      <c r="AT425" s="38"/>
      <c r="AU425" s="46">
        <f>SUM(AU410:AU424)</f>
        <v>0</v>
      </c>
      <c r="AV425" s="46">
        <f>SUM(AV410:AV424)</f>
        <v>0</v>
      </c>
      <c r="AW425" s="46">
        <f>SUM(AW410:AW424)</f>
        <v>0</v>
      </c>
      <c r="AX425" s="46">
        <f>SUM(AX410:AX424)</f>
        <v>70286</v>
      </c>
      <c r="AY425" s="46">
        <f>SUM(AY410:AY424)</f>
        <v>94544</v>
      </c>
      <c r="BA425" s="46">
        <f>SUM(BA410:BA424)</f>
        <v>0</v>
      </c>
      <c r="BB425" s="46">
        <f>SUM(BB410:BB424)</f>
        <v>0</v>
      </c>
      <c r="BC425" s="46">
        <f>SUM(BC410:BC424)</f>
        <v>0</v>
      </c>
      <c r="BD425" s="46">
        <f>SUM(BD410:BD424)</f>
        <v>922931.76375000004</v>
      </c>
      <c r="BE425" s="46">
        <f>SUM(BE410:BE424)</f>
        <v>1234867.4849999999</v>
      </c>
      <c r="BF425" s="19"/>
      <c r="BH425" s="46">
        <f>SUM(BH410:BH424)</f>
        <v>0</v>
      </c>
      <c r="BI425" s="46">
        <f>SUM(BI410:BI424)</f>
        <v>0</v>
      </c>
      <c r="BJ425" s="46">
        <f>SUM(BJ410:BJ424)</f>
        <v>0</v>
      </c>
      <c r="BK425" s="46">
        <f>SUM(BK410:BK424)</f>
        <v>366587.36249999999</v>
      </c>
      <c r="BL425" s="46">
        <f>SUM(BL410:BL424)</f>
        <v>491644.35</v>
      </c>
      <c r="BM425" s="19"/>
      <c r="BO425" s="38" t="s">
        <v>45</v>
      </c>
      <c r="BP425" s="38"/>
      <c r="BQ425" s="46">
        <f>SUM(BQ410:BQ424)</f>
        <v>0</v>
      </c>
      <c r="BR425" s="46">
        <f>SUM(BR410:BR424)</f>
        <v>0</v>
      </c>
      <c r="BS425" s="46">
        <f>SUM(BS410:BS424)</f>
        <v>0</v>
      </c>
      <c r="BT425" s="46">
        <f>SUM(BT410:BT424)</f>
        <v>70286</v>
      </c>
      <c r="BU425" s="46">
        <f>SUM(BU410:BU424)</f>
        <v>94544</v>
      </c>
      <c r="BW425" s="46">
        <f>SUM(BW410:BW424)</f>
        <v>0</v>
      </c>
      <c r="BX425" s="46">
        <f>SUM(BX410:BX424)</f>
        <v>0</v>
      </c>
      <c r="BY425" s="46">
        <f>SUM(BY410:BY424)</f>
        <v>0</v>
      </c>
      <c r="BZ425" s="46">
        <f>SUM(BZ410:BZ424)</f>
        <v>922931.76375000004</v>
      </c>
      <c r="CA425" s="46">
        <f>SUM(CA410:CA424)</f>
        <v>1234867.4849999999</v>
      </c>
      <c r="CB425" s="19"/>
      <c r="CD425" s="46">
        <f>SUM(CD410:CD424)</f>
        <v>0</v>
      </c>
      <c r="CE425" s="46">
        <f>SUM(CE410:CE424)</f>
        <v>0</v>
      </c>
      <c r="CF425" s="46">
        <f>SUM(CF410:CF424)</f>
        <v>0</v>
      </c>
      <c r="CG425" s="46">
        <f>SUM(CG410:CG424)</f>
        <v>366587.36249999999</v>
      </c>
      <c r="CH425" s="46">
        <f>SUM(CH410:CH424)</f>
        <v>491644.35</v>
      </c>
      <c r="CI425" s="19"/>
      <c r="CK425" s="38" t="s">
        <v>45</v>
      </c>
      <c r="CL425" s="38"/>
      <c r="CM425" s="46">
        <f>SUM(CM410:CM424)</f>
        <v>0</v>
      </c>
      <c r="CN425" s="46">
        <f>SUM(CN410:CN424)</f>
        <v>0</v>
      </c>
      <c r="CO425" s="46">
        <f>SUM(CO410:CO424)</f>
        <v>0</v>
      </c>
      <c r="CP425" s="46">
        <f>SUM(CP410:CP424)</f>
        <v>70286</v>
      </c>
      <c r="CQ425" s="46">
        <f>SUM(CQ410:CQ424)</f>
        <v>94544</v>
      </c>
      <c r="CS425" s="46">
        <f>SUM(CS410:CS424)</f>
        <v>0</v>
      </c>
      <c r="CT425" s="46">
        <f>SUM(CT410:CT424)</f>
        <v>0</v>
      </c>
      <c r="CU425" s="46">
        <f>SUM(CU410:CU424)</f>
        <v>0</v>
      </c>
      <c r="CV425" s="46">
        <f>SUM(CV410:CV424)</f>
        <v>922931.76375000004</v>
      </c>
      <c r="CW425" s="46">
        <f>SUM(CW410:CW424)</f>
        <v>1234867.4849999999</v>
      </c>
      <c r="CX425" s="19"/>
      <c r="CZ425" s="46">
        <f>SUM(CZ410:CZ424)</f>
        <v>0</v>
      </c>
      <c r="DA425" s="46">
        <f>SUM(DA410:DA424)</f>
        <v>0</v>
      </c>
      <c r="DB425" s="46">
        <f>SUM(DB410:DB424)</f>
        <v>0</v>
      </c>
      <c r="DC425" s="46">
        <f>SUM(DC410:DC424)</f>
        <v>366587.36249999999</v>
      </c>
      <c r="DD425" s="46">
        <f>SUM(DD410:DD424)</f>
        <v>491644.35</v>
      </c>
      <c r="DE425" s="19"/>
      <c r="DG425" s="38" t="s">
        <v>45</v>
      </c>
      <c r="DH425" s="38"/>
      <c r="DI425" s="46">
        <f>SUM(DI410:DI424)</f>
        <v>0</v>
      </c>
      <c r="DJ425" s="46">
        <f>SUM(DJ410:DJ424)</f>
        <v>0</v>
      </c>
      <c r="DK425" s="46">
        <f>SUM(DK410:DK424)</f>
        <v>0</v>
      </c>
      <c r="DL425" s="46">
        <f>SUM(DL410:DL424)</f>
        <v>54736</v>
      </c>
      <c r="DM425" s="46">
        <f>SUM(DM410:DM424)</f>
        <v>94544</v>
      </c>
      <c r="DO425" s="46">
        <f>SUM(DO410:DO424)</f>
        <v>0</v>
      </c>
      <c r="DP425" s="46">
        <f>SUM(DP410:DP424)</f>
        <v>0</v>
      </c>
      <c r="DQ425" s="46">
        <f>SUM(DQ410:DQ424)</f>
        <v>0</v>
      </c>
      <c r="DR425" s="46">
        <f>SUM(DR410:DR424)</f>
        <v>718193.46625000006</v>
      </c>
      <c r="DS425" s="46">
        <f>SUM(DS410:DS424)</f>
        <v>1234867.4849999999</v>
      </c>
      <c r="DT425" s="19"/>
      <c r="DV425" s="46">
        <f>SUM(DV410:DV424)</f>
        <v>0</v>
      </c>
      <c r="DW425" s="46">
        <f>SUM(DW410:DW424)</f>
        <v>0</v>
      </c>
      <c r="DX425" s="46">
        <f>SUM(DX410:DX424)</f>
        <v>0</v>
      </c>
      <c r="DY425" s="46">
        <f>SUM(DY410:DY424)</f>
        <v>285361.93750000006</v>
      </c>
      <c r="DZ425" s="46">
        <f>SUM(DZ410:DZ424)</f>
        <v>491644.35</v>
      </c>
      <c r="EA425" s="19"/>
      <c r="EC425" s="38" t="s">
        <v>45</v>
      </c>
      <c r="ED425" s="38"/>
      <c r="EE425" s="46">
        <f>SUM(EE410:EE424)</f>
        <v>0</v>
      </c>
      <c r="EF425" s="46">
        <f>SUM(EF410:EF424)</f>
        <v>0</v>
      </c>
      <c r="EG425" s="46">
        <f>SUM(EG410:EG424)</f>
        <v>0</v>
      </c>
      <c r="EH425" s="46">
        <f>SUM(EH410:EH424)</f>
        <v>70286</v>
      </c>
      <c r="EI425" s="46">
        <f>SUM(EI410:EI424)</f>
        <v>94544</v>
      </c>
      <c r="EK425" s="46">
        <f>SUM(EK410:EK424)</f>
        <v>0</v>
      </c>
      <c r="EL425" s="46">
        <f>SUM(EL410:EL424)</f>
        <v>0</v>
      </c>
      <c r="EM425" s="46">
        <f>SUM(EM410:EM424)</f>
        <v>0</v>
      </c>
      <c r="EN425" s="46">
        <f>SUM(EN410:EN424)</f>
        <v>922931.76375000004</v>
      </c>
      <c r="EO425" s="46">
        <f>SUM(EO410:EO424)</f>
        <v>1234867.4849999999</v>
      </c>
      <c r="EP425" s="19"/>
      <c r="ER425" s="46">
        <f>SUM(ER410:ER424)</f>
        <v>0</v>
      </c>
      <c r="ES425" s="46">
        <f>SUM(ES410:ES424)</f>
        <v>0</v>
      </c>
      <c r="ET425" s="46">
        <f>SUM(ET410:ET424)</f>
        <v>0</v>
      </c>
      <c r="EU425" s="46">
        <f>SUM(EU410:EU424)</f>
        <v>366587.36249999999</v>
      </c>
      <c r="EV425" s="46">
        <f>SUM(EV410:EV424)</f>
        <v>491644.35</v>
      </c>
      <c r="EW425" s="19"/>
      <c r="EY425" s="38" t="s">
        <v>45</v>
      </c>
      <c r="EZ425" s="38"/>
      <c r="FA425" s="46">
        <f>SUM(FA410:FA424)</f>
        <v>0</v>
      </c>
      <c r="FB425" s="46">
        <f>SUM(FB410:FB424)</f>
        <v>0</v>
      </c>
      <c r="FC425" s="46">
        <f>SUM(FC410:FC424)</f>
        <v>0</v>
      </c>
      <c r="FD425" s="46">
        <f>SUM(FD410:FD424)</f>
        <v>70286</v>
      </c>
      <c r="FE425" s="46">
        <f>SUM(FE410:FE424)</f>
        <v>94544</v>
      </c>
      <c r="FG425" s="46">
        <f>SUM(FG410:FG424)</f>
        <v>0</v>
      </c>
      <c r="FH425" s="46">
        <f>SUM(FH410:FH424)</f>
        <v>0</v>
      </c>
      <c r="FI425" s="46">
        <f>SUM(FI410:FI424)</f>
        <v>0</v>
      </c>
      <c r="FJ425" s="46">
        <f>SUM(FJ410:FJ424)</f>
        <v>922931.76375000004</v>
      </c>
      <c r="FK425" s="46">
        <f>SUM(FK410:FK424)</f>
        <v>1234867.4849999999</v>
      </c>
      <c r="FL425" s="46"/>
      <c r="FN425" s="46">
        <f>SUM(FN410:FN424)</f>
        <v>0</v>
      </c>
      <c r="FO425" s="46">
        <f>SUM(FO410:FO424)</f>
        <v>0</v>
      </c>
      <c r="FP425" s="46">
        <f>SUM(FP410:FP424)</f>
        <v>0</v>
      </c>
      <c r="FQ425" s="46">
        <f>SUM(FQ410:FQ424)</f>
        <v>366587.36249999999</v>
      </c>
      <c r="FR425" s="46">
        <f>SUM(FR410:FR424)</f>
        <v>491644.35</v>
      </c>
      <c r="FS425" s="19"/>
      <c r="FU425" s="38" t="s">
        <v>45</v>
      </c>
      <c r="FV425" s="38"/>
      <c r="FW425" s="46">
        <f>SUM(FW410:FW424)</f>
        <v>0</v>
      </c>
      <c r="FX425" s="46">
        <f>SUM(FX410:FX424)</f>
        <v>0</v>
      </c>
      <c r="FY425" s="46">
        <f>SUM(FY410:FY424)</f>
        <v>0</v>
      </c>
      <c r="FZ425" s="46">
        <f>SUM(FZ410:FZ424)</f>
        <v>70286</v>
      </c>
      <c r="GA425" s="46">
        <f>SUM(GA410:GA424)</f>
        <v>94544</v>
      </c>
      <c r="GC425" s="46">
        <f>SUM(GC410:GC424)</f>
        <v>0</v>
      </c>
      <c r="GD425" s="46">
        <f>SUM(GD410:GD424)</f>
        <v>0</v>
      </c>
      <c r="GE425" s="46">
        <f>SUM(GE410:GE424)</f>
        <v>0</v>
      </c>
      <c r="GF425" s="46">
        <f>SUM(GF410:GF424)</f>
        <v>922931.76375000004</v>
      </c>
      <c r="GG425" s="46">
        <f>SUM(GG410:GG424)</f>
        <v>1234867.4849999999</v>
      </c>
      <c r="GH425" s="19"/>
      <c r="GJ425" s="46">
        <f>SUM(GJ410:GJ424)</f>
        <v>0</v>
      </c>
      <c r="GK425" s="46">
        <f>SUM(GK410:GK424)</f>
        <v>0</v>
      </c>
      <c r="GL425" s="46">
        <f>SUM(GL410:GL424)</f>
        <v>0</v>
      </c>
      <c r="GM425" s="46">
        <f>SUM(GM410:GM424)</f>
        <v>366587.36249999999</v>
      </c>
      <c r="GN425" s="46">
        <f>SUM(GN410:GN424)</f>
        <v>491644.35</v>
      </c>
      <c r="GO425" s="19"/>
      <c r="GQ425" s="38" t="s">
        <v>45</v>
      </c>
      <c r="GR425" s="38"/>
      <c r="GS425" s="46">
        <f>SUM(GS410:GS424)</f>
        <v>0</v>
      </c>
      <c r="GT425" s="46">
        <f>SUM(GT410:GT424)</f>
        <v>0</v>
      </c>
      <c r="GU425" s="46">
        <f>SUM(GU410:GU424)</f>
        <v>0</v>
      </c>
      <c r="GV425" s="46">
        <f>SUM(GV410:GV424)</f>
        <v>70286</v>
      </c>
      <c r="GW425" s="46">
        <f>SUM(GW410:GW424)</f>
        <v>94544</v>
      </c>
      <c r="GY425" s="46">
        <f>SUM(GY410:GY424)</f>
        <v>0</v>
      </c>
      <c r="GZ425" s="46">
        <f>SUM(GZ410:GZ424)</f>
        <v>0</v>
      </c>
      <c r="HA425" s="46">
        <f>SUM(HA410:HA424)</f>
        <v>0</v>
      </c>
      <c r="HB425" s="46">
        <f>SUM(HB410:HB424)</f>
        <v>922931.76375000004</v>
      </c>
      <c r="HC425" s="46">
        <f>SUM(HC410:HC424)</f>
        <v>1234867.4849999999</v>
      </c>
      <c r="HD425" s="19"/>
      <c r="HF425" s="46">
        <f>SUM(HF410:HF424)</f>
        <v>0</v>
      </c>
      <c r="HG425" s="46">
        <f>SUM(HG410:HG424)</f>
        <v>0</v>
      </c>
      <c r="HH425" s="46">
        <f>SUM(HH410:HH424)</f>
        <v>0</v>
      </c>
      <c r="HI425" s="46">
        <f>SUM(HI410:HI424)</f>
        <v>366587.36249999999</v>
      </c>
      <c r="HJ425" s="46">
        <f>SUM(HJ410:HJ424)</f>
        <v>491644.35</v>
      </c>
      <c r="HK425" s="19"/>
      <c r="HM425" s="38" t="s">
        <v>45</v>
      </c>
      <c r="HN425" s="38"/>
      <c r="HO425" s="46">
        <f>SUM(HO410:HO424)</f>
        <v>0</v>
      </c>
      <c r="HP425" s="46">
        <f>SUM(HP410:HP424)</f>
        <v>0</v>
      </c>
      <c r="HQ425" s="46">
        <f>SUM(HQ410:HQ424)</f>
        <v>0</v>
      </c>
      <c r="HR425" s="46">
        <f>SUM(HR410:HR424)</f>
        <v>70286</v>
      </c>
      <c r="HS425" s="46">
        <f>SUM(HS410:HS424)</f>
        <v>94544</v>
      </c>
      <c r="HU425" s="46">
        <f>SUM(HU410:HU424)</f>
        <v>0</v>
      </c>
      <c r="HV425" s="46">
        <f>SUM(HV410:HV424)</f>
        <v>0</v>
      </c>
      <c r="HW425" s="46">
        <f>SUM(HW410:HW424)</f>
        <v>0</v>
      </c>
      <c r="HX425" s="46">
        <f>SUM(HX410:HX424)</f>
        <v>922931.76375000004</v>
      </c>
      <c r="HY425" s="46">
        <f>SUM(HY410:HY424)</f>
        <v>1234867.4849999999</v>
      </c>
      <c r="HZ425" s="19"/>
      <c r="IB425" s="46">
        <f>SUM(IB410:IB424)</f>
        <v>0</v>
      </c>
      <c r="IC425" s="46">
        <f>SUM(IC410:IC424)</f>
        <v>0</v>
      </c>
      <c r="ID425" s="46">
        <f>SUM(ID410:ID424)</f>
        <v>0</v>
      </c>
      <c r="IE425" s="46">
        <f>SUM(IE410:IE424)</f>
        <v>366587.36249999999</v>
      </c>
      <c r="IF425" s="46">
        <f>SUM(IF410:IF424)</f>
        <v>491644.35</v>
      </c>
      <c r="IG425" s="19"/>
    </row>
    <row r="426" spans="1:241">
      <c r="C426" s="19"/>
      <c r="D426" s="19"/>
      <c r="E426" s="19"/>
      <c r="F426" s="19"/>
      <c r="G426" s="19">
        <f>SUM(C425:G425)</f>
        <v>164830</v>
      </c>
      <c r="M426" s="19">
        <f>SUM(I425:M425)</f>
        <v>2121062.3737499998</v>
      </c>
      <c r="N426" s="19">
        <f>+M426/G426</f>
        <v>12.868181603773584</v>
      </c>
      <c r="T426" s="19">
        <f>SUM(P425:T425)</f>
        <v>856272.41249999998</v>
      </c>
      <c r="U426" s="19">
        <f>+T426/G426</f>
        <v>5.194882075471698</v>
      </c>
      <c r="Y426" s="19"/>
      <c r="Z426" s="19"/>
      <c r="AA426" s="19"/>
      <c r="AB426" s="19"/>
      <c r="AC426" s="19">
        <f>SUM(Y425:AC425)</f>
        <v>164830</v>
      </c>
      <c r="AI426" s="19">
        <f>SUM(AE425:AI425)</f>
        <v>2157799.2487499998</v>
      </c>
      <c r="AJ426" s="19">
        <f>+AI426/AC426</f>
        <v>13.09105896226415</v>
      </c>
      <c r="AP426" s="19">
        <f>SUM(AL425:AP425)</f>
        <v>858231.71249999991</v>
      </c>
      <c r="AQ426" s="19">
        <f>+AP426/AC426</f>
        <v>5.2067688679245281</v>
      </c>
      <c r="AU426" s="19"/>
      <c r="AV426" s="19"/>
      <c r="AW426" s="19"/>
      <c r="AX426" s="19"/>
      <c r="AY426" s="19">
        <f>SUM(AU425:AY425)</f>
        <v>164830</v>
      </c>
      <c r="BE426" s="19">
        <f>SUM(BA425:BE425)</f>
        <v>2157799.2487499998</v>
      </c>
      <c r="BF426" s="19">
        <f>+BE426/AY426</f>
        <v>13.09105896226415</v>
      </c>
      <c r="BL426" s="19">
        <f>SUM(BH425:BL425)</f>
        <v>858231.71249999991</v>
      </c>
      <c r="BM426" s="19">
        <f>+BL426/AY426</f>
        <v>5.2067688679245281</v>
      </c>
      <c r="BQ426" s="19"/>
      <c r="BR426" s="19"/>
      <c r="BS426" s="19"/>
      <c r="BT426" s="19"/>
      <c r="BU426" s="19">
        <f>SUM(BQ425:BU425)</f>
        <v>164830</v>
      </c>
      <c r="CA426" s="19">
        <f>SUM(BW425:CA425)</f>
        <v>2157799.2487499998</v>
      </c>
      <c r="CB426" s="19">
        <f>+CA426/BU426</f>
        <v>13.09105896226415</v>
      </c>
      <c r="CH426" s="19">
        <f>SUM(CD425:CH425)</f>
        <v>858231.71249999991</v>
      </c>
      <c r="CI426" s="19">
        <f>+CH426/BU426</f>
        <v>5.2067688679245281</v>
      </c>
      <c r="CM426" s="19"/>
      <c r="CN426" s="19"/>
      <c r="CO426" s="19"/>
      <c r="CP426" s="19"/>
      <c r="CQ426" s="19">
        <f>SUM(CM425:CQ425)</f>
        <v>164830</v>
      </c>
      <c r="CW426" s="19">
        <f>SUM(CS425:CW425)</f>
        <v>2157799.2487499998</v>
      </c>
      <c r="CX426" s="19">
        <f>+CW426/CQ426</f>
        <v>13.09105896226415</v>
      </c>
      <c r="DD426" s="19">
        <f>SUM(CZ425:DD425)</f>
        <v>858231.71249999991</v>
      </c>
      <c r="DE426" s="19">
        <f>+DD426/CQ426</f>
        <v>5.2067688679245281</v>
      </c>
      <c r="DI426" s="19"/>
      <c r="DJ426" s="19"/>
      <c r="DK426" s="19"/>
      <c r="DL426" s="19"/>
      <c r="DM426" s="19">
        <f>SUM(DI425:DM425)</f>
        <v>149280</v>
      </c>
      <c r="DS426" s="19">
        <f>SUM(DO425:DS425)</f>
        <v>1953060.9512499999</v>
      </c>
      <c r="DT426" s="19">
        <f>+DS426/DM426</f>
        <v>13.083205729166666</v>
      </c>
      <c r="DZ426" s="19">
        <f>SUM(DV425:DZ425)</f>
        <v>777006.28750000009</v>
      </c>
      <c r="EA426" s="19">
        <f>+DZ426/DM426</f>
        <v>5.2050260416666676</v>
      </c>
      <c r="EE426" s="19"/>
      <c r="EF426" s="19"/>
      <c r="EG426" s="19"/>
      <c r="EH426" s="19"/>
      <c r="EI426" s="19">
        <f>SUM(EE425:EI425)</f>
        <v>164830</v>
      </c>
      <c r="EO426" s="19">
        <f>SUM(EK425:EO425)</f>
        <v>2157799.2487499998</v>
      </c>
      <c r="EP426" s="19">
        <f>+EO426/EI426</f>
        <v>13.09105896226415</v>
      </c>
      <c r="EV426" s="19">
        <f>SUM(ER425:EV425)</f>
        <v>858231.71249999991</v>
      </c>
      <c r="EW426" s="19">
        <f>+EV426/EI426</f>
        <v>5.2067688679245281</v>
      </c>
      <c r="FA426" s="19"/>
      <c r="FB426" s="19"/>
      <c r="FC426" s="19"/>
      <c r="FD426" s="19"/>
      <c r="FE426" s="19">
        <f>SUM(FA425:FE425)</f>
        <v>164830</v>
      </c>
      <c r="FK426" s="19">
        <f>SUM(FG425:FK425)</f>
        <v>2157799.2487499998</v>
      </c>
      <c r="FL426" s="19">
        <f>+FK426/FE426</f>
        <v>13.09105896226415</v>
      </c>
      <c r="FR426" s="19">
        <f>SUM(FN425:FR425)</f>
        <v>858231.71249999991</v>
      </c>
      <c r="FS426" s="19">
        <f>+FR426/FE426</f>
        <v>5.2067688679245281</v>
      </c>
      <c r="FW426" s="19"/>
      <c r="FX426" s="19"/>
      <c r="FY426" s="19"/>
      <c r="FZ426" s="19"/>
      <c r="GA426" s="19">
        <f>SUM(FW425:GA425)</f>
        <v>164830</v>
      </c>
      <c r="GG426" s="19">
        <f>SUM(GC425:GG425)</f>
        <v>2157799.2487499998</v>
      </c>
      <c r="GH426" s="19">
        <f>+GG426/GA426</f>
        <v>13.09105896226415</v>
      </c>
      <c r="GN426" s="19">
        <f>SUM(GJ425:GN425)</f>
        <v>858231.71249999991</v>
      </c>
      <c r="GO426" s="19">
        <f>+GN426/GA426</f>
        <v>5.2067688679245281</v>
      </c>
      <c r="GS426" s="19"/>
      <c r="GT426" s="19"/>
      <c r="GU426" s="19"/>
      <c r="GV426" s="19"/>
      <c r="GW426" s="19">
        <f>SUM(GS425:GW425)</f>
        <v>164830</v>
      </c>
      <c r="HC426" s="19">
        <f>SUM(GY425:HC425)</f>
        <v>2157799.2487499998</v>
      </c>
      <c r="HD426" s="19">
        <f>+HC426/GW426</f>
        <v>13.09105896226415</v>
      </c>
      <c r="HJ426" s="19">
        <f>SUM(HF425:HJ425)</f>
        <v>858231.71249999991</v>
      </c>
      <c r="HK426" s="19">
        <f>+HJ426/GW426</f>
        <v>5.2067688679245281</v>
      </c>
      <c r="HO426" s="19"/>
      <c r="HP426" s="19"/>
      <c r="HQ426" s="19"/>
      <c r="HR426" s="19"/>
      <c r="HS426" s="19">
        <f>SUM(HO425:HS425)</f>
        <v>164830</v>
      </c>
      <c r="HY426" s="19">
        <f>SUM(HU425:HY425)</f>
        <v>2157799.2487499998</v>
      </c>
      <c r="HZ426" s="19">
        <f>+HY426/HS426</f>
        <v>13.09105896226415</v>
      </c>
      <c r="IF426" s="19">
        <f>SUM(IB425:IF425)</f>
        <v>858231.71249999991</v>
      </c>
      <c r="IG426" s="19">
        <f>+IF426/HS426</f>
        <v>5.2067688679245281</v>
      </c>
    </row>
    <row r="427" spans="1:241">
      <c r="A427" t="s">
        <v>47</v>
      </c>
      <c r="C427" s="19"/>
      <c r="D427" s="19"/>
      <c r="E427" s="19"/>
      <c r="F427" s="19"/>
      <c r="G427" s="19"/>
      <c r="N427" s="19"/>
      <c r="U427" s="19"/>
      <c r="W427" t="s">
        <v>47</v>
      </c>
      <c r="Y427" s="19"/>
      <c r="Z427" s="19"/>
      <c r="AA427" s="19"/>
      <c r="AB427" s="19"/>
      <c r="AC427" s="19"/>
      <c r="AJ427" s="19"/>
      <c r="AQ427" s="19"/>
      <c r="AS427" t="s">
        <v>47</v>
      </c>
      <c r="AU427" s="19"/>
      <c r="AV427" s="19"/>
      <c r="AW427" s="19"/>
      <c r="AX427" s="19"/>
      <c r="AY427" s="19"/>
      <c r="BF427" s="19"/>
      <c r="BM427" s="19"/>
      <c r="BO427" t="s">
        <v>47</v>
      </c>
      <c r="BQ427" s="19"/>
      <c r="BR427" s="19"/>
      <c r="BS427" s="19"/>
      <c r="BT427" s="19"/>
      <c r="BU427" s="19"/>
      <c r="CB427" s="19"/>
      <c r="CI427" s="19"/>
      <c r="CK427" t="s">
        <v>47</v>
      </c>
      <c r="CM427" s="19"/>
      <c r="CN427" s="19"/>
      <c r="CO427" s="19"/>
      <c r="CP427" s="19"/>
      <c r="CQ427" s="19"/>
      <c r="CX427" s="19"/>
      <c r="DE427" s="19"/>
      <c r="DG427" t="s">
        <v>47</v>
      </c>
      <c r="DI427" s="19"/>
      <c r="DJ427" s="19"/>
      <c r="DK427" s="19"/>
      <c r="DL427" s="19"/>
      <c r="DM427" s="19"/>
      <c r="DT427" s="19"/>
      <c r="EA427" s="19"/>
      <c r="EC427" t="s">
        <v>47</v>
      </c>
      <c r="EE427" s="19"/>
      <c r="EF427" s="19"/>
      <c r="EG427" s="19"/>
      <c r="EH427" s="19"/>
      <c r="EI427" s="19"/>
      <c r="EP427" s="19"/>
      <c r="EW427" s="19"/>
      <c r="EY427" t="s">
        <v>47</v>
      </c>
      <c r="FA427" s="19"/>
      <c r="FB427" s="19"/>
      <c r="FC427" s="19"/>
      <c r="FD427" s="19"/>
      <c r="FE427" s="19"/>
      <c r="FL427" s="19"/>
      <c r="FS427" s="19"/>
      <c r="FU427" t="s">
        <v>47</v>
      </c>
      <c r="FW427" s="19"/>
      <c r="FX427" s="19"/>
      <c r="FY427" s="19"/>
      <c r="FZ427" s="19"/>
      <c r="GA427" s="19"/>
      <c r="GH427" s="19"/>
      <c r="GO427" s="19"/>
      <c r="GQ427" t="s">
        <v>47</v>
      </c>
      <c r="GS427" s="19"/>
      <c r="GT427" s="19"/>
      <c r="GU427" s="19"/>
      <c r="GV427" s="19"/>
      <c r="GW427" s="19"/>
      <c r="HD427" s="19"/>
      <c r="HK427" s="19"/>
      <c r="HM427" t="s">
        <v>47</v>
      </c>
      <c r="HO427" s="19"/>
      <c r="HP427" s="19"/>
      <c r="HQ427" s="19"/>
      <c r="HR427" s="19"/>
      <c r="HS427" s="19"/>
      <c r="HZ427" s="19"/>
      <c r="IG427" s="19"/>
    </row>
    <row r="428" spans="1:241">
      <c r="B428" s="1" t="str">
        <f t="shared" ref="B428:B442" si="2207">+B410</f>
        <v>Black market solo pts vta ajenos</v>
      </c>
      <c r="C428" s="19">
        <f t="shared" ref="C428:G437" si="2208">+C354+C373+C392+C410</f>
        <v>0</v>
      </c>
      <c r="D428" s="19">
        <f t="shared" si="2208"/>
        <v>0</v>
      </c>
      <c r="E428" s="19">
        <f t="shared" si="2208"/>
        <v>0</v>
      </c>
      <c r="F428" s="19">
        <f t="shared" si="2208"/>
        <v>4198.5</v>
      </c>
      <c r="G428" s="19">
        <f t="shared" si="2208"/>
        <v>5598</v>
      </c>
      <c r="I428" s="19">
        <f t="shared" ref="I428:M437" si="2209">+I354+I373+I392+I410</f>
        <v>0</v>
      </c>
      <c r="J428" s="19">
        <f t="shared" si="2209"/>
        <v>0</v>
      </c>
      <c r="K428" s="19">
        <f t="shared" si="2209"/>
        <v>0</v>
      </c>
      <c r="L428" s="19">
        <f t="shared" si="2209"/>
        <v>20467.687500000004</v>
      </c>
      <c r="M428" s="19">
        <f t="shared" si="2209"/>
        <v>27290.250000000004</v>
      </c>
      <c r="N428" s="19"/>
      <c r="P428" s="19">
        <f t="shared" ref="P428:T437" si="2210">+P354+P373+P392+P410</f>
        <v>0</v>
      </c>
      <c r="Q428" s="19">
        <f t="shared" si="2210"/>
        <v>0</v>
      </c>
      <c r="R428" s="19">
        <f t="shared" si="2210"/>
        <v>0</v>
      </c>
      <c r="S428" s="19">
        <f t="shared" si="2210"/>
        <v>13645.125000000002</v>
      </c>
      <c r="T428" s="19">
        <f t="shared" si="2210"/>
        <v>18193.500000000004</v>
      </c>
      <c r="U428" s="19"/>
      <c r="X428" s="1" t="str">
        <f t="shared" ref="X428:X442" si="2211">+X410</f>
        <v>Black market solo pts vta ajenos</v>
      </c>
      <c r="Y428" s="19">
        <f t="shared" ref="Y428:AC442" si="2212">+Y354+Y373+Y392+Y410</f>
        <v>0</v>
      </c>
      <c r="Z428" s="19">
        <f t="shared" si="2212"/>
        <v>0</v>
      </c>
      <c r="AA428" s="19">
        <f t="shared" si="2212"/>
        <v>0</v>
      </c>
      <c r="AB428" s="19">
        <f t="shared" si="2212"/>
        <v>0</v>
      </c>
      <c r="AC428" s="19">
        <f t="shared" si="2212"/>
        <v>0</v>
      </c>
      <c r="AE428" s="19">
        <f t="shared" ref="AE428:AI442" si="2213">+AE354+AE373+AE392+AE410</f>
        <v>0</v>
      </c>
      <c r="AF428" s="19">
        <f t="shared" si="2213"/>
        <v>0</v>
      </c>
      <c r="AG428" s="19">
        <f t="shared" si="2213"/>
        <v>0</v>
      </c>
      <c r="AH428" s="19">
        <f t="shared" si="2213"/>
        <v>0</v>
      </c>
      <c r="AI428" s="19">
        <f t="shared" si="2213"/>
        <v>0</v>
      </c>
      <c r="AJ428" s="19"/>
      <c r="AL428" s="19">
        <f t="shared" ref="AL428:AP442" si="2214">+AL354+AL373+AL392+AL410</f>
        <v>0</v>
      </c>
      <c r="AM428" s="19">
        <f t="shared" si="2214"/>
        <v>0</v>
      </c>
      <c r="AN428" s="19">
        <f t="shared" si="2214"/>
        <v>0</v>
      </c>
      <c r="AO428" s="19">
        <f t="shared" si="2214"/>
        <v>0</v>
      </c>
      <c r="AP428" s="19">
        <f t="shared" si="2214"/>
        <v>0</v>
      </c>
      <c r="AQ428" s="19"/>
      <c r="AT428" s="1" t="str">
        <f t="shared" ref="AT428:AT442" si="2215">+AT410</f>
        <v>Black market</v>
      </c>
      <c r="AU428" s="19">
        <f t="shared" ref="AU428:AY442" si="2216">+AU354+AU373+AU392+AU410</f>
        <v>0</v>
      </c>
      <c r="AV428" s="19">
        <f t="shared" si="2216"/>
        <v>0</v>
      </c>
      <c r="AW428" s="19">
        <f t="shared" si="2216"/>
        <v>0</v>
      </c>
      <c r="AX428" s="19">
        <f t="shared" si="2216"/>
        <v>0</v>
      </c>
      <c r="AY428" s="19">
        <f t="shared" si="2216"/>
        <v>0</v>
      </c>
      <c r="BA428" s="19">
        <f t="shared" ref="BA428:BE442" si="2217">+BA354+BA373+BA392+BA410</f>
        <v>0</v>
      </c>
      <c r="BB428" s="19">
        <f t="shared" si="2217"/>
        <v>0</v>
      </c>
      <c r="BC428" s="19">
        <f t="shared" si="2217"/>
        <v>0</v>
      </c>
      <c r="BD428" s="19">
        <f t="shared" si="2217"/>
        <v>0</v>
      </c>
      <c r="BE428" s="19">
        <f t="shared" si="2217"/>
        <v>0</v>
      </c>
      <c r="BF428" s="19"/>
      <c r="BH428" s="19">
        <f t="shared" ref="BH428:BL442" si="2218">+BH354+BH373+BH392+BH410</f>
        <v>0</v>
      </c>
      <c r="BI428" s="19">
        <f t="shared" si="2218"/>
        <v>0</v>
      </c>
      <c r="BJ428" s="19">
        <f t="shared" si="2218"/>
        <v>0</v>
      </c>
      <c r="BK428" s="19">
        <f t="shared" si="2218"/>
        <v>0</v>
      </c>
      <c r="BL428" s="19">
        <f t="shared" si="2218"/>
        <v>0</v>
      </c>
      <c r="BM428" s="19"/>
      <c r="BP428" s="1" t="str">
        <f t="shared" ref="BP428:BP442" si="2219">+BP410</f>
        <v>Black market</v>
      </c>
      <c r="BQ428" s="19">
        <f t="shared" ref="BQ428:BU442" si="2220">+BQ354+BQ373+BQ392+BQ410</f>
        <v>0</v>
      </c>
      <c r="BR428" s="19">
        <f t="shared" si="2220"/>
        <v>0</v>
      </c>
      <c r="BS428" s="19">
        <f t="shared" si="2220"/>
        <v>0</v>
      </c>
      <c r="BT428" s="19">
        <f t="shared" si="2220"/>
        <v>0</v>
      </c>
      <c r="BU428" s="19">
        <f t="shared" si="2220"/>
        <v>0</v>
      </c>
      <c r="BW428" s="19">
        <f t="shared" ref="BW428:CA442" si="2221">+BW354+BW373+BW392+BW410</f>
        <v>0</v>
      </c>
      <c r="BX428" s="19">
        <f t="shared" si="2221"/>
        <v>0</v>
      </c>
      <c r="BY428" s="19">
        <f t="shared" si="2221"/>
        <v>0</v>
      </c>
      <c r="BZ428" s="19">
        <f t="shared" si="2221"/>
        <v>0</v>
      </c>
      <c r="CA428" s="19">
        <f t="shared" si="2221"/>
        <v>0</v>
      </c>
      <c r="CB428" s="19"/>
      <c r="CD428" s="19">
        <f t="shared" ref="CD428:CH442" si="2222">+CD354+CD373+CD392+CD410</f>
        <v>0</v>
      </c>
      <c r="CE428" s="19">
        <f t="shared" si="2222"/>
        <v>0</v>
      </c>
      <c r="CF428" s="19">
        <f t="shared" si="2222"/>
        <v>0</v>
      </c>
      <c r="CG428" s="19">
        <f t="shared" si="2222"/>
        <v>0</v>
      </c>
      <c r="CH428" s="19">
        <f t="shared" si="2222"/>
        <v>0</v>
      </c>
      <c r="CI428" s="19"/>
      <c r="CL428" s="1" t="str">
        <f t="shared" ref="CL428:CL442" si="2223">+CL410</f>
        <v>Black market</v>
      </c>
      <c r="CM428" s="19">
        <f t="shared" ref="CM428:CQ442" si="2224">+CM354+CM373+CM392+CM410</f>
        <v>0</v>
      </c>
      <c r="CN428" s="19">
        <f t="shared" si="2224"/>
        <v>0</v>
      </c>
      <c r="CO428" s="19">
        <f t="shared" si="2224"/>
        <v>0</v>
      </c>
      <c r="CP428" s="19">
        <f t="shared" si="2224"/>
        <v>0</v>
      </c>
      <c r="CQ428" s="19">
        <f t="shared" si="2224"/>
        <v>0</v>
      </c>
      <c r="CS428" s="19">
        <f t="shared" ref="CS428:CW442" si="2225">+CS354+CS373+CS392+CS410</f>
        <v>0</v>
      </c>
      <c r="CT428" s="19">
        <f t="shared" si="2225"/>
        <v>0</v>
      </c>
      <c r="CU428" s="19">
        <f t="shared" si="2225"/>
        <v>0</v>
      </c>
      <c r="CV428" s="19">
        <f t="shared" si="2225"/>
        <v>0</v>
      </c>
      <c r="CW428" s="19">
        <f t="shared" si="2225"/>
        <v>0</v>
      </c>
      <c r="CX428" s="19"/>
      <c r="CZ428" s="19">
        <f t="shared" ref="CZ428:DD442" si="2226">+CZ354+CZ373+CZ392+CZ410</f>
        <v>0</v>
      </c>
      <c r="DA428" s="19">
        <f t="shared" si="2226"/>
        <v>0</v>
      </c>
      <c r="DB428" s="19">
        <f t="shared" si="2226"/>
        <v>0</v>
      </c>
      <c r="DC428" s="19">
        <f t="shared" si="2226"/>
        <v>0</v>
      </c>
      <c r="DD428" s="19">
        <f t="shared" si="2226"/>
        <v>0</v>
      </c>
      <c r="DE428" s="19"/>
      <c r="DH428" s="1" t="str">
        <f t="shared" ref="DH428:DH442" si="2227">+DH410</f>
        <v>Black market</v>
      </c>
      <c r="DI428" s="19">
        <f t="shared" ref="DI428:DM442" si="2228">+DI354+DI373+DI392+DI410</f>
        <v>0</v>
      </c>
      <c r="DJ428" s="19">
        <f t="shared" si="2228"/>
        <v>0</v>
      </c>
      <c r="DK428" s="19">
        <f t="shared" si="2228"/>
        <v>0</v>
      </c>
      <c r="DL428" s="19">
        <f t="shared" si="2228"/>
        <v>0</v>
      </c>
      <c r="DM428" s="19">
        <f t="shared" si="2228"/>
        <v>0</v>
      </c>
      <c r="DO428" s="19">
        <f t="shared" ref="DO428:DS442" si="2229">+DO354+DO373+DO392+DO410</f>
        <v>0</v>
      </c>
      <c r="DP428" s="19">
        <f t="shared" si="2229"/>
        <v>0</v>
      </c>
      <c r="DQ428" s="19">
        <f t="shared" si="2229"/>
        <v>0</v>
      </c>
      <c r="DR428" s="19">
        <f t="shared" si="2229"/>
        <v>0</v>
      </c>
      <c r="DS428" s="19">
        <f t="shared" si="2229"/>
        <v>0</v>
      </c>
      <c r="DT428" s="19"/>
      <c r="DV428" s="19">
        <f t="shared" ref="DV428:DZ442" si="2230">+DV354+DV373+DV392+DV410</f>
        <v>0</v>
      </c>
      <c r="DW428" s="19">
        <f t="shared" si="2230"/>
        <v>0</v>
      </c>
      <c r="DX428" s="19">
        <f t="shared" si="2230"/>
        <v>0</v>
      </c>
      <c r="DY428" s="19">
        <f t="shared" si="2230"/>
        <v>0</v>
      </c>
      <c r="DZ428" s="19">
        <f t="shared" si="2230"/>
        <v>0</v>
      </c>
      <c r="EA428" s="19"/>
      <c r="ED428" s="1" t="str">
        <f t="shared" ref="ED428:ED442" si="2231">+ED410</f>
        <v>Black market</v>
      </c>
      <c r="EE428" s="19">
        <f t="shared" ref="EE428:EI442" si="2232">+EE354+EE373+EE392+EE410</f>
        <v>0</v>
      </c>
      <c r="EF428" s="19">
        <f t="shared" si="2232"/>
        <v>0</v>
      </c>
      <c r="EG428" s="19">
        <f t="shared" si="2232"/>
        <v>0</v>
      </c>
      <c r="EH428" s="19">
        <f t="shared" si="2232"/>
        <v>0</v>
      </c>
      <c r="EI428" s="19">
        <f t="shared" si="2232"/>
        <v>0</v>
      </c>
      <c r="EK428" s="19">
        <f t="shared" ref="EK428:EO442" si="2233">+EK354+EK373+EK392+EK410</f>
        <v>0</v>
      </c>
      <c r="EL428" s="19">
        <f t="shared" si="2233"/>
        <v>0</v>
      </c>
      <c r="EM428" s="19">
        <f t="shared" si="2233"/>
        <v>0</v>
      </c>
      <c r="EN428" s="19">
        <f t="shared" si="2233"/>
        <v>0</v>
      </c>
      <c r="EO428" s="19">
        <f t="shared" si="2233"/>
        <v>0</v>
      </c>
      <c r="EP428" s="19"/>
      <c r="ER428" s="19">
        <f t="shared" ref="ER428:EV442" si="2234">+ER354+ER373+ER392+ER410</f>
        <v>0</v>
      </c>
      <c r="ES428" s="19">
        <f t="shared" si="2234"/>
        <v>0</v>
      </c>
      <c r="ET428" s="19">
        <f t="shared" si="2234"/>
        <v>0</v>
      </c>
      <c r="EU428" s="19">
        <f t="shared" si="2234"/>
        <v>0</v>
      </c>
      <c r="EV428" s="19">
        <f t="shared" si="2234"/>
        <v>0</v>
      </c>
      <c r="EW428" s="19"/>
      <c r="EZ428" s="1" t="str">
        <f t="shared" ref="EZ428:EZ442" si="2235">+EZ410</f>
        <v>Black market</v>
      </c>
      <c r="FA428" s="19">
        <f t="shared" ref="FA428:FE442" si="2236">+FA354+FA373+FA392+FA410</f>
        <v>0</v>
      </c>
      <c r="FB428" s="19">
        <f t="shared" si="2236"/>
        <v>0</v>
      </c>
      <c r="FC428" s="19">
        <f t="shared" si="2236"/>
        <v>0</v>
      </c>
      <c r="FD428" s="19">
        <f t="shared" si="2236"/>
        <v>0</v>
      </c>
      <c r="FE428" s="19">
        <f t="shared" si="2236"/>
        <v>0</v>
      </c>
      <c r="FG428" s="19">
        <f t="shared" ref="FG428:FK442" si="2237">+FG354+FG373+FG392+FG410</f>
        <v>0</v>
      </c>
      <c r="FH428" s="19">
        <f t="shared" si="2237"/>
        <v>0</v>
      </c>
      <c r="FI428" s="19">
        <f t="shared" si="2237"/>
        <v>0</v>
      </c>
      <c r="FJ428" s="19">
        <f t="shared" si="2237"/>
        <v>0</v>
      </c>
      <c r="FK428" s="19">
        <f t="shared" si="2237"/>
        <v>0</v>
      </c>
      <c r="FL428" s="19"/>
      <c r="FN428" s="19">
        <f t="shared" ref="FN428:FR442" si="2238">+FN354+FN373+FN392+FN410</f>
        <v>0</v>
      </c>
      <c r="FO428" s="19">
        <f t="shared" si="2238"/>
        <v>0</v>
      </c>
      <c r="FP428" s="19">
        <f t="shared" si="2238"/>
        <v>0</v>
      </c>
      <c r="FQ428" s="19">
        <f t="shared" si="2238"/>
        <v>0</v>
      </c>
      <c r="FR428" s="19">
        <f t="shared" si="2238"/>
        <v>0</v>
      </c>
      <c r="FS428" s="19"/>
      <c r="FV428" s="1" t="str">
        <f t="shared" ref="FV428:FV442" si="2239">+FV410</f>
        <v>Black market</v>
      </c>
      <c r="FW428" s="19">
        <f t="shared" ref="FW428:GA442" si="2240">+FW354+FW373+FW392+FW410</f>
        <v>0</v>
      </c>
      <c r="FX428" s="19">
        <f t="shared" si="2240"/>
        <v>0</v>
      </c>
      <c r="FY428" s="19">
        <f t="shared" si="2240"/>
        <v>0</v>
      </c>
      <c r="FZ428" s="19">
        <f t="shared" si="2240"/>
        <v>0</v>
      </c>
      <c r="GA428" s="19">
        <f t="shared" si="2240"/>
        <v>0</v>
      </c>
      <c r="GC428" s="19">
        <f t="shared" ref="GC428:GG442" si="2241">+GC354+GC373+GC392+GC410</f>
        <v>0</v>
      </c>
      <c r="GD428" s="19">
        <f t="shared" si="2241"/>
        <v>0</v>
      </c>
      <c r="GE428" s="19">
        <f t="shared" si="2241"/>
        <v>0</v>
      </c>
      <c r="GF428" s="19">
        <f t="shared" si="2241"/>
        <v>0</v>
      </c>
      <c r="GG428" s="19">
        <f t="shared" si="2241"/>
        <v>0</v>
      </c>
      <c r="GH428" s="19"/>
      <c r="GJ428" s="19">
        <f t="shared" ref="GJ428:GN442" si="2242">+GJ354+GJ373+GJ392+GJ410</f>
        <v>0</v>
      </c>
      <c r="GK428" s="19">
        <f t="shared" si="2242"/>
        <v>0</v>
      </c>
      <c r="GL428" s="19">
        <f t="shared" si="2242"/>
        <v>0</v>
      </c>
      <c r="GM428" s="19">
        <f t="shared" si="2242"/>
        <v>0</v>
      </c>
      <c r="GN428" s="19">
        <f t="shared" si="2242"/>
        <v>0</v>
      </c>
      <c r="GO428" s="19"/>
      <c r="GR428" s="1" t="str">
        <f t="shared" ref="GR428:GR442" si="2243">+GR410</f>
        <v>Black market</v>
      </c>
      <c r="GS428" s="19">
        <f t="shared" ref="GS428:GW442" si="2244">+GS354+GS373+GS392+GS410</f>
        <v>0</v>
      </c>
      <c r="GT428" s="19">
        <f t="shared" si="2244"/>
        <v>0</v>
      </c>
      <c r="GU428" s="19">
        <f t="shared" si="2244"/>
        <v>0</v>
      </c>
      <c r="GV428" s="19">
        <f t="shared" si="2244"/>
        <v>0</v>
      </c>
      <c r="GW428" s="19">
        <f t="shared" si="2244"/>
        <v>0</v>
      </c>
      <c r="GY428" s="19">
        <f t="shared" ref="GY428:HC442" si="2245">+GY354+GY373+GY392+GY410</f>
        <v>0</v>
      </c>
      <c r="GZ428" s="19">
        <f t="shared" si="2245"/>
        <v>0</v>
      </c>
      <c r="HA428" s="19">
        <f t="shared" si="2245"/>
        <v>0</v>
      </c>
      <c r="HB428" s="19">
        <f t="shared" si="2245"/>
        <v>0</v>
      </c>
      <c r="HC428" s="19">
        <f t="shared" si="2245"/>
        <v>0</v>
      </c>
      <c r="HD428" s="19"/>
      <c r="HF428" s="19">
        <f t="shared" ref="HF428:HJ442" si="2246">+HF354+HF373+HF392+HF410</f>
        <v>0</v>
      </c>
      <c r="HG428" s="19">
        <f t="shared" si="2246"/>
        <v>0</v>
      </c>
      <c r="HH428" s="19">
        <f t="shared" si="2246"/>
        <v>0</v>
      </c>
      <c r="HI428" s="19">
        <f t="shared" si="2246"/>
        <v>0</v>
      </c>
      <c r="HJ428" s="19">
        <f t="shared" si="2246"/>
        <v>0</v>
      </c>
      <c r="HK428" s="19"/>
      <c r="HN428" s="1" t="str">
        <f t="shared" ref="HN428:HN442" si="2247">+HN410</f>
        <v>Black market</v>
      </c>
      <c r="HO428" s="19">
        <f t="shared" ref="HO428:HS442" si="2248">+HO354+HO373+HO392+HO410</f>
        <v>0</v>
      </c>
      <c r="HP428" s="19">
        <f t="shared" si="2248"/>
        <v>0</v>
      </c>
      <c r="HQ428" s="19">
        <f t="shared" si="2248"/>
        <v>0</v>
      </c>
      <c r="HR428" s="19">
        <f t="shared" si="2248"/>
        <v>0</v>
      </c>
      <c r="HS428" s="19">
        <f t="shared" si="2248"/>
        <v>0</v>
      </c>
      <c r="HU428" s="19">
        <f t="shared" ref="HU428:HY442" si="2249">+HU354+HU373+HU392+HU410</f>
        <v>0</v>
      </c>
      <c r="HV428" s="19">
        <f t="shared" si="2249"/>
        <v>0</v>
      </c>
      <c r="HW428" s="19">
        <f t="shared" si="2249"/>
        <v>0</v>
      </c>
      <c r="HX428" s="19">
        <f t="shared" si="2249"/>
        <v>0</v>
      </c>
      <c r="HY428" s="19">
        <f t="shared" si="2249"/>
        <v>0</v>
      </c>
      <c r="HZ428" s="19"/>
      <c r="IB428" s="19">
        <f t="shared" ref="IB428:IF442" si="2250">+IB354+IB373+IB392+IB410</f>
        <v>0</v>
      </c>
      <c r="IC428" s="19">
        <f t="shared" si="2250"/>
        <v>0</v>
      </c>
      <c r="ID428" s="19">
        <f t="shared" si="2250"/>
        <v>0</v>
      </c>
      <c r="IE428" s="19">
        <f t="shared" si="2250"/>
        <v>0</v>
      </c>
      <c r="IF428" s="19">
        <f t="shared" si="2250"/>
        <v>0</v>
      </c>
      <c r="IG428" s="19"/>
    </row>
    <row r="429" spans="1:241">
      <c r="B429" s="1" t="str">
        <f t="shared" si="2207"/>
        <v>Street</v>
      </c>
      <c r="C429" s="19">
        <f t="shared" si="2208"/>
        <v>0</v>
      </c>
      <c r="D429" s="19">
        <f t="shared" si="2208"/>
        <v>0</v>
      </c>
      <c r="E429" s="19">
        <f t="shared" si="2208"/>
        <v>0</v>
      </c>
      <c r="F429" s="19">
        <f t="shared" si="2208"/>
        <v>7790.55</v>
      </c>
      <c r="G429" s="19">
        <f t="shared" si="2208"/>
        <v>49915.5</v>
      </c>
      <c r="I429" s="19">
        <f t="shared" si="2209"/>
        <v>0</v>
      </c>
      <c r="J429" s="19">
        <f t="shared" si="2209"/>
        <v>0</v>
      </c>
      <c r="K429" s="19">
        <f t="shared" si="2209"/>
        <v>0</v>
      </c>
      <c r="L429" s="19">
        <f t="shared" si="2209"/>
        <v>73631.193750000006</v>
      </c>
      <c r="M429" s="19">
        <f t="shared" si="2209"/>
        <v>432130.61249999999</v>
      </c>
      <c r="N429" s="19"/>
      <c r="P429" s="19">
        <f t="shared" si="2210"/>
        <v>0</v>
      </c>
      <c r="Q429" s="19">
        <f t="shared" si="2210"/>
        <v>0</v>
      </c>
      <c r="R429" s="19">
        <f t="shared" si="2210"/>
        <v>0</v>
      </c>
      <c r="S429" s="19">
        <f t="shared" si="2210"/>
        <v>26877.397500000003</v>
      </c>
      <c r="T429" s="19">
        <f t="shared" si="2210"/>
        <v>172208.47500000001</v>
      </c>
      <c r="U429" s="19"/>
      <c r="X429" s="1" t="str">
        <f t="shared" si="2211"/>
        <v>Street</v>
      </c>
      <c r="Y429" s="19">
        <f t="shared" si="2212"/>
        <v>0</v>
      </c>
      <c r="Z429" s="19">
        <f t="shared" si="2212"/>
        <v>0</v>
      </c>
      <c r="AA429" s="19">
        <f t="shared" si="2212"/>
        <v>0</v>
      </c>
      <c r="AB429" s="19">
        <f t="shared" si="2212"/>
        <v>11989.05</v>
      </c>
      <c r="AC429" s="19">
        <f t="shared" si="2212"/>
        <v>92833.5</v>
      </c>
      <c r="AE429" s="19">
        <f t="shared" si="2213"/>
        <v>0</v>
      </c>
      <c r="AF429" s="19">
        <f t="shared" si="2213"/>
        <v>0</v>
      </c>
      <c r="AG429" s="19">
        <f t="shared" si="2213"/>
        <v>0</v>
      </c>
      <c r="AH429" s="19">
        <f t="shared" si="2213"/>
        <v>109843.25625000001</v>
      </c>
      <c r="AI429" s="19">
        <f t="shared" si="2213"/>
        <v>737921.36250000005</v>
      </c>
      <c r="AJ429" s="19"/>
      <c r="AL429" s="19">
        <f t="shared" si="2214"/>
        <v>0</v>
      </c>
      <c r="AM429" s="19">
        <f t="shared" si="2214"/>
        <v>0</v>
      </c>
      <c r="AN429" s="19">
        <f t="shared" si="2214"/>
        <v>0</v>
      </c>
      <c r="AO429" s="19">
        <f t="shared" si="2214"/>
        <v>41362.222500000003</v>
      </c>
      <c r="AP429" s="19">
        <f t="shared" si="2214"/>
        <v>320275.57500000001</v>
      </c>
      <c r="AQ429" s="19"/>
      <c r="AT429" s="1" t="str">
        <f t="shared" si="2215"/>
        <v>Street</v>
      </c>
      <c r="AU429" s="19">
        <f t="shared" si="2216"/>
        <v>0</v>
      </c>
      <c r="AV429" s="19">
        <f t="shared" si="2216"/>
        <v>0</v>
      </c>
      <c r="AW429" s="19">
        <f t="shared" si="2216"/>
        <v>0</v>
      </c>
      <c r="AX429" s="19">
        <f t="shared" si="2216"/>
        <v>11989.05</v>
      </c>
      <c r="AY429" s="19">
        <f t="shared" si="2216"/>
        <v>49915.5</v>
      </c>
      <c r="BA429" s="19">
        <f t="shared" si="2217"/>
        <v>0</v>
      </c>
      <c r="BB429" s="19">
        <f t="shared" si="2217"/>
        <v>0</v>
      </c>
      <c r="BC429" s="19">
        <f t="shared" si="2217"/>
        <v>0</v>
      </c>
      <c r="BD429" s="19">
        <f t="shared" si="2217"/>
        <v>109843.25625000001</v>
      </c>
      <c r="BE429" s="19">
        <f t="shared" si="2217"/>
        <v>441787.16250000003</v>
      </c>
      <c r="BF429" s="19"/>
      <c r="BH429" s="19">
        <f t="shared" si="2218"/>
        <v>0</v>
      </c>
      <c r="BI429" s="19">
        <f t="shared" si="2218"/>
        <v>0</v>
      </c>
      <c r="BJ429" s="19">
        <f t="shared" si="2218"/>
        <v>0</v>
      </c>
      <c r="BK429" s="19">
        <f t="shared" si="2218"/>
        <v>41362.222500000003</v>
      </c>
      <c r="BL429" s="19">
        <f t="shared" si="2218"/>
        <v>172208.47500000001</v>
      </c>
      <c r="BM429" s="19"/>
      <c r="BP429" s="1" t="str">
        <f t="shared" si="2219"/>
        <v>Street</v>
      </c>
      <c r="BQ429" s="19">
        <f t="shared" si="2220"/>
        <v>0</v>
      </c>
      <c r="BR429" s="19">
        <f t="shared" si="2220"/>
        <v>0</v>
      </c>
      <c r="BS429" s="19">
        <f t="shared" si="2220"/>
        <v>0</v>
      </c>
      <c r="BT429" s="19">
        <f t="shared" si="2220"/>
        <v>11989.05</v>
      </c>
      <c r="BU429" s="19">
        <f t="shared" si="2220"/>
        <v>92833.5</v>
      </c>
      <c r="BW429" s="19">
        <f t="shared" si="2221"/>
        <v>0</v>
      </c>
      <c r="BX429" s="19">
        <f t="shared" si="2221"/>
        <v>0</v>
      </c>
      <c r="BY429" s="19">
        <f t="shared" si="2221"/>
        <v>0</v>
      </c>
      <c r="BZ429" s="19">
        <f t="shared" si="2221"/>
        <v>109843.25625000001</v>
      </c>
      <c r="CA429" s="19">
        <f t="shared" si="2221"/>
        <v>737921.36250000005</v>
      </c>
      <c r="CB429" s="19"/>
      <c r="CD429" s="19">
        <f t="shared" si="2222"/>
        <v>0</v>
      </c>
      <c r="CE429" s="19">
        <f t="shared" si="2222"/>
        <v>0</v>
      </c>
      <c r="CF429" s="19">
        <f t="shared" si="2222"/>
        <v>0</v>
      </c>
      <c r="CG429" s="19">
        <f t="shared" si="2222"/>
        <v>41362.222500000003</v>
      </c>
      <c r="CH429" s="19">
        <f t="shared" si="2222"/>
        <v>320275.57500000001</v>
      </c>
      <c r="CI429" s="19"/>
      <c r="CL429" s="1" t="str">
        <f t="shared" si="2223"/>
        <v>Street</v>
      </c>
      <c r="CM429" s="19">
        <f t="shared" si="2224"/>
        <v>0</v>
      </c>
      <c r="CN429" s="19">
        <f t="shared" si="2224"/>
        <v>0</v>
      </c>
      <c r="CO429" s="19">
        <f t="shared" si="2224"/>
        <v>0</v>
      </c>
      <c r="CP429" s="19">
        <f t="shared" si="2224"/>
        <v>11989.05</v>
      </c>
      <c r="CQ429" s="19">
        <f t="shared" si="2224"/>
        <v>38486.25</v>
      </c>
      <c r="CS429" s="19">
        <f t="shared" si="2225"/>
        <v>0</v>
      </c>
      <c r="CT429" s="19">
        <f t="shared" si="2225"/>
        <v>0</v>
      </c>
      <c r="CU429" s="19">
        <f t="shared" si="2225"/>
        <v>0</v>
      </c>
      <c r="CV429" s="19">
        <f t="shared" si="2225"/>
        <v>109843.25625000001</v>
      </c>
      <c r="CW429" s="19">
        <f t="shared" si="2225"/>
        <v>332748.61875000002</v>
      </c>
      <c r="CX429" s="19"/>
      <c r="CZ429" s="19">
        <f t="shared" si="2226"/>
        <v>0</v>
      </c>
      <c r="DA429" s="19">
        <f t="shared" si="2226"/>
        <v>0</v>
      </c>
      <c r="DB429" s="19">
        <f t="shared" si="2226"/>
        <v>0</v>
      </c>
      <c r="DC429" s="19">
        <f t="shared" si="2226"/>
        <v>41362.222500000003</v>
      </c>
      <c r="DD429" s="19">
        <f t="shared" si="2226"/>
        <v>132777.5625</v>
      </c>
      <c r="DE429" s="19"/>
      <c r="DH429" s="1" t="str">
        <f t="shared" si="2227"/>
        <v>Street</v>
      </c>
      <c r="DI429" s="19">
        <f t="shared" si="2228"/>
        <v>0</v>
      </c>
      <c r="DJ429" s="19">
        <f t="shared" si="2228"/>
        <v>0</v>
      </c>
      <c r="DK429" s="19">
        <f t="shared" si="2228"/>
        <v>0</v>
      </c>
      <c r="DL429" s="19">
        <f t="shared" si="2228"/>
        <v>9656.5499999999993</v>
      </c>
      <c r="DM429" s="19">
        <f t="shared" si="2228"/>
        <v>38486.25</v>
      </c>
      <c r="DO429" s="19">
        <f t="shared" si="2229"/>
        <v>0</v>
      </c>
      <c r="DP429" s="19">
        <f t="shared" si="2229"/>
        <v>0</v>
      </c>
      <c r="DQ429" s="19">
        <f t="shared" si="2229"/>
        <v>0</v>
      </c>
      <c r="DR429" s="19">
        <f t="shared" si="2229"/>
        <v>89725.443750000006</v>
      </c>
      <c r="DS429" s="19">
        <f t="shared" si="2229"/>
        <v>332748.61875000002</v>
      </c>
      <c r="DT429" s="19"/>
      <c r="DV429" s="19">
        <f t="shared" si="2230"/>
        <v>0</v>
      </c>
      <c r="DW429" s="19">
        <f t="shared" si="2230"/>
        <v>0</v>
      </c>
      <c r="DX429" s="19">
        <f t="shared" si="2230"/>
        <v>0</v>
      </c>
      <c r="DY429" s="19">
        <f t="shared" si="2230"/>
        <v>33315.097500000003</v>
      </c>
      <c r="DZ429" s="19">
        <f t="shared" si="2230"/>
        <v>132777.5625</v>
      </c>
      <c r="EA429" s="19"/>
      <c r="ED429" s="1" t="str">
        <f t="shared" si="2231"/>
        <v>Street</v>
      </c>
      <c r="EE429" s="19">
        <f t="shared" si="2232"/>
        <v>0</v>
      </c>
      <c r="EF429" s="19">
        <f t="shared" si="2232"/>
        <v>0</v>
      </c>
      <c r="EG429" s="19">
        <f t="shared" si="2232"/>
        <v>0</v>
      </c>
      <c r="EH429" s="19">
        <f t="shared" si="2232"/>
        <v>11989.05</v>
      </c>
      <c r="EI429" s="19">
        <f t="shared" si="2232"/>
        <v>92833.5</v>
      </c>
      <c r="EK429" s="19">
        <f t="shared" si="2233"/>
        <v>0</v>
      </c>
      <c r="EL429" s="19">
        <f t="shared" si="2233"/>
        <v>0</v>
      </c>
      <c r="EM429" s="19">
        <f t="shared" si="2233"/>
        <v>0</v>
      </c>
      <c r="EN429" s="19">
        <f t="shared" si="2233"/>
        <v>109843.25625000001</v>
      </c>
      <c r="EO429" s="19">
        <f t="shared" si="2233"/>
        <v>737921.36250000005</v>
      </c>
      <c r="EP429" s="19"/>
      <c r="ER429" s="19">
        <f t="shared" si="2234"/>
        <v>0</v>
      </c>
      <c r="ES429" s="19">
        <f t="shared" si="2234"/>
        <v>0</v>
      </c>
      <c r="ET429" s="19">
        <f t="shared" si="2234"/>
        <v>0</v>
      </c>
      <c r="EU429" s="19">
        <f t="shared" si="2234"/>
        <v>41362.222500000003</v>
      </c>
      <c r="EV429" s="19">
        <f t="shared" si="2234"/>
        <v>320275.57500000001</v>
      </c>
      <c r="EW429" s="19"/>
      <c r="EZ429" s="1" t="str">
        <f t="shared" si="2235"/>
        <v>Street</v>
      </c>
      <c r="FA429" s="19">
        <f t="shared" si="2236"/>
        <v>0</v>
      </c>
      <c r="FB429" s="19">
        <f t="shared" si="2236"/>
        <v>0</v>
      </c>
      <c r="FC429" s="19">
        <f t="shared" si="2236"/>
        <v>0</v>
      </c>
      <c r="FD429" s="19">
        <f t="shared" si="2236"/>
        <v>11989.05</v>
      </c>
      <c r="FE429" s="19">
        <f t="shared" si="2236"/>
        <v>92833.5</v>
      </c>
      <c r="FG429" s="19">
        <f t="shared" si="2237"/>
        <v>0</v>
      </c>
      <c r="FH429" s="19">
        <f t="shared" si="2237"/>
        <v>0</v>
      </c>
      <c r="FI429" s="19">
        <f t="shared" si="2237"/>
        <v>0</v>
      </c>
      <c r="FJ429" s="19">
        <f t="shared" si="2237"/>
        <v>109843.25625000001</v>
      </c>
      <c r="FK429" s="19">
        <f t="shared" si="2237"/>
        <v>737921.36250000005</v>
      </c>
      <c r="FL429" s="19"/>
      <c r="FN429" s="19">
        <f t="shared" si="2238"/>
        <v>0</v>
      </c>
      <c r="FO429" s="19">
        <f t="shared" si="2238"/>
        <v>0</v>
      </c>
      <c r="FP429" s="19">
        <f t="shared" si="2238"/>
        <v>0</v>
      </c>
      <c r="FQ429" s="19">
        <f t="shared" si="2238"/>
        <v>41362.222500000003</v>
      </c>
      <c r="FR429" s="19">
        <f t="shared" si="2238"/>
        <v>320275.57500000001</v>
      </c>
      <c r="FS429" s="19"/>
      <c r="FV429" s="1" t="str">
        <f t="shared" si="2239"/>
        <v>Street</v>
      </c>
      <c r="FW429" s="19">
        <f t="shared" si="2240"/>
        <v>0</v>
      </c>
      <c r="FX429" s="19">
        <f t="shared" si="2240"/>
        <v>0</v>
      </c>
      <c r="FY429" s="19">
        <f t="shared" si="2240"/>
        <v>0</v>
      </c>
      <c r="FZ429" s="19">
        <f t="shared" si="2240"/>
        <v>11989.05</v>
      </c>
      <c r="GA429" s="19">
        <f t="shared" si="2240"/>
        <v>52248</v>
      </c>
      <c r="GC429" s="19">
        <f t="shared" si="2241"/>
        <v>0</v>
      </c>
      <c r="GD429" s="19">
        <f t="shared" si="2241"/>
        <v>0</v>
      </c>
      <c r="GE429" s="19">
        <f t="shared" si="2241"/>
        <v>0</v>
      </c>
      <c r="GF429" s="19">
        <f t="shared" si="2241"/>
        <v>109843.25625000001</v>
      </c>
      <c r="GG429" s="19">
        <f t="shared" si="2241"/>
        <v>421669.35000000003</v>
      </c>
      <c r="GH429" s="19"/>
      <c r="GJ429" s="19">
        <f t="shared" si="2242"/>
        <v>0</v>
      </c>
      <c r="GK429" s="19">
        <f t="shared" si="2242"/>
        <v>0</v>
      </c>
      <c r="GL429" s="19">
        <f t="shared" si="2242"/>
        <v>0</v>
      </c>
      <c r="GM429" s="19">
        <f t="shared" si="2242"/>
        <v>41362.222500000003</v>
      </c>
      <c r="GN429" s="19">
        <f t="shared" si="2242"/>
        <v>180255.6</v>
      </c>
      <c r="GO429" s="19"/>
      <c r="GR429" s="1" t="str">
        <f t="shared" si="2243"/>
        <v>Street</v>
      </c>
      <c r="GS429" s="19">
        <f t="shared" si="2244"/>
        <v>0</v>
      </c>
      <c r="GT429" s="19">
        <f t="shared" si="2244"/>
        <v>0</v>
      </c>
      <c r="GU429" s="19">
        <f t="shared" si="2244"/>
        <v>0</v>
      </c>
      <c r="GV429" s="19">
        <f t="shared" si="2244"/>
        <v>11989.05</v>
      </c>
      <c r="GW429" s="19">
        <f t="shared" si="2244"/>
        <v>92833.5</v>
      </c>
      <c r="GY429" s="19">
        <f t="shared" si="2245"/>
        <v>0</v>
      </c>
      <c r="GZ429" s="19">
        <f t="shared" si="2245"/>
        <v>0</v>
      </c>
      <c r="HA429" s="19">
        <f t="shared" si="2245"/>
        <v>0</v>
      </c>
      <c r="HB429" s="19">
        <f t="shared" si="2245"/>
        <v>109843.25625000001</v>
      </c>
      <c r="HC429" s="19">
        <f t="shared" si="2245"/>
        <v>737921.36250000005</v>
      </c>
      <c r="HD429" s="19"/>
      <c r="HF429" s="19">
        <f t="shared" si="2246"/>
        <v>0</v>
      </c>
      <c r="HG429" s="19">
        <f t="shared" si="2246"/>
        <v>0</v>
      </c>
      <c r="HH429" s="19">
        <f t="shared" si="2246"/>
        <v>0</v>
      </c>
      <c r="HI429" s="19">
        <f t="shared" si="2246"/>
        <v>41362.222500000003</v>
      </c>
      <c r="HJ429" s="19">
        <f t="shared" si="2246"/>
        <v>320275.57500000001</v>
      </c>
      <c r="HK429" s="19"/>
      <c r="HN429" s="1" t="str">
        <f t="shared" si="2247"/>
        <v>Street</v>
      </c>
      <c r="HO429" s="19">
        <f t="shared" si="2248"/>
        <v>0</v>
      </c>
      <c r="HP429" s="19">
        <f t="shared" si="2248"/>
        <v>0</v>
      </c>
      <c r="HQ429" s="19">
        <f t="shared" si="2248"/>
        <v>0</v>
      </c>
      <c r="HR429" s="19">
        <f t="shared" si="2248"/>
        <v>11989.05</v>
      </c>
      <c r="HS429" s="19">
        <f t="shared" si="2248"/>
        <v>38486.25</v>
      </c>
      <c r="HU429" s="19">
        <f t="shared" si="2249"/>
        <v>0</v>
      </c>
      <c r="HV429" s="19">
        <f t="shared" si="2249"/>
        <v>0</v>
      </c>
      <c r="HW429" s="19">
        <f t="shared" si="2249"/>
        <v>0</v>
      </c>
      <c r="HX429" s="19">
        <f t="shared" si="2249"/>
        <v>109843.25625000001</v>
      </c>
      <c r="HY429" s="19">
        <f t="shared" si="2249"/>
        <v>332748.61875000002</v>
      </c>
      <c r="HZ429" s="19"/>
      <c r="IB429" s="19">
        <f t="shared" si="2250"/>
        <v>0</v>
      </c>
      <c r="IC429" s="19">
        <f t="shared" si="2250"/>
        <v>0</v>
      </c>
      <c r="ID429" s="19">
        <f t="shared" si="2250"/>
        <v>0</v>
      </c>
      <c r="IE429" s="19">
        <f t="shared" si="2250"/>
        <v>41362.222500000003</v>
      </c>
      <c r="IF429" s="19">
        <f t="shared" si="2250"/>
        <v>132777.5625</v>
      </c>
      <c r="IG429" s="19"/>
    </row>
    <row r="430" spans="1:241">
      <c r="B430" s="1" t="str">
        <f t="shared" si="2207"/>
        <v>Extreme Bike</v>
      </c>
      <c r="C430" s="19">
        <f t="shared" si="2208"/>
        <v>0</v>
      </c>
      <c r="D430" s="19">
        <f t="shared" si="2208"/>
        <v>0</v>
      </c>
      <c r="E430" s="19">
        <f t="shared" si="2208"/>
        <v>0</v>
      </c>
      <c r="F430" s="19">
        <f t="shared" si="2208"/>
        <v>3996.35</v>
      </c>
      <c r="G430" s="19">
        <f t="shared" si="2208"/>
        <v>18504.5</v>
      </c>
      <c r="I430" s="19">
        <f t="shared" si="2209"/>
        <v>0</v>
      </c>
      <c r="J430" s="19">
        <f t="shared" si="2209"/>
        <v>0</v>
      </c>
      <c r="K430" s="19">
        <f t="shared" si="2209"/>
        <v>0</v>
      </c>
      <c r="L430" s="19">
        <f t="shared" si="2209"/>
        <v>46455.002999999997</v>
      </c>
      <c r="M430" s="19">
        <f t="shared" si="2209"/>
        <v>211996.26</v>
      </c>
      <c r="N430" s="19"/>
      <c r="P430" s="19">
        <f t="shared" si="2210"/>
        <v>0</v>
      </c>
      <c r="Q430" s="19">
        <f t="shared" si="2210"/>
        <v>0</v>
      </c>
      <c r="R430" s="19">
        <f t="shared" si="2210"/>
        <v>0</v>
      </c>
      <c r="S430" s="19">
        <f t="shared" si="2210"/>
        <v>16784.669999999998</v>
      </c>
      <c r="T430" s="19">
        <f t="shared" si="2210"/>
        <v>77718.899999999994</v>
      </c>
      <c r="U430" s="19"/>
      <c r="X430" s="1" t="str">
        <f t="shared" si="2211"/>
        <v>Extreme Bike</v>
      </c>
      <c r="Y430" s="19">
        <f t="shared" si="2212"/>
        <v>0</v>
      </c>
      <c r="Z430" s="19">
        <f t="shared" si="2212"/>
        <v>0</v>
      </c>
      <c r="AA430" s="19">
        <f t="shared" si="2212"/>
        <v>0</v>
      </c>
      <c r="AB430" s="19">
        <f t="shared" si="2212"/>
        <v>3996.35</v>
      </c>
      <c r="AC430" s="19">
        <f t="shared" si="2212"/>
        <v>30944.5</v>
      </c>
      <c r="AE430" s="19">
        <f t="shared" si="2213"/>
        <v>0</v>
      </c>
      <c r="AF430" s="19">
        <f t="shared" si="2213"/>
        <v>0</v>
      </c>
      <c r="AG430" s="19">
        <f t="shared" si="2213"/>
        <v>0</v>
      </c>
      <c r="AH430" s="19">
        <f t="shared" si="2213"/>
        <v>46455.002999999997</v>
      </c>
      <c r="AI430" s="19">
        <f t="shared" si="2213"/>
        <v>316492.26</v>
      </c>
      <c r="AJ430" s="19"/>
      <c r="AL430" s="19">
        <f t="shared" si="2214"/>
        <v>0</v>
      </c>
      <c r="AM430" s="19">
        <f t="shared" si="2214"/>
        <v>0</v>
      </c>
      <c r="AN430" s="19">
        <f t="shared" si="2214"/>
        <v>0</v>
      </c>
      <c r="AO430" s="19">
        <f t="shared" si="2214"/>
        <v>16784.669999999998</v>
      </c>
      <c r="AP430" s="19">
        <f t="shared" si="2214"/>
        <v>129966.9</v>
      </c>
      <c r="AQ430" s="19"/>
      <c r="AT430" s="1" t="str">
        <f t="shared" si="2215"/>
        <v>Extreme Bike</v>
      </c>
      <c r="AU430" s="19">
        <f t="shared" si="2216"/>
        <v>0</v>
      </c>
      <c r="AV430" s="19">
        <f t="shared" si="2216"/>
        <v>0</v>
      </c>
      <c r="AW430" s="19">
        <f t="shared" si="2216"/>
        <v>0</v>
      </c>
      <c r="AX430" s="19">
        <f t="shared" si="2216"/>
        <v>3996.35</v>
      </c>
      <c r="AY430" s="19">
        <f t="shared" si="2216"/>
        <v>16638.5</v>
      </c>
      <c r="BA430" s="19">
        <f t="shared" si="2217"/>
        <v>0</v>
      </c>
      <c r="BB430" s="19">
        <f t="shared" si="2217"/>
        <v>0</v>
      </c>
      <c r="BC430" s="19">
        <f t="shared" si="2217"/>
        <v>0</v>
      </c>
      <c r="BD430" s="19">
        <f t="shared" si="2217"/>
        <v>46455.002999999997</v>
      </c>
      <c r="BE430" s="19">
        <f t="shared" si="2217"/>
        <v>196321.86000000002</v>
      </c>
      <c r="BF430" s="19"/>
      <c r="BH430" s="19">
        <f t="shared" si="2218"/>
        <v>0</v>
      </c>
      <c r="BI430" s="19">
        <f t="shared" si="2218"/>
        <v>0</v>
      </c>
      <c r="BJ430" s="19">
        <f t="shared" si="2218"/>
        <v>0</v>
      </c>
      <c r="BK430" s="19">
        <f t="shared" si="2218"/>
        <v>16784.669999999998</v>
      </c>
      <c r="BL430" s="19">
        <f t="shared" si="2218"/>
        <v>69881.700000000012</v>
      </c>
      <c r="BM430" s="19"/>
      <c r="BP430" s="1" t="str">
        <f t="shared" si="2219"/>
        <v>Extreme Bike</v>
      </c>
      <c r="BQ430" s="19">
        <f t="shared" si="2220"/>
        <v>0</v>
      </c>
      <c r="BR430" s="19">
        <f t="shared" si="2220"/>
        <v>0</v>
      </c>
      <c r="BS430" s="19">
        <f t="shared" si="2220"/>
        <v>0</v>
      </c>
      <c r="BT430" s="19">
        <f t="shared" si="2220"/>
        <v>3996.35</v>
      </c>
      <c r="BU430" s="19">
        <f t="shared" si="2220"/>
        <v>30944.5</v>
      </c>
      <c r="BW430" s="19">
        <f t="shared" si="2221"/>
        <v>0</v>
      </c>
      <c r="BX430" s="19">
        <f t="shared" si="2221"/>
        <v>0</v>
      </c>
      <c r="BY430" s="19">
        <f t="shared" si="2221"/>
        <v>0</v>
      </c>
      <c r="BZ430" s="19">
        <f t="shared" si="2221"/>
        <v>46455.002999999997</v>
      </c>
      <c r="CA430" s="19">
        <f t="shared" si="2221"/>
        <v>316492.26</v>
      </c>
      <c r="CB430" s="19"/>
      <c r="CD430" s="19">
        <f t="shared" si="2222"/>
        <v>0</v>
      </c>
      <c r="CE430" s="19">
        <f t="shared" si="2222"/>
        <v>0</v>
      </c>
      <c r="CF430" s="19">
        <f t="shared" si="2222"/>
        <v>0</v>
      </c>
      <c r="CG430" s="19">
        <f t="shared" si="2222"/>
        <v>16784.669999999998</v>
      </c>
      <c r="CH430" s="19">
        <f t="shared" si="2222"/>
        <v>129966.9</v>
      </c>
      <c r="CI430" s="19"/>
      <c r="CL430" s="1" t="str">
        <f t="shared" si="2223"/>
        <v>Extreme Bike</v>
      </c>
      <c r="CM430" s="19">
        <f t="shared" si="2224"/>
        <v>0</v>
      </c>
      <c r="CN430" s="19">
        <f t="shared" si="2224"/>
        <v>0</v>
      </c>
      <c r="CO430" s="19">
        <f t="shared" si="2224"/>
        <v>0</v>
      </c>
      <c r="CP430" s="19">
        <f t="shared" si="2224"/>
        <v>3996.35</v>
      </c>
      <c r="CQ430" s="19">
        <f t="shared" si="2224"/>
        <v>12828.75</v>
      </c>
      <c r="CS430" s="19">
        <f t="shared" si="2225"/>
        <v>0</v>
      </c>
      <c r="CT430" s="19">
        <f t="shared" si="2225"/>
        <v>0</v>
      </c>
      <c r="CU430" s="19">
        <f t="shared" si="2225"/>
        <v>0</v>
      </c>
      <c r="CV430" s="19">
        <f t="shared" si="2225"/>
        <v>46455.002999999997</v>
      </c>
      <c r="CW430" s="19">
        <f t="shared" si="2225"/>
        <v>144726.96000000002</v>
      </c>
      <c r="CX430" s="19"/>
      <c r="CZ430" s="19">
        <f t="shared" si="2226"/>
        <v>0</v>
      </c>
      <c r="DA430" s="19">
        <f t="shared" si="2226"/>
        <v>0</v>
      </c>
      <c r="DB430" s="19">
        <f t="shared" si="2226"/>
        <v>0</v>
      </c>
      <c r="DC430" s="19">
        <f t="shared" si="2226"/>
        <v>16784.669999999998</v>
      </c>
      <c r="DD430" s="19">
        <f t="shared" si="2226"/>
        <v>53880.75</v>
      </c>
      <c r="DE430" s="19"/>
      <c r="DH430" s="1" t="str">
        <f t="shared" si="2227"/>
        <v>Extreme Bike</v>
      </c>
      <c r="DI430" s="19">
        <f t="shared" si="2228"/>
        <v>0</v>
      </c>
      <c r="DJ430" s="19">
        <f t="shared" si="2228"/>
        <v>0</v>
      </c>
      <c r="DK430" s="19">
        <f t="shared" si="2228"/>
        <v>0</v>
      </c>
      <c r="DL430" s="19">
        <f t="shared" si="2228"/>
        <v>3218.85</v>
      </c>
      <c r="DM430" s="19">
        <f t="shared" si="2228"/>
        <v>12828.75</v>
      </c>
      <c r="DO430" s="19">
        <f t="shared" si="2229"/>
        <v>0</v>
      </c>
      <c r="DP430" s="19">
        <f t="shared" si="2229"/>
        <v>0</v>
      </c>
      <c r="DQ430" s="19">
        <f t="shared" si="2229"/>
        <v>0</v>
      </c>
      <c r="DR430" s="19">
        <f t="shared" si="2229"/>
        <v>38291.252999999997</v>
      </c>
      <c r="DS430" s="19">
        <f t="shared" si="2229"/>
        <v>144726.96000000002</v>
      </c>
      <c r="DT430" s="19"/>
      <c r="DV430" s="19">
        <f t="shared" si="2230"/>
        <v>0</v>
      </c>
      <c r="DW430" s="19">
        <f t="shared" si="2230"/>
        <v>0</v>
      </c>
      <c r="DX430" s="19">
        <f t="shared" si="2230"/>
        <v>0</v>
      </c>
      <c r="DY430" s="19">
        <f t="shared" si="2230"/>
        <v>13519.17</v>
      </c>
      <c r="DZ430" s="19">
        <f t="shared" si="2230"/>
        <v>53880.75</v>
      </c>
      <c r="EA430" s="19"/>
      <c r="ED430" s="1" t="str">
        <f t="shared" si="2231"/>
        <v>Extreme Bike</v>
      </c>
      <c r="EE430" s="19">
        <f t="shared" si="2232"/>
        <v>0</v>
      </c>
      <c r="EF430" s="19">
        <f t="shared" si="2232"/>
        <v>0</v>
      </c>
      <c r="EG430" s="19">
        <f t="shared" si="2232"/>
        <v>0</v>
      </c>
      <c r="EH430" s="19">
        <f t="shared" si="2232"/>
        <v>3996.35</v>
      </c>
      <c r="EI430" s="19">
        <f t="shared" si="2232"/>
        <v>30944.5</v>
      </c>
      <c r="EK430" s="19">
        <f t="shared" si="2233"/>
        <v>0</v>
      </c>
      <c r="EL430" s="19">
        <f t="shared" si="2233"/>
        <v>0</v>
      </c>
      <c r="EM430" s="19">
        <f t="shared" si="2233"/>
        <v>0</v>
      </c>
      <c r="EN430" s="19">
        <f t="shared" si="2233"/>
        <v>46455.002999999997</v>
      </c>
      <c r="EO430" s="19">
        <f t="shared" si="2233"/>
        <v>316492.26</v>
      </c>
      <c r="EP430" s="19"/>
      <c r="ER430" s="19">
        <f t="shared" si="2234"/>
        <v>0</v>
      </c>
      <c r="ES430" s="19">
        <f t="shared" si="2234"/>
        <v>0</v>
      </c>
      <c r="ET430" s="19">
        <f t="shared" si="2234"/>
        <v>0</v>
      </c>
      <c r="EU430" s="19">
        <f t="shared" si="2234"/>
        <v>16784.669999999998</v>
      </c>
      <c r="EV430" s="19">
        <f t="shared" si="2234"/>
        <v>129966.9</v>
      </c>
      <c r="EW430" s="19"/>
      <c r="EZ430" s="1" t="str">
        <f t="shared" si="2235"/>
        <v>Extreme Bike</v>
      </c>
      <c r="FA430" s="19">
        <f t="shared" si="2236"/>
        <v>0</v>
      </c>
      <c r="FB430" s="19">
        <f t="shared" si="2236"/>
        <v>0</v>
      </c>
      <c r="FC430" s="19">
        <f t="shared" si="2236"/>
        <v>0</v>
      </c>
      <c r="FD430" s="19">
        <f t="shared" si="2236"/>
        <v>3996.35</v>
      </c>
      <c r="FE430" s="19">
        <f t="shared" si="2236"/>
        <v>30944.5</v>
      </c>
      <c r="FG430" s="19">
        <f t="shared" si="2237"/>
        <v>0</v>
      </c>
      <c r="FH430" s="19">
        <f t="shared" si="2237"/>
        <v>0</v>
      </c>
      <c r="FI430" s="19">
        <f t="shared" si="2237"/>
        <v>0</v>
      </c>
      <c r="FJ430" s="19">
        <f t="shared" si="2237"/>
        <v>46455.002999999997</v>
      </c>
      <c r="FK430" s="19">
        <f t="shared" si="2237"/>
        <v>316492.26</v>
      </c>
      <c r="FL430" s="19"/>
      <c r="FN430" s="19">
        <f t="shared" si="2238"/>
        <v>0</v>
      </c>
      <c r="FO430" s="19">
        <f t="shared" si="2238"/>
        <v>0</v>
      </c>
      <c r="FP430" s="19">
        <f t="shared" si="2238"/>
        <v>0</v>
      </c>
      <c r="FQ430" s="19">
        <f t="shared" si="2238"/>
        <v>16784.669999999998</v>
      </c>
      <c r="FR430" s="19">
        <f t="shared" si="2238"/>
        <v>129966.9</v>
      </c>
      <c r="FS430" s="19"/>
      <c r="FV430" s="1" t="str">
        <f t="shared" si="2239"/>
        <v>Extreme Bike</v>
      </c>
      <c r="FW430" s="19">
        <f t="shared" si="2240"/>
        <v>0</v>
      </c>
      <c r="FX430" s="19">
        <f t="shared" si="2240"/>
        <v>0</v>
      </c>
      <c r="FY430" s="19">
        <f t="shared" si="2240"/>
        <v>0</v>
      </c>
      <c r="FZ430" s="19">
        <f t="shared" si="2240"/>
        <v>3996.35</v>
      </c>
      <c r="GA430" s="19">
        <f t="shared" si="2240"/>
        <v>17416</v>
      </c>
      <c r="GC430" s="19">
        <f t="shared" si="2241"/>
        <v>0</v>
      </c>
      <c r="GD430" s="19">
        <f t="shared" si="2241"/>
        <v>0</v>
      </c>
      <c r="GE430" s="19">
        <f t="shared" si="2241"/>
        <v>0</v>
      </c>
      <c r="GF430" s="19">
        <f t="shared" si="2241"/>
        <v>46455.002999999997</v>
      </c>
      <c r="GG430" s="19">
        <f t="shared" si="2241"/>
        <v>179341.26</v>
      </c>
      <c r="GH430" s="19"/>
      <c r="GJ430" s="19">
        <f t="shared" si="2242"/>
        <v>0</v>
      </c>
      <c r="GK430" s="19">
        <f t="shared" si="2242"/>
        <v>0</v>
      </c>
      <c r="GL430" s="19">
        <f t="shared" si="2242"/>
        <v>0</v>
      </c>
      <c r="GM430" s="19">
        <f t="shared" si="2242"/>
        <v>16784.669999999998</v>
      </c>
      <c r="GN430" s="19">
        <f t="shared" si="2242"/>
        <v>73147.200000000012</v>
      </c>
      <c r="GO430" s="19"/>
      <c r="GR430" s="1" t="str">
        <f t="shared" si="2243"/>
        <v>Extreme Bike</v>
      </c>
      <c r="GS430" s="19">
        <f t="shared" si="2244"/>
        <v>0</v>
      </c>
      <c r="GT430" s="19">
        <f t="shared" si="2244"/>
        <v>0</v>
      </c>
      <c r="GU430" s="19">
        <f t="shared" si="2244"/>
        <v>0</v>
      </c>
      <c r="GV430" s="19">
        <f t="shared" si="2244"/>
        <v>3996.35</v>
      </c>
      <c r="GW430" s="19">
        <f t="shared" si="2244"/>
        <v>30944.5</v>
      </c>
      <c r="GY430" s="19">
        <f t="shared" si="2245"/>
        <v>0</v>
      </c>
      <c r="GZ430" s="19">
        <f t="shared" si="2245"/>
        <v>0</v>
      </c>
      <c r="HA430" s="19">
        <f t="shared" si="2245"/>
        <v>0</v>
      </c>
      <c r="HB430" s="19">
        <f t="shared" si="2245"/>
        <v>46455.002999999997</v>
      </c>
      <c r="HC430" s="19">
        <f t="shared" si="2245"/>
        <v>316492.26</v>
      </c>
      <c r="HD430" s="19"/>
      <c r="HF430" s="19">
        <f t="shared" si="2246"/>
        <v>0</v>
      </c>
      <c r="HG430" s="19">
        <f t="shared" si="2246"/>
        <v>0</v>
      </c>
      <c r="HH430" s="19">
        <f t="shared" si="2246"/>
        <v>0</v>
      </c>
      <c r="HI430" s="19">
        <f t="shared" si="2246"/>
        <v>16784.669999999998</v>
      </c>
      <c r="HJ430" s="19">
        <f t="shared" si="2246"/>
        <v>129966.9</v>
      </c>
      <c r="HK430" s="19"/>
      <c r="HN430" s="1" t="str">
        <f t="shared" si="2247"/>
        <v>Extreme Bike</v>
      </c>
      <c r="HO430" s="19">
        <f t="shared" si="2248"/>
        <v>0</v>
      </c>
      <c r="HP430" s="19">
        <f t="shared" si="2248"/>
        <v>0</v>
      </c>
      <c r="HQ430" s="19">
        <f t="shared" si="2248"/>
        <v>0</v>
      </c>
      <c r="HR430" s="19">
        <f t="shared" si="2248"/>
        <v>3996.35</v>
      </c>
      <c r="HS430" s="19">
        <f t="shared" si="2248"/>
        <v>12828.75</v>
      </c>
      <c r="HU430" s="19">
        <f t="shared" si="2249"/>
        <v>0</v>
      </c>
      <c r="HV430" s="19">
        <f t="shared" si="2249"/>
        <v>0</v>
      </c>
      <c r="HW430" s="19">
        <f t="shared" si="2249"/>
        <v>0</v>
      </c>
      <c r="HX430" s="19">
        <f t="shared" si="2249"/>
        <v>46455.002999999997</v>
      </c>
      <c r="HY430" s="19">
        <f t="shared" si="2249"/>
        <v>144726.96000000002</v>
      </c>
      <c r="HZ430" s="19"/>
      <c r="IB430" s="19">
        <f t="shared" si="2250"/>
        <v>0</v>
      </c>
      <c r="IC430" s="19">
        <f t="shared" si="2250"/>
        <v>0</v>
      </c>
      <c r="ID430" s="19">
        <f t="shared" si="2250"/>
        <v>0</v>
      </c>
      <c r="IE430" s="19">
        <f t="shared" si="2250"/>
        <v>16784.669999999998</v>
      </c>
      <c r="IF430" s="19">
        <f t="shared" si="2250"/>
        <v>53880.75</v>
      </c>
      <c r="IG430" s="19"/>
    </row>
    <row r="431" spans="1:241">
      <c r="B431" s="1" t="str">
        <f t="shared" si="2207"/>
        <v>Basic</v>
      </c>
      <c r="C431" s="19">
        <f t="shared" si="2208"/>
        <v>0</v>
      </c>
      <c r="D431" s="19">
        <f t="shared" si="2208"/>
        <v>0</v>
      </c>
      <c r="E431" s="19">
        <f t="shared" si="2208"/>
        <v>0</v>
      </c>
      <c r="F431" s="19">
        <f t="shared" si="2208"/>
        <v>8791.9699999999993</v>
      </c>
      <c r="G431" s="19">
        <f t="shared" si="2208"/>
        <v>40709.9</v>
      </c>
      <c r="I431" s="19">
        <f t="shared" si="2209"/>
        <v>0</v>
      </c>
      <c r="J431" s="19">
        <f t="shared" si="2209"/>
        <v>0</v>
      </c>
      <c r="K431" s="19">
        <f t="shared" si="2209"/>
        <v>0</v>
      </c>
      <c r="L431" s="19">
        <f t="shared" si="2209"/>
        <v>108400.2007</v>
      </c>
      <c r="M431" s="19">
        <f t="shared" si="2209"/>
        <v>517802.56</v>
      </c>
      <c r="N431" s="19"/>
      <c r="P431" s="19">
        <f t="shared" si="2210"/>
        <v>0</v>
      </c>
      <c r="Q431" s="19">
        <f t="shared" si="2210"/>
        <v>0</v>
      </c>
      <c r="R431" s="19">
        <f t="shared" si="2210"/>
        <v>0</v>
      </c>
      <c r="S431" s="19">
        <f t="shared" si="2210"/>
        <v>37805.470999999998</v>
      </c>
      <c r="T431" s="19">
        <f t="shared" si="2210"/>
        <v>175052.57</v>
      </c>
      <c r="U431" s="19"/>
      <c r="X431" s="1" t="str">
        <f t="shared" si="2211"/>
        <v>Basic</v>
      </c>
      <c r="Y431" s="19">
        <f t="shared" si="2212"/>
        <v>0</v>
      </c>
      <c r="Z431" s="19">
        <f t="shared" si="2212"/>
        <v>0</v>
      </c>
      <c r="AA431" s="19">
        <f t="shared" si="2212"/>
        <v>0</v>
      </c>
      <c r="AB431" s="19">
        <f t="shared" si="2212"/>
        <v>8791.9699999999993</v>
      </c>
      <c r="AC431" s="19">
        <f t="shared" si="2212"/>
        <v>68077.899999999994</v>
      </c>
      <c r="AE431" s="19">
        <f t="shared" si="2213"/>
        <v>0</v>
      </c>
      <c r="AF431" s="19">
        <f t="shared" si="2213"/>
        <v>0</v>
      </c>
      <c r="AG431" s="19">
        <f t="shared" si="2213"/>
        <v>0</v>
      </c>
      <c r="AH431" s="19">
        <f t="shared" si="2213"/>
        <v>108400.2007</v>
      </c>
      <c r="AI431" s="19">
        <f t="shared" si="2213"/>
        <v>753167.35999999999</v>
      </c>
      <c r="AJ431" s="19"/>
      <c r="AL431" s="19">
        <f t="shared" si="2214"/>
        <v>0</v>
      </c>
      <c r="AM431" s="19">
        <f t="shared" si="2214"/>
        <v>0</v>
      </c>
      <c r="AN431" s="19">
        <f t="shared" si="2214"/>
        <v>0</v>
      </c>
      <c r="AO431" s="19">
        <f t="shared" si="2214"/>
        <v>37805.470999999998</v>
      </c>
      <c r="AP431" s="19">
        <f t="shared" si="2214"/>
        <v>292734.96999999997</v>
      </c>
      <c r="AQ431" s="19"/>
      <c r="AT431" s="1" t="str">
        <f t="shared" si="2215"/>
        <v>Basic, Sport</v>
      </c>
      <c r="AU431" s="19">
        <f t="shared" si="2216"/>
        <v>0</v>
      </c>
      <c r="AV431" s="19">
        <f t="shared" si="2216"/>
        <v>0</v>
      </c>
      <c r="AW431" s="19">
        <f t="shared" si="2216"/>
        <v>0</v>
      </c>
      <c r="AX431" s="19">
        <f t="shared" si="2216"/>
        <v>8791.9699999999993</v>
      </c>
      <c r="AY431" s="19">
        <f t="shared" si="2216"/>
        <v>36604.699999999997</v>
      </c>
      <c r="BA431" s="19">
        <f t="shared" si="2217"/>
        <v>0</v>
      </c>
      <c r="BB431" s="19">
        <f t="shared" si="2217"/>
        <v>0</v>
      </c>
      <c r="BC431" s="19">
        <f t="shared" si="2217"/>
        <v>0</v>
      </c>
      <c r="BD431" s="19">
        <f t="shared" si="2217"/>
        <v>108400.2007</v>
      </c>
      <c r="BE431" s="19">
        <f t="shared" si="2217"/>
        <v>482497.83999999997</v>
      </c>
      <c r="BF431" s="19"/>
      <c r="BH431" s="19">
        <f t="shared" si="2218"/>
        <v>0</v>
      </c>
      <c r="BI431" s="19">
        <f t="shared" si="2218"/>
        <v>0</v>
      </c>
      <c r="BJ431" s="19">
        <f t="shared" si="2218"/>
        <v>0</v>
      </c>
      <c r="BK431" s="19">
        <f t="shared" si="2218"/>
        <v>37805.470999999998</v>
      </c>
      <c r="BL431" s="19">
        <f t="shared" si="2218"/>
        <v>157400.21</v>
      </c>
      <c r="BM431" s="19"/>
      <c r="BP431" s="1" t="str">
        <f t="shared" si="2219"/>
        <v>Basic, Sport</v>
      </c>
      <c r="BQ431" s="19">
        <f t="shared" si="2220"/>
        <v>0</v>
      </c>
      <c r="BR431" s="19">
        <f t="shared" si="2220"/>
        <v>0</v>
      </c>
      <c r="BS431" s="19">
        <f t="shared" si="2220"/>
        <v>0</v>
      </c>
      <c r="BT431" s="19">
        <f t="shared" si="2220"/>
        <v>8791.9699999999993</v>
      </c>
      <c r="BU431" s="19">
        <f t="shared" si="2220"/>
        <v>68077.899999999994</v>
      </c>
      <c r="BW431" s="19">
        <f t="shared" si="2221"/>
        <v>0</v>
      </c>
      <c r="BX431" s="19">
        <f t="shared" si="2221"/>
        <v>0</v>
      </c>
      <c r="BY431" s="19">
        <f t="shared" si="2221"/>
        <v>0</v>
      </c>
      <c r="BZ431" s="19">
        <f t="shared" si="2221"/>
        <v>108400.2007</v>
      </c>
      <c r="CA431" s="19">
        <f t="shared" si="2221"/>
        <v>753167.35999999999</v>
      </c>
      <c r="CB431" s="19"/>
      <c r="CD431" s="19">
        <f t="shared" si="2222"/>
        <v>0</v>
      </c>
      <c r="CE431" s="19">
        <f t="shared" si="2222"/>
        <v>0</v>
      </c>
      <c r="CF431" s="19">
        <f t="shared" si="2222"/>
        <v>0</v>
      </c>
      <c r="CG431" s="19">
        <f t="shared" si="2222"/>
        <v>37805.470999999998</v>
      </c>
      <c r="CH431" s="19">
        <f t="shared" si="2222"/>
        <v>292734.96999999997</v>
      </c>
      <c r="CI431" s="19"/>
      <c r="CL431" s="1" t="str">
        <f t="shared" si="2223"/>
        <v>Basic, Sport</v>
      </c>
      <c r="CM431" s="19">
        <f t="shared" si="2224"/>
        <v>0</v>
      </c>
      <c r="CN431" s="19">
        <f t="shared" si="2224"/>
        <v>0</v>
      </c>
      <c r="CO431" s="19">
        <f t="shared" si="2224"/>
        <v>0</v>
      </c>
      <c r="CP431" s="19">
        <f t="shared" si="2224"/>
        <v>8791.9699999999993</v>
      </c>
      <c r="CQ431" s="19">
        <f t="shared" si="2224"/>
        <v>28223.25</v>
      </c>
      <c r="CS431" s="19">
        <f t="shared" si="2225"/>
        <v>0</v>
      </c>
      <c r="CT431" s="19">
        <f t="shared" si="2225"/>
        <v>0</v>
      </c>
      <c r="CU431" s="19">
        <f t="shared" si="2225"/>
        <v>0</v>
      </c>
      <c r="CV431" s="19">
        <f t="shared" si="2225"/>
        <v>108400.2007</v>
      </c>
      <c r="CW431" s="19">
        <f t="shared" si="2225"/>
        <v>347898.59499999997</v>
      </c>
      <c r="CX431" s="19"/>
      <c r="CZ431" s="19">
        <f t="shared" si="2226"/>
        <v>0</v>
      </c>
      <c r="DA431" s="19">
        <f t="shared" si="2226"/>
        <v>0</v>
      </c>
      <c r="DB431" s="19">
        <f t="shared" si="2226"/>
        <v>0</v>
      </c>
      <c r="DC431" s="19">
        <f t="shared" si="2226"/>
        <v>37805.470999999998</v>
      </c>
      <c r="DD431" s="19">
        <f t="shared" si="2226"/>
        <v>121359.97500000001</v>
      </c>
      <c r="DE431" s="19"/>
      <c r="DH431" s="1" t="str">
        <f t="shared" si="2227"/>
        <v>Basic, Sport</v>
      </c>
      <c r="DI431" s="19">
        <f t="shared" si="2228"/>
        <v>0</v>
      </c>
      <c r="DJ431" s="19">
        <f t="shared" si="2228"/>
        <v>0</v>
      </c>
      <c r="DK431" s="19">
        <f t="shared" si="2228"/>
        <v>0</v>
      </c>
      <c r="DL431" s="19">
        <f t="shared" si="2228"/>
        <v>7081.47</v>
      </c>
      <c r="DM431" s="19">
        <f t="shared" si="2228"/>
        <v>28223.25</v>
      </c>
      <c r="DO431" s="19">
        <f t="shared" si="2229"/>
        <v>0</v>
      </c>
      <c r="DP431" s="19">
        <f t="shared" si="2229"/>
        <v>0</v>
      </c>
      <c r="DQ431" s="19">
        <f t="shared" si="2229"/>
        <v>0</v>
      </c>
      <c r="DR431" s="19">
        <f t="shared" si="2229"/>
        <v>90012.325700000001</v>
      </c>
      <c r="DS431" s="19">
        <f t="shared" si="2229"/>
        <v>347898.59499999997</v>
      </c>
      <c r="DT431" s="19"/>
      <c r="DV431" s="19">
        <f t="shared" si="2230"/>
        <v>0</v>
      </c>
      <c r="DW431" s="19">
        <f t="shared" si="2230"/>
        <v>0</v>
      </c>
      <c r="DX431" s="19">
        <f t="shared" si="2230"/>
        <v>0</v>
      </c>
      <c r="DY431" s="19">
        <f t="shared" si="2230"/>
        <v>30450.320999999996</v>
      </c>
      <c r="DZ431" s="19">
        <f t="shared" si="2230"/>
        <v>121359.97500000001</v>
      </c>
      <c r="EA431" s="19"/>
      <c r="ED431" s="1" t="str">
        <f t="shared" si="2231"/>
        <v>Basic, Sport</v>
      </c>
      <c r="EE431" s="19">
        <f t="shared" si="2232"/>
        <v>0</v>
      </c>
      <c r="EF431" s="19">
        <f t="shared" si="2232"/>
        <v>0</v>
      </c>
      <c r="EG431" s="19">
        <f t="shared" si="2232"/>
        <v>0</v>
      </c>
      <c r="EH431" s="19">
        <f t="shared" si="2232"/>
        <v>8791.9699999999993</v>
      </c>
      <c r="EI431" s="19">
        <f t="shared" si="2232"/>
        <v>68077.899999999994</v>
      </c>
      <c r="EK431" s="19">
        <f t="shared" si="2233"/>
        <v>0</v>
      </c>
      <c r="EL431" s="19">
        <f t="shared" si="2233"/>
        <v>0</v>
      </c>
      <c r="EM431" s="19">
        <f t="shared" si="2233"/>
        <v>0</v>
      </c>
      <c r="EN431" s="19">
        <f t="shared" si="2233"/>
        <v>108400.2007</v>
      </c>
      <c r="EO431" s="19">
        <f t="shared" si="2233"/>
        <v>753167.35999999999</v>
      </c>
      <c r="EP431" s="19"/>
      <c r="ER431" s="19">
        <f t="shared" si="2234"/>
        <v>0</v>
      </c>
      <c r="ES431" s="19">
        <f t="shared" si="2234"/>
        <v>0</v>
      </c>
      <c r="ET431" s="19">
        <f t="shared" si="2234"/>
        <v>0</v>
      </c>
      <c r="EU431" s="19">
        <f t="shared" si="2234"/>
        <v>37805.470999999998</v>
      </c>
      <c r="EV431" s="19">
        <f t="shared" si="2234"/>
        <v>292734.96999999997</v>
      </c>
      <c r="EW431" s="19"/>
      <c r="EZ431" s="1" t="str">
        <f t="shared" si="2235"/>
        <v>Basic, Sport</v>
      </c>
      <c r="FA431" s="19">
        <f t="shared" si="2236"/>
        <v>0</v>
      </c>
      <c r="FB431" s="19">
        <f t="shared" si="2236"/>
        <v>0</v>
      </c>
      <c r="FC431" s="19">
        <f t="shared" si="2236"/>
        <v>0</v>
      </c>
      <c r="FD431" s="19">
        <f t="shared" si="2236"/>
        <v>8791.9699999999993</v>
      </c>
      <c r="FE431" s="19">
        <f t="shared" si="2236"/>
        <v>68077.899999999994</v>
      </c>
      <c r="FG431" s="19">
        <f t="shared" si="2237"/>
        <v>0</v>
      </c>
      <c r="FH431" s="19">
        <f t="shared" si="2237"/>
        <v>0</v>
      </c>
      <c r="FI431" s="19">
        <f t="shared" si="2237"/>
        <v>0</v>
      </c>
      <c r="FJ431" s="19">
        <f t="shared" si="2237"/>
        <v>108400.2007</v>
      </c>
      <c r="FK431" s="19">
        <f t="shared" si="2237"/>
        <v>753167.35999999999</v>
      </c>
      <c r="FL431" s="19"/>
      <c r="FN431" s="19">
        <f t="shared" si="2238"/>
        <v>0</v>
      </c>
      <c r="FO431" s="19">
        <f t="shared" si="2238"/>
        <v>0</v>
      </c>
      <c r="FP431" s="19">
        <f t="shared" si="2238"/>
        <v>0</v>
      </c>
      <c r="FQ431" s="19">
        <f t="shared" si="2238"/>
        <v>37805.470999999998</v>
      </c>
      <c r="FR431" s="19">
        <f t="shared" si="2238"/>
        <v>292734.96999999997</v>
      </c>
      <c r="FS431" s="19"/>
      <c r="FV431" s="1" t="str">
        <f t="shared" si="2239"/>
        <v>Basic, Sport</v>
      </c>
      <c r="FW431" s="19">
        <f t="shared" si="2240"/>
        <v>0</v>
      </c>
      <c r="FX431" s="19">
        <f t="shared" si="2240"/>
        <v>0</v>
      </c>
      <c r="FY431" s="19">
        <f t="shared" si="2240"/>
        <v>0</v>
      </c>
      <c r="FZ431" s="19">
        <f t="shared" si="2240"/>
        <v>8791.9699999999993</v>
      </c>
      <c r="GA431" s="19">
        <f t="shared" si="2240"/>
        <v>38315.199999999997</v>
      </c>
      <c r="GC431" s="19">
        <f t="shared" si="2241"/>
        <v>0</v>
      </c>
      <c r="GD431" s="19">
        <f t="shared" si="2241"/>
        <v>0</v>
      </c>
      <c r="GE431" s="19">
        <f t="shared" si="2241"/>
        <v>0</v>
      </c>
      <c r="GF431" s="19">
        <f t="shared" si="2241"/>
        <v>108400.2007</v>
      </c>
      <c r="GG431" s="19">
        <f t="shared" si="2241"/>
        <v>422185.61</v>
      </c>
      <c r="GH431" s="19"/>
      <c r="GJ431" s="19">
        <f t="shared" si="2242"/>
        <v>0</v>
      </c>
      <c r="GK431" s="19">
        <f t="shared" si="2242"/>
        <v>0</v>
      </c>
      <c r="GL431" s="19">
        <f t="shared" si="2242"/>
        <v>0</v>
      </c>
      <c r="GM431" s="19">
        <f t="shared" si="2242"/>
        <v>37805.470999999998</v>
      </c>
      <c r="GN431" s="19">
        <f t="shared" si="2242"/>
        <v>164755.35999999999</v>
      </c>
      <c r="GO431" s="19"/>
      <c r="GR431" s="1" t="str">
        <f t="shared" si="2243"/>
        <v>Basic, Sport</v>
      </c>
      <c r="GS431" s="19">
        <f t="shared" si="2244"/>
        <v>0</v>
      </c>
      <c r="GT431" s="19">
        <f t="shared" si="2244"/>
        <v>0</v>
      </c>
      <c r="GU431" s="19">
        <f t="shared" si="2244"/>
        <v>0</v>
      </c>
      <c r="GV431" s="19">
        <f t="shared" si="2244"/>
        <v>8791.9699999999993</v>
      </c>
      <c r="GW431" s="19">
        <f t="shared" si="2244"/>
        <v>68077.899999999994</v>
      </c>
      <c r="GY431" s="19">
        <f t="shared" si="2245"/>
        <v>0</v>
      </c>
      <c r="GZ431" s="19">
        <f t="shared" si="2245"/>
        <v>0</v>
      </c>
      <c r="HA431" s="19">
        <f t="shared" si="2245"/>
        <v>0</v>
      </c>
      <c r="HB431" s="19">
        <f t="shared" si="2245"/>
        <v>108400.2007</v>
      </c>
      <c r="HC431" s="19">
        <f t="shared" si="2245"/>
        <v>753167.35999999999</v>
      </c>
      <c r="HD431" s="19"/>
      <c r="HF431" s="19">
        <f t="shared" si="2246"/>
        <v>0</v>
      </c>
      <c r="HG431" s="19">
        <f t="shared" si="2246"/>
        <v>0</v>
      </c>
      <c r="HH431" s="19">
        <f t="shared" si="2246"/>
        <v>0</v>
      </c>
      <c r="HI431" s="19">
        <f t="shared" si="2246"/>
        <v>37805.470999999998</v>
      </c>
      <c r="HJ431" s="19">
        <f t="shared" si="2246"/>
        <v>292734.96999999997</v>
      </c>
      <c r="HK431" s="19"/>
      <c r="HN431" s="1" t="str">
        <f t="shared" si="2247"/>
        <v>Basic, Sport</v>
      </c>
      <c r="HO431" s="19">
        <f t="shared" si="2248"/>
        <v>0</v>
      </c>
      <c r="HP431" s="19">
        <f t="shared" si="2248"/>
        <v>0</v>
      </c>
      <c r="HQ431" s="19">
        <f t="shared" si="2248"/>
        <v>0</v>
      </c>
      <c r="HR431" s="19">
        <f t="shared" si="2248"/>
        <v>8791.9699999999993</v>
      </c>
      <c r="HS431" s="19">
        <f t="shared" si="2248"/>
        <v>28223.25</v>
      </c>
      <c r="HU431" s="19">
        <f t="shared" si="2249"/>
        <v>0</v>
      </c>
      <c r="HV431" s="19">
        <f t="shared" si="2249"/>
        <v>0</v>
      </c>
      <c r="HW431" s="19">
        <f t="shared" si="2249"/>
        <v>0</v>
      </c>
      <c r="HX431" s="19">
        <f t="shared" si="2249"/>
        <v>108400.2007</v>
      </c>
      <c r="HY431" s="19">
        <f t="shared" si="2249"/>
        <v>347898.59499999997</v>
      </c>
      <c r="HZ431" s="19"/>
      <c r="IB431" s="19">
        <f t="shared" si="2250"/>
        <v>0</v>
      </c>
      <c r="IC431" s="19">
        <f t="shared" si="2250"/>
        <v>0</v>
      </c>
      <c r="ID431" s="19">
        <f t="shared" si="2250"/>
        <v>0</v>
      </c>
      <c r="IE431" s="19">
        <f t="shared" si="2250"/>
        <v>37805.470999999998</v>
      </c>
      <c r="IF431" s="19">
        <f t="shared" si="2250"/>
        <v>121359.97500000001</v>
      </c>
      <c r="IG431" s="19"/>
    </row>
    <row r="432" spans="1:241">
      <c r="B432" s="1" t="str">
        <f t="shared" si="2207"/>
        <v>Sport</v>
      </c>
      <c r="C432" s="19">
        <f t="shared" si="2208"/>
        <v>0</v>
      </c>
      <c r="D432" s="19">
        <f t="shared" si="2208"/>
        <v>0</v>
      </c>
      <c r="E432" s="19">
        <f t="shared" si="2208"/>
        <v>0</v>
      </c>
      <c r="F432" s="19">
        <f t="shared" si="2208"/>
        <v>7992.7</v>
      </c>
      <c r="G432" s="19">
        <f t="shared" si="2208"/>
        <v>37009</v>
      </c>
      <c r="I432" s="19">
        <f t="shared" si="2209"/>
        <v>0</v>
      </c>
      <c r="J432" s="19">
        <f t="shared" si="2209"/>
        <v>0</v>
      </c>
      <c r="K432" s="19">
        <f t="shared" si="2209"/>
        <v>0</v>
      </c>
      <c r="L432" s="19">
        <f t="shared" si="2209"/>
        <v>98545.637000000002</v>
      </c>
      <c r="M432" s="19">
        <f t="shared" si="2209"/>
        <v>470729.6</v>
      </c>
      <c r="N432" s="19"/>
      <c r="P432" s="19">
        <f t="shared" si="2210"/>
        <v>0</v>
      </c>
      <c r="Q432" s="19">
        <f t="shared" si="2210"/>
        <v>0</v>
      </c>
      <c r="R432" s="19">
        <f t="shared" si="2210"/>
        <v>0</v>
      </c>
      <c r="S432" s="19">
        <f t="shared" si="2210"/>
        <v>34368.61</v>
      </c>
      <c r="T432" s="19">
        <f t="shared" si="2210"/>
        <v>159138.70000000001</v>
      </c>
      <c r="U432" s="19"/>
      <c r="X432" s="1" t="str">
        <f t="shared" si="2211"/>
        <v>Sport</v>
      </c>
      <c r="Y432" s="19">
        <f t="shared" si="2212"/>
        <v>0</v>
      </c>
      <c r="Z432" s="19">
        <f t="shared" si="2212"/>
        <v>0</v>
      </c>
      <c r="AA432" s="19">
        <f t="shared" si="2212"/>
        <v>0</v>
      </c>
      <c r="AB432" s="19">
        <f t="shared" si="2212"/>
        <v>7992.7</v>
      </c>
      <c r="AC432" s="19">
        <f t="shared" si="2212"/>
        <v>61889</v>
      </c>
      <c r="AE432" s="19">
        <f t="shared" si="2213"/>
        <v>0</v>
      </c>
      <c r="AF432" s="19">
        <f t="shared" si="2213"/>
        <v>0</v>
      </c>
      <c r="AG432" s="19">
        <f t="shared" si="2213"/>
        <v>0</v>
      </c>
      <c r="AH432" s="19">
        <f t="shared" si="2213"/>
        <v>98545.637000000002</v>
      </c>
      <c r="AI432" s="19">
        <f t="shared" si="2213"/>
        <v>684697.59999999998</v>
      </c>
      <c r="AJ432" s="19"/>
      <c r="AL432" s="19">
        <f t="shared" si="2214"/>
        <v>0</v>
      </c>
      <c r="AM432" s="19">
        <f t="shared" si="2214"/>
        <v>0</v>
      </c>
      <c r="AN432" s="19">
        <f t="shared" si="2214"/>
        <v>0</v>
      </c>
      <c r="AO432" s="19">
        <f t="shared" si="2214"/>
        <v>34368.61</v>
      </c>
      <c r="AP432" s="19">
        <f t="shared" si="2214"/>
        <v>266122.7</v>
      </c>
      <c r="AQ432" s="19"/>
      <c r="AT432" s="1" t="str">
        <f t="shared" si="2215"/>
        <v>Underground</v>
      </c>
      <c r="AU432" s="19">
        <f t="shared" si="2216"/>
        <v>0</v>
      </c>
      <c r="AV432" s="19">
        <f t="shared" si="2216"/>
        <v>0</v>
      </c>
      <c r="AW432" s="19">
        <f t="shared" si="2216"/>
        <v>0</v>
      </c>
      <c r="AX432" s="19">
        <f t="shared" si="2216"/>
        <v>7992.7</v>
      </c>
      <c r="AY432" s="19">
        <f t="shared" si="2216"/>
        <v>33277</v>
      </c>
      <c r="BA432" s="19">
        <f t="shared" si="2217"/>
        <v>0</v>
      </c>
      <c r="BB432" s="19">
        <f t="shared" si="2217"/>
        <v>0</v>
      </c>
      <c r="BC432" s="19">
        <f t="shared" si="2217"/>
        <v>0</v>
      </c>
      <c r="BD432" s="19">
        <f t="shared" si="2217"/>
        <v>98545.637000000002</v>
      </c>
      <c r="BE432" s="19">
        <f t="shared" si="2217"/>
        <v>438634.4</v>
      </c>
      <c r="BF432" s="19"/>
      <c r="BH432" s="19">
        <f t="shared" si="2218"/>
        <v>0</v>
      </c>
      <c r="BI432" s="19">
        <f t="shared" si="2218"/>
        <v>0</v>
      </c>
      <c r="BJ432" s="19">
        <f t="shared" si="2218"/>
        <v>0</v>
      </c>
      <c r="BK432" s="19">
        <f t="shared" si="2218"/>
        <v>34368.61</v>
      </c>
      <c r="BL432" s="19">
        <f t="shared" si="2218"/>
        <v>143091.09999999998</v>
      </c>
      <c r="BM432" s="19"/>
      <c r="BP432" s="1" t="str">
        <f t="shared" si="2219"/>
        <v>Underground</v>
      </c>
      <c r="BQ432" s="19">
        <f t="shared" si="2220"/>
        <v>0</v>
      </c>
      <c r="BR432" s="19">
        <f t="shared" si="2220"/>
        <v>0</v>
      </c>
      <c r="BS432" s="19">
        <f t="shared" si="2220"/>
        <v>0</v>
      </c>
      <c r="BT432" s="19">
        <f t="shared" si="2220"/>
        <v>7992.7</v>
      </c>
      <c r="BU432" s="19">
        <f t="shared" si="2220"/>
        <v>61889</v>
      </c>
      <c r="BW432" s="19">
        <f t="shared" si="2221"/>
        <v>0</v>
      </c>
      <c r="BX432" s="19">
        <f t="shared" si="2221"/>
        <v>0</v>
      </c>
      <c r="BY432" s="19">
        <f t="shared" si="2221"/>
        <v>0</v>
      </c>
      <c r="BZ432" s="19">
        <f t="shared" si="2221"/>
        <v>98545.637000000002</v>
      </c>
      <c r="CA432" s="19">
        <f t="shared" si="2221"/>
        <v>684697.59999999998</v>
      </c>
      <c r="CB432" s="19"/>
      <c r="CD432" s="19">
        <f t="shared" si="2222"/>
        <v>0</v>
      </c>
      <c r="CE432" s="19">
        <f t="shared" si="2222"/>
        <v>0</v>
      </c>
      <c r="CF432" s="19">
        <f t="shared" si="2222"/>
        <v>0</v>
      </c>
      <c r="CG432" s="19">
        <f t="shared" si="2222"/>
        <v>34368.61</v>
      </c>
      <c r="CH432" s="19">
        <f t="shared" si="2222"/>
        <v>266122.7</v>
      </c>
      <c r="CI432" s="19"/>
      <c r="CL432" s="1" t="str">
        <f t="shared" si="2223"/>
        <v>Underground</v>
      </c>
      <c r="CM432" s="19">
        <f t="shared" si="2224"/>
        <v>0</v>
      </c>
      <c r="CN432" s="19">
        <f t="shared" si="2224"/>
        <v>0</v>
      </c>
      <c r="CO432" s="19">
        <f t="shared" si="2224"/>
        <v>0</v>
      </c>
      <c r="CP432" s="19">
        <f t="shared" si="2224"/>
        <v>7992.7</v>
      </c>
      <c r="CQ432" s="19">
        <f t="shared" si="2224"/>
        <v>25657.5</v>
      </c>
      <c r="CS432" s="19">
        <f t="shared" si="2225"/>
        <v>0</v>
      </c>
      <c r="CT432" s="19">
        <f t="shared" si="2225"/>
        <v>0</v>
      </c>
      <c r="CU432" s="19">
        <f t="shared" si="2225"/>
        <v>0</v>
      </c>
      <c r="CV432" s="19">
        <f t="shared" si="2225"/>
        <v>98545.637000000002</v>
      </c>
      <c r="CW432" s="19">
        <f t="shared" si="2225"/>
        <v>316271.45</v>
      </c>
      <c r="CX432" s="19"/>
      <c r="CZ432" s="19">
        <f t="shared" si="2226"/>
        <v>0</v>
      </c>
      <c r="DA432" s="19">
        <f t="shared" si="2226"/>
        <v>0</v>
      </c>
      <c r="DB432" s="19">
        <f t="shared" si="2226"/>
        <v>0</v>
      </c>
      <c r="DC432" s="19">
        <f t="shared" si="2226"/>
        <v>34368.61</v>
      </c>
      <c r="DD432" s="19">
        <f t="shared" si="2226"/>
        <v>110327.25</v>
      </c>
      <c r="DE432" s="19"/>
      <c r="DH432" s="1" t="str">
        <f t="shared" si="2227"/>
        <v>Underground</v>
      </c>
      <c r="DI432" s="19">
        <f t="shared" si="2228"/>
        <v>0</v>
      </c>
      <c r="DJ432" s="19">
        <f t="shared" si="2228"/>
        <v>0</v>
      </c>
      <c r="DK432" s="19">
        <f t="shared" si="2228"/>
        <v>0</v>
      </c>
      <c r="DL432" s="19">
        <f t="shared" si="2228"/>
        <v>6437.7</v>
      </c>
      <c r="DM432" s="19">
        <f t="shared" si="2228"/>
        <v>25657.5</v>
      </c>
      <c r="DO432" s="19">
        <f t="shared" si="2229"/>
        <v>0</v>
      </c>
      <c r="DP432" s="19">
        <f t="shared" si="2229"/>
        <v>0</v>
      </c>
      <c r="DQ432" s="19">
        <f t="shared" si="2229"/>
        <v>0</v>
      </c>
      <c r="DR432" s="19">
        <f t="shared" si="2229"/>
        <v>81829.387000000002</v>
      </c>
      <c r="DS432" s="19">
        <f t="shared" si="2229"/>
        <v>316271.45</v>
      </c>
      <c r="DT432" s="19"/>
      <c r="DV432" s="19">
        <f t="shared" si="2230"/>
        <v>0</v>
      </c>
      <c r="DW432" s="19">
        <f t="shared" si="2230"/>
        <v>0</v>
      </c>
      <c r="DX432" s="19">
        <f t="shared" si="2230"/>
        <v>0</v>
      </c>
      <c r="DY432" s="19">
        <f t="shared" si="2230"/>
        <v>27682.11</v>
      </c>
      <c r="DZ432" s="19">
        <f t="shared" si="2230"/>
        <v>110327.25</v>
      </c>
      <c r="EA432" s="19"/>
      <c r="ED432" s="1" t="str">
        <f t="shared" si="2231"/>
        <v>Underground</v>
      </c>
      <c r="EE432" s="19">
        <f t="shared" si="2232"/>
        <v>0</v>
      </c>
      <c r="EF432" s="19">
        <f t="shared" si="2232"/>
        <v>0</v>
      </c>
      <c r="EG432" s="19">
        <f t="shared" si="2232"/>
        <v>0</v>
      </c>
      <c r="EH432" s="19">
        <f t="shared" si="2232"/>
        <v>7992.7</v>
      </c>
      <c r="EI432" s="19">
        <f t="shared" si="2232"/>
        <v>61889</v>
      </c>
      <c r="EK432" s="19">
        <f t="shared" si="2233"/>
        <v>0</v>
      </c>
      <c r="EL432" s="19">
        <f t="shared" si="2233"/>
        <v>0</v>
      </c>
      <c r="EM432" s="19">
        <f t="shared" si="2233"/>
        <v>0</v>
      </c>
      <c r="EN432" s="19">
        <f t="shared" si="2233"/>
        <v>98545.637000000002</v>
      </c>
      <c r="EO432" s="19">
        <f t="shared" si="2233"/>
        <v>684697.59999999998</v>
      </c>
      <c r="EP432" s="19"/>
      <c r="ER432" s="19">
        <f t="shared" si="2234"/>
        <v>0</v>
      </c>
      <c r="ES432" s="19">
        <f t="shared" si="2234"/>
        <v>0</v>
      </c>
      <c r="ET432" s="19">
        <f t="shared" si="2234"/>
        <v>0</v>
      </c>
      <c r="EU432" s="19">
        <f t="shared" si="2234"/>
        <v>34368.61</v>
      </c>
      <c r="EV432" s="19">
        <f t="shared" si="2234"/>
        <v>266122.7</v>
      </c>
      <c r="EW432" s="19"/>
      <c r="EZ432" s="1" t="str">
        <f t="shared" si="2235"/>
        <v>Underground</v>
      </c>
      <c r="FA432" s="19">
        <f t="shared" si="2236"/>
        <v>0</v>
      </c>
      <c r="FB432" s="19">
        <f t="shared" si="2236"/>
        <v>0</v>
      </c>
      <c r="FC432" s="19">
        <f t="shared" si="2236"/>
        <v>0</v>
      </c>
      <c r="FD432" s="19">
        <f t="shared" si="2236"/>
        <v>7992.7</v>
      </c>
      <c r="FE432" s="19">
        <f t="shared" si="2236"/>
        <v>61889</v>
      </c>
      <c r="FG432" s="19">
        <f t="shared" si="2237"/>
        <v>0</v>
      </c>
      <c r="FH432" s="19">
        <f t="shared" si="2237"/>
        <v>0</v>
      </c>
      <c r="FI432" s="19">
        <f t="shared" si="2237"/>
        <v>0</v>
      </c>
      <c r="FJ432" s="19">
        <f t="shared" si="2237"/>
        <v>98545.637000000002</v>
      </c>
      <c r="FK432" s="19">
        <f t="shared" si="2237"/>
        <v>684697.59999999998</v>
      </c>
      <c r="FL432" s="19"/>
      <c r="FN432" s="19">
        <f t="shared" si="2238"/>
        <v>0</v>
      </c>
      <c r="FO432" s="19">
        <f t="shared" si="2238"/>
        <v>0</v>
      </c>
      <c r="FP432" s="19">
        <f t="shared" si="2238"/>
        <v>0</v>
      </c>
      <c r="FQ432" s="19">
        <f t="shared" si="2238"/>
        <v>34368.61</v>
      </c>
      <c r="FR432" s="19">
        <f t="shared" si="2238"/>
        <v>266122.7</v>
      </c>
      <c r="FS432" s="19"/>
      <c r="FV432" s="1" t="str">
        <f t="shared" si="2239"/>
        <v>Underground</v>
      </c>
      <c r="FW432" s="19">
        <f t="shared" si="2240"/>
        <v>0</v>
      </c>
      <c r="FX432" s="19">
        <f t="shared" si="2240"/>
        <v>0</v>
      </c>
      <c r="FY432" s="19">
        <f t="shared" si="2240"/>
        <v>0</v>
      </c>
      <c r="FZ432" s="19">
        <f t="shared" si="2240"/>
        <v>7992.7</v>
      </c>
      <c r="GA432" s="19">
        <f t="shared" si="2240"/>
        <v>34832</v>
      </c>
      <c r="GC432" s="19">
        <f t="shared" si="2241"/>
        <v>0</v>
      </c>
      <c r="GD432" s="19">
        <f t="shared" si="2241"/>
        <v>0</v>
      </c>
      <c r="GE432" s="19">
        <f t="shared" si="2241"/>
        <v>0</v>
      </c>
      <c r="GF432" s="19">
        <f t="shared" si="2241"/>
        <v>98545.637000000002</v>
      </c>
      <c r="GG432" s="19">
        <f t="shared" si="2241"/>
        <v>383805.1</v>
      </c>
      <c r="GH432" s="19"/>
      <c r="GJ432" s="19">
        <f t="shared" si="2242"/>
        <v>0</v>
      </c>
      <c r="GK432" s="19">
        <f t="shared" si="2242"/>
        <v>0</v>
      </c>
      <c r="GL432" s="19">
        <f t="shared" si="2242"/>
        <v>0</v>
      </c>
      <c r="GM432" s="19">
        <f t="shared" si="2242"/>
        <v>34368.61</v>
      </c>
      <c r="GN432" s="19">
        <f t="shared" si="2242"/>
        <v>149777.59999999998</v>
      </c>
      <c r="GO432" s="19"/>
      <c r="GR432" s="1" t="str">
        <f t="shared" si="2243"/>
        <v>Underground</v>
      </c>
      <c r="GS432" s="19">
        <f t="shared" si="2244"/>
        <v>0</v>
      </c>
      <c r="GT432" s="19">
        <f t="shared" si="2244"/>
        <v>0</v>
      </c>
      <c r="GU432" s="19">
        <f t="shared" si="2244"/>
        <v>0</v>
      </c>
      <c r="GV432" s="19">
        <f t="shared" si="2244"/>
        <v>7992.7</v>
      </c>
      <c r="GW432" s="19">
        <f t="shared" si="2244"/>
        <v>61889</v>
      </c>
      <c r="GY432" s="19">
        <f t="shared" si="2245"/>
        <v>0</v>
      </c>
      <c r="GZ432" s="19">
        <f t="shared" si="2245"/>
        <v>0</v>
      </c>
      <c r="HA432" s="19">
        <f t="shared" si="2245"/>
        <v>0</v>
      </c>
      <c r="HB432" s="19">
        <f t="shared" si="2245"/>
        <v>98545.637000000002</v>
      </c>
      <c r="HC432" s="19">
        <f t="shared" si="2245"/>
        <v>684697.59999999998</v>
      </c>
      <c r="HD432" s="19"/>
      <c r="HF432" s="19">
        <f t="shared" si="2246"/>
        <v>0</v>
      </c>
      <c r="HG432" s="19">
        <f t="shared" si="2246"/>
        <v>0</v>
      </c>
      <c r="HH432" s="19">
        <f t="shared" si="2246"/>
        <v>0</v>
      </c>
      <c r="HI432" s="19">
        <f t="shared" si="2246"/>
        <v>34368.61</v>
      </c>
      <c r="HJ432" s="19">
        <f t="shared" si="2246"/>
        <v>266122.7</v>
      </c>
      <c r="HK432" s="19"/>
      <c r="HN432" s="1" t="str">
        <f t="shared" si="2247"/>
        <v>Underground</v>
      </c>
      <c r="HO432" s="19">
        <f t="shared" si="2248"/>
        <v>0</v>
      </c>
      <c r="HP432" s="19">
        <f t="shared" si="2248"/>
        <v>0</v>
      </c>
      <c r="HQ432" s="19">
        <f t="shared" si="2248"/>
        <v>0</v>
      </c>
      <c r="HR432" s="19">
        <f t="shared" si="2248"/>
        <v>7992.7</v>
      </c>
      <c r="HS432" s="19">
        <f t="shared" si="2248"/>
        <v>25657.5</v>
      </c>
      <c r="HU432" s="19">
        <f t="shared" si="2249"/>
        <v>0</v>
      </c>
      <c r="HV432" s="19">
        <f t="shared" si="2249"/>
        <v>0</v>
      </c>
      <c r="HW432" s="19">
        <f t="shared" si="2249"/>
        <v>0</v>
      </c>
      <c r="HX432" s="19">
        <f t="shared" si="2249"/>
        <v>98545.637000000002</v>
      </c>
      <c r="HY432" s="19">
        <f t="shared" si="2249"/>
        <v>316271.45</v>
      </c>
      <c r="HZ432" s="19"/>
      <c r="IB432" s="19">
        <f t="shared" si="2250"/>
        <v>0</v>
      </c>
      <c r="IC432" s="19">
        <f t="shared" si="2250"/>
        <v>0</v>
      </c>
      <c r="ID432" s="19">
        <f t="shared" si="2250"/>
        <v>0</v>
      </c>
      <c r="IE432" s="19">
        <f t="shared" si="2250"/>
        <v>34368.61</v>
      </c>
      <c r="IF432" s="19">
        <f t="shared" si="2250"/>
        <v>110327.25</v>
      </c>
      <c r="IG432" s="19"/>
    </row>
    <row r="433" spans="1:241">
      <c r="B433" s="1" t="str">
        <f t="shared" si="2207"/>
        <v>Underground</v>
      </c>
      <c r="C433" s="19">
        <f t="shared" si="2208"/>
        <v>0</v>
      </c>
      <c r="D433" s="19">
        <f t="shared" si="2208"/>
        <v>0</v>
      </c>
      <c r="E433" s="19">
        <f t="shared" si="2208"/>
        <v>0</v>
      </c>
      <c r="F433" s="19">
        <f t="shared" si="2208"/>
        <v>9591.24</v>
      </c>
      <c r="G433" s="19">
        <f t="shared" si="2208"/>
        <v>44410.8</v>
      </c>
      <c r="I433" s="19">
        <f t="shared" si="2209"/>
        <v>0</v>
      </c>
      <c r="J433" s="19">
        <f t="shared" si="2209"/>
        <v>0</v>
      </c>
      <c r="K433" s="19">
        <f t="shared" si="2209"/>
        <v>0</v>
      </c>
      <c r="L433" s="19">
        <f t="shared" si="2209"/>
        <v>145439.3988</v>
      </c>
      <c r="M433" s="19">
        <f t="shared" si="2209"/>
        <v>691297.02</v>
      </c>
      <c r="N433" s="19"/>
      <c r="P433" s="19">
        <f t="shared" si="2210"/>
        <v>0</v>
      </c>
      <c r="Q433" s="19">
        <f t="shared" si="2210"/>
        <v>0</v>
      </c>
      <c r="R433" s="19">
        <f t="shared" si="2210"/>
        <v>0</v>
      </c>
      <c r="S433" s="19">
        <f t="shared" si="2210"/>
        <v>50833.572</v>
      </c>
      <c r="T433" s="19">
        <f t="shared" si="2210"/>
        <v>235377.23999999996</v>
      </c>
      <c r="U433" s="19"/>
      <c r="X433" s="1" t="str">
        <f t="shared" si="2211"/>
        <v>Underground</v>
      </c>
      <c r="Y433" s="19">
        <f t="shared" si="2212"/>
        <v>0</v>
      </c>
      <c r="Z433" s="19">
        <f t="shared" si="2212"/>
        <v>0</v>
      </c>
      <c r="AA433" s="19">
        <f t="shared" si="2212"/>
        <v>0</v>
      </c>
      <c r="AB433" s="19">
        <f t="shared" si="2212"/>
        <v>9591.24</v>
      </c>
      <c r="AC433" s="19">
        <f t="shared" si="2212"/>
        <v>74266.8</v>
      </c>
      <c r="AE433" s="19">
        <f t="shared" si="2213"/>
        <v>0</v>
      </c>
      <c r="AF433" s="19">
        <f t="shared" si="2213"/>
        <v>0</v>
      </c>
      <c r="AG433" s="19">
        <f t="shared" si="2213"/>
        <v>0</v>
      </c>
      <c r="AH433" s="19">
        <f t="shared" si="2213"/>
        <v>145439.3988</v>
      </c>
      <c r="AI433" s="19">
        <f t="shared" si="2213"/>
        <v>1007770.62</v>
      </c>
      <c r="AJ433" s="19"/>
      <c r="AL433" s="19">
        <f t="shared" si="2214"/>
        <v>0</v>
      </c>
      <c r="AM433" s="19">
        <f t="shared" si="2214"/>
        <v>0</v>
      </c>
      <c r="AN433" s="19">
        <f t="shared" si="2214"/>
        <v>0</v>
      </c>
      <c r="AO433" s="19">
        <f t="shared" si="2214"/>
        <v>50833.572</v>
      </c>
      <c r="AP433" s="19">
        <f t="shared" si="2214"/>
        <v>393614.04</v>
      </c>
      <c r="AQ433" s="19"/>
      <c r="AT433" s="1" t="str">
        <f t="shared" si="2215"/>
        <v>Fantasy</v>
      </c>
      <c r="AU433" s="19">
        <f t="shared" si="2216"/>
        <v>0</v>
      </c>
      <c r="AV433" s="19">
        <f t="shared" si="2216"/>
        <v>0</v>
      </c>
      <c r="AW433" s="19">
        <f t="shared" si="2216"/>
        <v>0</v>
      </c>
      <c r="AX433" s="19">
        <f t="shared" si="2216"/>
        <v>9591.24</v>
      </c>
      <c r="AY433" s="19">
        <f t="shared" si="2216"/>
        <v>39932.399999999994</v>
      </c>
      <c r="BA433" s="19">
        <f t="shared" si="2217"/>
        <v>0</v>
      </c>
      <c r="BB433" s="19">
        <f t="shared" si="2217"/>
        <v>0</v>
      </c>
      <c r="BC433" s="19">
        <f t="shared" si="2217"/>
        <v>0</v>
      </c>
      <c r="BD433" s="19">
        <f t="shared" si="2217"/>
        <v>145439.3988</v>
      </c>
      <c r="BE433" s="19">
        <f t="shared" si="2217"/>
        <v>643825.98</v>
      </c>
      <c r="BF433" s="19"/>
      <c r="BH433" s="19">
        <f t="shared" si="2218"/>
        <v>0</v>
      </c>
      <c r="BI433" s="19">
        <f t="shared" si="2218"/>
        <v>0</v>
      </c>
      <c r="BJ433" s="19">
        <f t="shared" si="2218"/>
        <v>0</v>
      </c>
      <c r="BK433" s="19">
        <f t="shared" si="2218"/>
        <v>50833.572</v>
      </c>
      <c r="BL433" s="19">
        <f t="shared" si="2218"/>
        <v>211641.71999999997</v>
      </c>
      <c r="BM433" s="19"/>
      <c r="BP433" s="1" t="str">
        <f t="shared" si="2219"/>
        <v>Fantasy</v>
      </c>
      <c r="BQ433" s="19">
        <f t="shared" si="2220"/>
        <v>0</v>
      </c>
      <c r="BR433" s="19">
        <f t="shared" si="2220"/>
        <v>0</v>
      </c>
      <c r="BS433" s="19">
        <f t="shared" si="2220"/>
        <v>0</v>
      </c>
      <c r="BT433" s="19">
        <f t="shared" si="2220"/>
        <v>9591.24</v>
      </c>
      <c r="BU433" s="19">
        <f t="shared" si="2220"/>
        <v>74266.8</v>
      </c>
      <c r="BW433" s="19">
        <f t="shared" si="2221"/>
        <v>0</v>
      </c>
      <c r="BX433" s="19">
        <f t="shared" si="2221"/>
        <v>0</v>
      </c>
      <c r="BY433" s="19">
        <f t="shared" si="2221"/>
        <v>0</v>
      </c>
      <c r="BZ433" s="19">
        <f t="shared" si="2221"/>
        <v>145439.3988</v>
      </c>
      <c r="CA433" s="19">
        <f t="shared" si="2221"/>
        <v>1007770.62</v>
      </c>
      <c r="CB433" s="19"/>
      <c r="CD433" s="19">
        <f t="shared" si="2222"/>
        <v>0</v>
      </c>
      <c r="CE433" s="19">
        <f t="shared" si="2222"/>
        <v>0</v>
      </c>
      <c r="CF433" s="19">
        <f t="shared" si="2222"/>
        <v>0</v>
      </c>
      <c r="CG433" s="19">
        <f t="shared" si="2222"/>
        <v>50833.572</v>
      </c>
      <c r="CH433" s="19">
        <f t="shared" si="2222"/>
        <v>393614.04</v>
      </c>
      <c r="CI433" s="19"/>
      <c r="CL433" s="1" t="str">
        <f t="shared" si="2223"/>
        <v>Fantasy</v>
      </c>
      <c r="CM433" s="19">
        <f t="shared" si="2224"/>
        <v>0</v>
      </c>
      <c r="CN433" s="19">
        <f t="shared" si="2224"/>
        <v>0</v>
      </c>
      <c r="CO433" s="19">
        <f t="shared" si="2224"/>
        <v>0</v>
      </c>
      <c r="CP433" s="19">
        <f t="shared" si="2224"/>
        <v>9591.24</v>
      </c>
      <c r="CQ433" s="19">
        <f t="shared" si="2224"/>
        <v>30788.999999999996</v>
      </c>
      <c r="CS433" s="19">
        <f t="shared" si="2225"/>
        <v>0</v>
      </c>
      <c r="CT433" s="19">
        <f t="shared" si="2225"/>
        <v>0</v>
      </c>
      <c r="CU433" s="19">
        <f t="shared" si="2225"/>
        <v>0</v>
      </c>
      <c r="CV433" s="19">
        <f t="shared" si="2225"/>
        <v>145439.3988</v>
      </c>
      <c r="CW433" s="19">
        <f t="shared" si="2225"/>
        <v>465315.08999999997</v>
      </c>
      <c r="CX433" s="19"/>
      <c r="CZ433" s="19">
        <f t="shared" si="2226"/>
        <v>0</v>
      </c>
      <c r="DA433" s="19">
        <f t="shared" si="2226"/>
        <v>0</v>
      </c>
      <c r="DB433" s="19">
        <f t="shared" si="2226"/>
        <v>0</v>
      </c>
      <c r="DC433" s="19">
        <f t="shared" si="2226"/>
        <v>50833.572</v>
      </c>
      <c r="DD433" s="19">
        <f t="shared" si="2226"/>
        <v>163181.69999999998</v>
      </c>
      <c r="DE433" s="19"/>
      <c r="DH433" s="1" t="str">
        <f t="shared" si="2227"/>
        <v>Fantasy</v>
      </c>
      <c r="DI433" s="19">
        <f t="shared" si="2228"/>
        <v>0</v>
      </c>
      <c r="DJ433" s="19">
        <f t="shared" si="2228"/>
        <v>0</v>
      </c>
      <c r="DK433" s="19">
        <f t="shared" si="2228"/>
        <v>0</v>
      </c>
      <c r="DL433" s="19">
        <f t="shared" si="2228"/>
        <v>7725.24</v>
      </c>
      <c r="DM433" s="19">
        <f t="shared" si="2228"/>
        <v>30788.999999999996</v>
      </c>
      <c r="DO433" s="19">
        <f t="shared" si="2229"/>
        <v>0</v>
      </c>
      <c r="DP433" s="19">
        <f t="shared" si="2229"/>
        <v>0</v>
      </c>
      <c r="DQ433" s="19">
        <f t="shared" si="2229"/>
        <v>0</v>
      </c>
      <c r="DR433" s="19">
        <f t="shared" si="2229"/>
        <v>120714.8988</v>
      </c>
      <c r="DS433" s="19">
        <f t="shared" si="2229"/>
        <v>465315.08999999997</v>
      </c>
      <c r="DT433" s="19"/>
      <c r="DV433" s="19">
        <f t="shared" si="2230"/>
        <v>0</v>
      </c>
      <c r="DW433" s="19">
        <f t="shared" si="2230"/>
        <v>0</v>
      </c>
      <c r="DX433" s="19">
        <f t="shared" si="2230"/>
        <v>0</v>
      </c>
      <c r="DY433" s="19">
        <f t="shared" si="2230"/>
        <v>40943.771999999997</v>
      </c>
      <c r="DZ433" s="19">
        <f t="shared" si="2230"/>
        <v>163181.69999999998</v>
      </c>
      <c r="EA433" s="19"/>
      <c r="ED433" s="1" t="str">
        <f t="shared" si="2231"/>
        <v>Fantasy</v>
      </c>
      <c r="EE433" s="19">
        <f t="shared" si="2232"/>
        <v>0</v>
      </c>
      <c r="EF433" s="19">
        <f t="shared" si="2232"/>
        <v>0</v>
      </c>
      <c r="EG433" s="19">
        <f t="shared" si="2232"/>
        <v>0</v>
      </c>
      <c r="EH433" s="19">
        <f t="shared" si="2232"/>
        <v>9591.24</v>
      </c>
      <c r="EI433" s="19">
        <f t="shared" si="2232"/>
        <v>74266.8</v>
      </c>
      <c r="EK433" s="19">
        <f t="shared" si="2233"/>
        <v>0</v>
      </c>
      <c r="EL433" s="19">
        <f t="shared" si="2233"/>
        <v>0</v>
      </c>
      <c r="EM433" s="19">
        <f t="shared" si="2233"/>
        <v>0</v>
      </c>
      <c r="EN433" s="19">
        <f t="shared" si="2233"/>
        <v>145439.3988</v>
      </c>
      <c r="EO433" s="19">
        <f t="shared" si="2233"/>
        <v>1007770.62</v>
      </c>
      <c r="EP433" s="19"/>
      <c r="ER433" s="19">
        <f t="shared" si="2234"/>
        <v>0</v>
      </c>
      <c r="ES433" s="19">
        <f t="shared" si="2234"/>
        <v>0</v>
      </c>
      <c r="ET433" s="19">
        <f t="shared" si="2234"/>
        <v>0</v>
      </c>
      <c r="EU433" s="19">
        <f t="shared" si="2234"/>
        <v>50833.572</v>
      </c>
      <c r="EV433" s="19">
        <f t="shared" si="2234"/>
        <v>393614.04</v>
      </c>
      <c r="EW433" s="19"/>
      <c r="EZ433" s="1" t="str">
        <f t="shared" si="2235"/>
        <v>Fantasy</v>
      </c>
      <c r="FA433" s="19">
        <f t="shared" si="2236"/>
        <v>0</v>
      </c>
      <c r="FB433" s="19">
        <f t="shared" si="2236"/>
        <v>0</v>
      </c>
      <c r="FC433" s="19">
        <f t="shared" si="2236"/>
        <v>0</v>
      </c>
      <c r="FD433" s="19">
        <f t="shared" si="2236"/>
        <v>9591.24</v>
      </c>
      <c r="FE433" s="19">
        <f t="shared" si="2236"/>
        <v>74266.8</v>
      </c>
      <c r="FG433" s="19">
        <f t="shared" si="2237"/>
        <v>0</v>
      </c>
      <c r="FH433" s="19">
        <f t="shared" si="2237"/>
        <v>0</v>
      </c>
      <c r="FI433" s="19">
        <f t="shared" si="2237"/>
        <v>0</v>
      </c>
      <c r="FJ433" s="19">
        <f t="shared" si="2237"/>
        <v>145439.3988</v>
      </c>
      <c r="FK433" s="19">
        <f t="shared" si="2237"/>
        <v>1007770.62</v>
      </c>
      <c r="FL433" s="19"/>
      <c r="FN433" s="19">
        <f t="shared" si="2238"/>
        <v>0</v>
      </c>
      <c r="FO433" s="19">
        <f t="shared" si="2238"/>
        <v>0</v>
      </c>
      <c r="FP433" s="19">
        <f t="shared" si="2238"/>
        <v>0</v>
      </c>
      <c r="FQ433" s="19">
        <f t="shared" si="2238"/>
        <v>50833.572</v>
      </c>
      <c r="FR433" s="19">
        <f t="shared" si="2238"/>
        <v>393614.04</v>
      </c>
      <c r="FS433" s="19"/>
      <c r="FV433" s="1" t="str">
        <f t="shared" si="2239"/>
        <v>Fantasy</v>
      </c>
      <c r="FW433" s="19">
        <f t="shared" si="2240"/>
        <v>0</v>
      </c>
      <c r="FX433" s="19">
        <f t="shared" si="2240"/>
        <v>0</v>
      </c>
      <c r="FY433" s="19">
        <f t="shared" si="2240"/>
        <v>0</v>
      </c>
      <c r="FZ433" s="19">
        <f t="shared" si="2240"/>
        <v>9591.24</v>
      </c>
      <c r="GA433" s="19">
        <f t="shared" si="2240"/>
        <v>41798.399999999994</v>
      </c>
      <c r="GC433" s="19">
        <f t="shared" si="2241"/>
        <v>0</v>
      </c>
      <c r="GD433" s="19">
        <f t="shared" si="2241"/>
        <v>0</v>
      </c>
      <c r="GE433" s="19">
        <f t="shared" si="2241"/>
        <v>0</v>
      </c>
      <c r="GF433" s="19">
        <f t="shared" si="2241"/>
        <v>145439.3988</v>
      </c>
      <c r="GG433" s="19">
        <f t="shared" si="2241"/>
        <v>565696.56000000006</v>
      </c>
      <c r="GH433" s="19"/>
      <c r="GJ433" s="19">
        <f t="shared" si="2242"/>
        <v>0</v>
      </c>
      <c r="GK433" s="19">
        <f t="shared" si="2242"/>
        <v>0</v>
      </c>
      <c r="GL433" s="19">
        <f t="shared" si="2242"/>
        <v>0</v>
      </c>
      <c r="GM433" s="19">
        <f t="shared" si="2242"/>
        <v>50833.572</v>
      </c>
      <c r="GN433" s="19">
        <f t="shared" si="2242"/>
        <v>221531.51999999999</v>
      </c>
      <c r="GO433" s="19"/>
      <c r="GR433" s="1" t="str">
        <f t="shared" si="2243"/>
        <v>Fantasy</v>
      </c>
      <c r="GS433" s="19">
        <f t="shared" si="2244"/>
        <v>0</v>
      </c>
      <c r="GT433" s="19">
        <f t="shared" si="2244"/>
        <v>0</v>
      </c>
      <c r="GU433" s="19">
        <f t="shared" si="2244"/>
        <v>0</v>
      </c>
      <c r="GV433" s="19">
        <f t="shared" si="2244"/>
        <v>9591.24</v>
      </c>
      <c r="GW433" s="19">
        <f t="shared" si="2244"/>
        <v>74266.8</v>
      </c>
      <c r="GY433" s="19">
        <f t="shared" si="2245"/>
        <v>0</v>
      </c>
      <c r="GZ433" s="19">
        <f t="shared" si="2245"/>
        <v>0</v>
      </c>
      <c r="HA433" s="19">
        <f t="shared" si="2245"/>
        <v>0</v>
      </c>
      <c r="HB433" s="19">
        <f t="shared" si="2245"/>
        <v>145439.3988</v>
      </c>
      <c r="HC433" s="19">
        <f t="shared" si="2245"/>
        <v>1007770.62</v>
      </c>
      <c r="HD433" s="19"/>
      <c r="HF433" s="19">
        <f t="shared" si="2246"/>
        <v>0</v>
      </c>
      <c r="HG433" s="19">
        <f t="shared" si="2246"/>
        <v>0</v>
      </c>
      <c r="HH433" s="19">
        <f t="shared" si="2246"/>
        <v>0</v>
      </c>
      <c r="HI433" s="19">
        <f t="shared" si="2246"/>
        <v>50833.572</v>
      </c>
      <c r="HJ433" s="19">
        <f t="shared" si="2246"/>
        <v>393614.04</v>
      </c>
      <c r="HK433" s="19"/>
      <c r="HN433" s="1" t="str">
        <f t="shared" si="2247"/>
        <v>Fantasy</v>
      </c>
      <c r="HO433" s="19">
        <f t="shared" si="2248"/>
        <v>0</v>
      </c>
      <c r="HP433" s="19">
        <f t="shared" si="2248"/>
        <v>0</v>
      </c>
      <c r="HQ433" s="19">
        <f t="shared" si="2248"/>
        <v>0</v>
      </c>
      <c r="HR433" s="19">
        <f t="shared" si="2248"/>
        <v>9591.24</v>
      </c>
      <c r="HS433" s="19">
        <f t="shared" si="2248"/>
        <v>30788.999999999996</v>
      </c>
      <c r="HU433" s="19">
        <f t="shared" si="2249"/>
        <v>0</v>
      </c>
      <c r="HV433" s="19">
        <f t="shared" si="2249"/>
        <v>0</v>
      </c>
      <c r="HW433" s="19">
        <f t="shared" si="2249"/>
        <v>0</v>
      </c>
      <c r="HX433" s="19">
        <f t="shared" si="2249"/>
        <v>145439.3988</v>
      </c>
      <c r="HY433" s="19">
        <f t="shared" si="2249"/>
        <v>465315.08999999997</v>
      </c>
      <c r="HZ433" s="19"/>
      <c r="IB433" s="19">
        <f t="shared" si="2250"/>
        <v>0</v>
      </c>
      <c r="IC433" s="19">
        <f t="shared" si="2250"/>
        <v>0</v>
      </c>
      <c r="ID433" s="19">
        <f t="shared" si="2250"/>
        <v>0</v>
      </c>
      <c r="IE433" s="19">
        <f t="shared" si="2250"/>
        <v>50833.572</v>
      </c>
      <c r="IF433" s="19">
        <f t="shared" si="2250"/>
        <v>163181.69999999998</v>
      </c>
      <c r="IG433" s="19"/>
    </row>
    <row r="434" spans="1:241">
      <c r="B434" s="1" t="str">
        <f t="shared" si="2207"/>
        <v>Fantasy</v>
      </c>
      <c r="C434" s="19">
        <f t="shared" si="2208"/>
        <v>0</v>
      </c>
      <c r="D434" s="19">
        <f t="shared" si="2208"/>
        <v>0</v>
      </c>
      <c r="E434" s="19">
        <f t="shared" si="2208"/>
        <v>0</v>
      </c>
      <c r="F434" s="19">
        <f t="shared" si="2208"/>
        <v>6394.16</v>
      </c>
      <c r="G434" s="19">
        <f t="shared" si="2208"/>
        <v>29607.200000000001</v>
      </c>
      <c r="I434" s="19">
        <f t="shared" si="2209"/>
        <v>0</v>
      </c>
      <c r="J434" s="19">
        <f t="shared" si="2209"/>
        <v>0</v>
      </c>
      <c r="K434" s="19">
        <f t="shared" si="2209"/>
        <v>0</v>
      </c>
      <c r="L434" s="19">
        <f t="shared" si="2209"/>
        <v>102023.17679999999</v>
      </c>
      <c r="M434" s="19">
        <f t="shared" si="2209"/>
        <v>498445.92</v>
      </c>
      <c r="N434" s="19"/>
      <c r="P434" s="19">
        <f t="shared" si="2210"/>
        <v>0</v>
      </c>
      <c r="Q434" s="19">
        <f t="shared" si="2210"/>
        <v>0</v>
      </c>
      <c r="R434" s="19">
        <f t="shared" si="2210"/>
        <v>0</v>
      </c>
      <c r="S434" s="19">
        <f t="shared" si="2210"/>
        <v>33889.047999999995</v>
      </c>
      <c r="T434" s="19">
        <f t="shared" si="2210"/>
        <v>156918.15999999997</v>
      </c>
      <c r="U434" s="19"/>
      <c r="X434" s="1" t="str">
        <f t="shared" si="2211"/>
        <v>Fantasy</v>
      </c>
      <c r="Y434" s="19">
        <f t="shared" si="2212"/>
        <v>0</v>
      </c>
      <c r="Z434" s="19">
        <f t="shared" si="2212"/>
        <v>0</v>
      </c>
      <c r="AA434" s="19">
        <f t="shared" si="2212"/>
        <v>0</v>
      </c>
      <c r="AB434" s="19">
        <f t="shared" si="2212"/>
        <v>6394.16</v>
      </c>
      <c r="AC434" s="19">
        <f t="shared" si="2212"/>
        <v>49511.199999999997</v>
      </c>
      <c r="AE434" s="19">
        <f t="shared" si="2213"/>
        <v>0</v>
      </c>
      <c r="AF434" s="19">
        <f t="shared" si="2213"/>
        <v>0</v>
      </c>
      <c r="AG434" s="19">
        <f t="shared" si="2213"/>
        <v>0</v>
      </c>
      <c r="AH434" s="19">
        <f t="shared" si="2213"/>
        <v>102023.17679999999</v>
      </c>
      <c r="AI434" s="19">
        <f t="shared" si="2213"/>
        <v>709428.32000000007</v>
      </c>
      <c r="AJ434" s="19"/>
      <c r="AL434" s="19">
        <f t="shared" si="2214"/>
        <v>0</v>
      </c>
      <c r="AM434" s="19">
        <f t="shared" si="2214"/>
        <v>0</v>
      </c>
      <c r="AN434" s="19">
        <f t="shared" si="2214"/>
        <v>0</v>
      </c>
      <c r="AO434" s="19">
        <f t="shared" si="2214"/>
        <v>33889.047999999995</v>
      </c>
      <c r="AP434" s="19">
        <f t="shared" si="2214"/>
        <v>262409.36</v>
      </c>
      <c r="AQ434" s="19"/>
      <c r="AT434" s="1" t="str">
        <f t="shared" si="2215"/>
        <v>Style, Designers</v>
      </c>
      <c r="AU434" s="19">
        <f t="shared" si="2216"/>
        <v>0</v>
      </c>
      <c r="AV434" s="19">
        <f t="shared" si="2216"/>
        <v>0</v>
      </c>
      <c r="AW434" s="19">
        <f t="shared" si="2216"/>
        <v>0</v>
      </c>
      <c r="AX434" s="19">
        <f t="shared" si="2216"/>
        <v>6394.16</v>
      </c>
      <c r="AY434" s="19">
        <f t="shared" si="2216"/>
        <v>26621.600000000002</v>
      </c>
      <c r="BA434" s="19">
        <f t="shared" si="2217"/>
        <v>0</v>
      </c>
      <c r="BB434" s="19">
        <f t="shared" si="2217"/>
        <v>0</v>
      </c>
      <c r="BC434" s="19">
        <f t="shared" si="2217"/>
        <v>0</v>
      </c>
      <c r="BD434" s="19">
        <f t="shared" si="2217"/>
        <v>102023.17679999999</v>
      </c>
      <c r="BE434" s="19">
        <f t="shared" si="2217"/>
        <v>466798.55999999994</v>
      </c>
      <c r="BF434" s="19"/>
      <c r="BH434" s="19">
        <f t="shared" si="2218"/>
        <v>0</v>
      </c>
      <c r="BI434" s="19">
        <f t="shared" si="2218"/>
        <v>0</v>
      </c>
      <c r="BJ434" s="19">
        <f t="shared" si="2218"/>
        <v>0</v>
      </c>
      <c r="BK434" s="19">
        <f t="shared" si="2218"/>
        <v>33889.047999999995</v>
      </c>
      <c r="BL434" s="19">
        <f t="shared" si="2218"/>
        <v>141094.47999999998</v>
      </c>
      <c r="BM434" s="19"/>
      <c r="BP434" s="1" t="str">
        <f t="shared" si="2219"/>
        <v>Style, Designers</v>
      </c>
      <c r="BQ434" s="19">
        <f t="shared" si="2220"/>
        <v>0</v>
      </c>
      <c r="BR434" s="19">
        <f t="shared" si="2220"/>
        <v>0</v>
      </c>
      <c r="BS434" s="19">
        <f t="shared" si="2220"/>
        <v>0</v>
      </c>
      <c r="BT434" s="19">
        <f t="shared" si="2220"/>
        <v>6394.16</v>
      </c>
      <c r="BU434" s="19">
        <f t="shared" si="2220"/>
        <v>49511.199999999997</v>
      </c>
      <c r="BW434" s="19">
        <f t="shared" si="2221"/>
        <v>0</v>
      </c>
      <c r="BX434" s="19">
        <f t="shared" si="2221"/>
        <v>0</v>
      </c>
      <c r="BY434" s="19">
        <f t="shared" si="2221"/>
        <v>0</v>
      </c>
      <c r="BZ434" s="19">
        <f t="shared" si="2221"/>
        <v>102023.17679999999</v>
      </c>
      <c r="CA434" s="19">
        <f t="shared" si="2221"/>
        <v>709428.32000000007</v>
      </c>
      <c r="CB434" s="19"/>
      <c r="CD434" s="19">
        <f t="shared" si="2222"/>
        <v>0</v>
      </c>
      <c r="CE434" s="19">
        <f t="shared" si="2222"/>
        <v>0</v>
      </c>
      <c r="CF434" s="19">
        <f t="shared" si="2222"/>
        <v>0</v>
      </c>
      <c r="CG434" s="19">
        <f t="shared" si="2222"/>
        <v>33889.047999999995</v>
      </c>
      <c r="CH434" s="19">
        <f t="shared" si="2222"/>
        <v>262409.36</v>
      </c>
      <c r="CI434" s="19"/>
      <c r="CL434" s="1" t="str">
        <f t="shared" si="2223"/>
        <v>Style, Designers</v>
      </c>
      <c r="CM434" s="19">
        <f t="shared" si="2224"/>
        <v>0</v>
      </c>
      <c r="CN434" s="19">
        <f t="shared" si="2224"/>
        <v>0</v>
      </c>
      <c r="CO434" s="19">
        <f t="shared" si="2224"/>
        <v>0</v>
      </c>
      <c r="CP434" s="19">
        <f t="shared" si="2224"/>
        <v>6394.16</v>
      </c>
      <c r="CQ434" s="19">
        <f t="shared" si="2224"/>
        <v>20526</v>
      </c>
      <c r="CS434" s="19">
        <f t="shared" si="2225"/>
        <v>0</v>
      </c>
      <c r="CT434" s="19">
        <f t="shared" si="2225"/>
        <v>0</v>
      </c>
      <c r="CU434" s="19">
        <f t="shared" si="2225"/>
        <v>0</v>
      </c>
      <c r="CV434" s="19">
        <f t="shared" si="2225"/>
        <v>102023.17679999999</v>
      </c>
      <c r="CW434" s="19">
        <f t="shared" si="2225"/>
        <v>332956.59999999998</v>
      </c>
      <c r="CX434" s="19"/>
      <c r="CZ434" s="19">
        <f t="shared" si="2226"/>
        <v>0</v>
      </c>
      <c r="DA434" s="19">
        <f t="shared" si="2226"/>
        <v>0</v>
      </c>
      <c r="DB434" s="19">
        <f t="shared" si="2226"/>
        <v>0</v>
      </c>
      <c r="DC434" s="19">
        <f t="shared" si="2226"/>
        <v>33889.047999999995</v>
      </c>
      <c r="DD434" s="19">
        <f t="shared" si="2226"/>
        <v>108787.8</v>
      </c>
      <c r="DE434" s="19"/>
      <c r="DH434" s="1" t="str">
        <f t="shared" si="2227"/>
        <v>Style, Designers</v>
      </c>
      <c r="DI434" s="19">
        <f t="shared" si="2228"/>
        <v>0</v>
      </c>
      <c r="DJ434" s="19">
        <f t="shared" si="2228"/>
        <v>0</v>
      </c>
      <c r="DK434" s="19">
        <f t="shared" si="2228"/>
        <v>0</v>
      </c>
      <c r="DL434" s="19">
        <f t="shared" si="2228"/>
        <v>5150.16</v>
      </c>
      <c r="DM434" s="19">
        <f t="shared" si="2228"/>
        <v>20526</v>
      </c>
      <c r="DO434" s="19">
        <f t="shared" si="2229"/>
        <v>0</v>
      </c>
      <c r="DP434" s="19">
        <f t="shared" si="2229"/>
        <v>0</v>
      </c>
      <c r="DQ434" s="19">
        <f t="shared" si="2229"/>
        <v>0</v>
      </c>
      <c r="DR434" s="19">
        <f t="shared" si="2229"/>
        <v>85540.176799999987</v>
      </c>
      <c r="DS434" s="19">
        <f t="shared" si="2229"/>
        <v>332956.59999999998</v>
      </c>
      <c r="DT434" s="19"/>
      <c r="DV434" s="19">
        <f t="shared" si="2230"/>
        <v>0</v>
      </c>
      <c r="DW434" s="19">
        <f t="shared" si="2230"/>
        <v>0</v>
      </c>
      <c r="DX434" s="19">
        <f t="shared" si="2230"/>
        <v>0</v>
      </c>
      <c r="DY434" s="19">
        <f t="shared" si="2230"/>
        <v>27295.848000000002</v>
      </c>
      <c r="DZ434" s="19">
        <f t="shared" si="2230"/>
        <v>108787.8</v>
      </c>
      <c r="EA434" s="19"/>
      <c r="ED434" s="1" t="str">
        <f t="shared" si="2231"/>
        <v>Style, Designers</v>
      </c>
      <c r="EE434" s="19">
        <f t="shared" si="2232"/>
        <v>0</v>
      </c>
      <c r="EF434" s="19">
        <f t="shared" si="2232"/>
        <v>0</v>
      </c>
      <c r="EG434" s="19">
        <f t="shared" si="2232"/>
        <v>0</v>
      </c>
      <c r="EH434" s="19">
        <f t="shared" si="2232"/>
        <v>6394.16</v>
      </c>
      <c r="EI434" s="19">
        <f t="shared" si="2232"/>
        <v>49511.199999999997</v>
      </c>
      <c r="EK434" s="19">
        <f t="shared" si="2233"/>
        <v>0</v>
      </c>
      <c r="EL434" s="19">
        <f t="shared" si="2233"/>
        <v>0</v>
      </c>
      <c r="EM434" s="19">
        <f t="shared" si="2233"/>
        <v>0</v>
      </c>
      <c r="EN434" s="19">
        <f t="shared" si="2233"/>
        <v>102023.17679999999</v>
      </c>
      <c r="EO434" s="19">
        <f t="shared" si="2233"/>
        <v>709428.32000000007</v>
      </c>
      <c r="EP434" s="19"/>
      <c r="ER434" s="19">
        <f t="shared" si="2234"/>
        <v>0</v>
      </c>
      <c r="ES434" s="19">
        <f t="shared" si="2234"/>
        <v>0</v>
      </c>
      <c r="ET434" s="19">
        <f t="shared" si="2234"/>
        <v>0</v>
      </c>
      <c r="EU434" s="19">
        <f t="shared" si="2234"/>
        <v>33889.047999999995</v>
      </c>
      <c r="EV434" s="19">
        <f t="shared" si="2234"/>
        <v>262409.36</v>
      </c>
      <c r="EW434" s="19"/>
      <c r="EZ434" s="1" t="str">
        <f t="shared" si="2235"/>
        <v>Style, Designers</v>
      </c>
      <c r="FA434" s="19">
        <f t="shared" si="2236"/>
        <v>0</v>
      </c>
      <c r="FB434" s="19">
        <f t="shared" si="2236"/>
        <v>0</v>
      </c>
      <c r="FC434" s="19">
        <f t="shared" si="2236"/>
        <v>0</v>
      </c>
      <c r="FD434" s="19">
        <f t="shared" si="2236"/>
        <v>6394.16</v>
      </c>
      <c r="FE434" s="19">
        <f t="shared" si="2236"/>
        <v>49511.199999999997</v>
      </c>
      <c r="FG434" s="19">
        <f t="shared" si="2237"/>
        <v>0</v>
      </c>
      <c r="FH434" s="19">
        <f t="shared" si="2237"/>
        <v>0</v>
      </c>
      <c r="FI434" s="19">
        <f t="shared" si="2237"/>
        <v>0</v>
      </c>
      <c r="FJ434" s="19">
        <f t="shared" si="2237"/>
        <v>102023.17679999999</v>
      </c>
      <c r="FK434" s="19">
        <f t="shared" si="2237"/>
        <v>709428.32000000007</v>
      </c>
      <c r="FL434" s="19"/>
      <c r="FN434" s="19">
        <f t="shared" si="2238"/>
        <v>0</v>
      </c>
      <c r="FO434" s="19">
        <f t="shared" si="2238"/>
        <v>0</v>
      </c>
      <c r="FP434" s="19">
        <f t="shared" si="2238"/>
        <v>0</v>
      </c>
      <c r="FQ434" s="19">
        <f t="shared" si="2238"/>
        <v>33889.047999999995</v>
      </c>
      <c r="FR434" s="19">
        <f t="shared" si="2238"/>
        <v>262409.36</v>
      </c>
      <c r="FS434" s="19"/>
      <c r="FV434" s="1" t="str">
        <f t="shared" si="2239"/>
        <v>Style, Designers</v>
      </c>
      <c r="FW434" s="19">
        <f t="shared" si="2240"/>
        <v>0</v>
      </c>
      <c r="FX434" s="19">
        <f t="shared" si="2240"/>
        <v>0</v>
      </c>
      <c r="FY434" s="19">
        <f t="shared" si="2240"/>
        <v>0</v>
      </c>
      <c r="FZ434" s="19">
        <f t="shared" si="2240"/>
        <v>6394.16</v>
      </c>
      <c r="GA434" s="19">
        <f t="shared" si="2240"/>
        <v>27865.600000000002</v>
      </c>
      <c r="GC434" s="19">
        <f t="shared" si="2241"/>
        <v>0</v>
      </c>
      <c r="GD434" s="19">
        <f t="shared" si="2241"/>
        <v>0</v>
      </c>
      <c r="GE434" s="19">
        <f t="shared" si="2241"/>
        <v>0</v>
      </c>
      <c r="GF434" s="19">
        <f t="shared" si="2241"/>
        <v>102023.17679999999</v>
      </c>
      <c r="GG434" s="19">
        <f t="shared" si="2241"/>
        <v>396910.64</v>
      </c>
      <c r="GH434" s="19"/>
      <c r="GJ434" s="19">
        <f t="shared" si="2242"/>
        <v>0</v>
      </c>
      <c r="GK434" s="19">
        <f t="shared" si="2242"/>
        <v>0</v>
      </c>
      <c r="GL434" s="19">
        <f t="shared" si="2242"/>
        <v>0</v>
      </c>
      <c r="GM434" s="19">
        <f t="shared" si="2242"/>
        <v>33889.047999999995</v>
      </c>
      <c r="GN434" s="19">
        <f t="shared" si="2242"/>
        <v>147687.67999999999</v>
      </c>
      <c r="GO434" s="19"/>
      <c r="GR434" s="1" t="str">
        <f t="shared" si="2243"/>
        <v>Style, Designers</v>
      </c>
      <c r="GS434" s="19">
        <f t="shared" si="2244"/>
        <v>0</v>
      </c>
      <c r="GT434" s="19">
        <f t="shared" si="2244"/>
        <v>0</v>
      </c>
      <c r="GU434" s="19">
        <f t="shared" si="2244"/>
        <v>0</v>
      </c>
      <c r="GV434" s="19">
        <f t="shared" si="2244"/>
        <v>6394.16</v>
      </c>
      <c r="GW434" s="19">
        <f t="shared" si="2244"/>
        <v>49511.199999999997</v>
      </c>
      <c r="GY434" s="19">
        <f t="shared" si="2245"/>
        <v>0</v>
      </c>
      <c r="GZ434" s="19">
        <f t="shared" si="2245"/>
        <v>0</v>
      </c>
      <c r="HA434" s="19">
        <f t="shared" si="2245"/>
        <v>0</v>
      </c>
      <c r="HB434" s="19">
        <f t="shared" si="2245"/>
        <v>102023.17679999999</v>
      </c>
      <c r="HC434" s="19">
        <f t="shared" si="2245"/>
        <v>709428.32000000007</v>
      </c>
      <c r="HD434" s="19"/>
      <c r="HF434" s="19">
        <f t="shared" si="2246"/>
        <v>0</v>
      </c>
      <c r="HG434" s="19">
        <f t="shared" si="2246"/>
        <v>0</v>
      </c>
      <c r="HH434" s="19">
        <f t="shared" si="2246"/>
        <v>0</v>
      </c>
      <c r="HI434" s="19">
        <f t="shared" si="2246"/>
        <v>33889.047999999995</v>
      </c>
      <c r="HJ434" s="19">
        <f t="shared" si="2246"/>
        <v>262409.36</v>
      </c>
      <c r="HK434" s="19"/>
      <c r="HN434" s="1" t="str">
        <f t="shared" si="2247"/>
        <v>Style, Designers</v>
      </c>
      <c r="HO434" s="19">
        <f t="shared" si="2248"/>
        <v>0</v>
      </c>
      <c r="HP434" s="19">
        <f t="shared" si="2248"/>
        <v>0</v>
      </c>
      <c r="HQ434" s="19">
        <f t="shared" si="2248"/>
        <v>0</v>
      </c>
      <c r="HR434" s="19">
        <f t="shared" si="2248"/>
        <v>6394.16</v>
      </c>
      <c r="HS434" s="19">
        <f t="shared" si="2248"/>
        <v>20526</v>
      </c>
      <c r="HU434" s="19">
        <f t="shared" si="2249"/>
        <v>0</v>
      </c>
      <c r="HV434" s="19">
        <f t="shared" si="2249"/>
        <v>0</v>
      </c>
      <c r="HW434" s="19">
        <f t="shared" si="2249"/>
        <v>0</v>
      </c>
      <c r="HX434" s="19">
        <f t="shared" si="2249"/>
        <v>102023.17679999999</v>
      </c>
      <c r="HY434" s="19">
        <f t="shared" si="2249"/>
        <v>332956.59999999998</v>
      </c>
      <c r="HZ434" s="19"/>
      <c r="IB434" s="19">
        <f t="shared" si="2250"/>
        <v>0</v>
      </c>
      <c r="IC434" s="19">
        <f t="shared" si="2250"/>
        <v>0</v>
      </c>
      <c r="ID434" s="19">
        <f t="shared" si="2250"/>
        <v>0</v>
      </c>
      <c r="IE434" s="19">
        <f t="shared" si="2250"/>
        <v>33889.047999999995</v>
      </c>
      <c r="IF434" s="19">
        <f t="shared" si="2250"/>
        <v>108787.8</v>
      </c>
      <c r="IG434" s="19"/>
    </row>
    <row r="435" spans="1:241">
      <c r="B435" s="1" t="str">
        <f t="shared" si="2207"/>
        <v>Style</v>
      </c>
      <c r="C435" s="19">
        <f t="shared" si="2208"/>
        <v>0</v>
      </c>
      <c r="D435" s="19">
        <f t="shared" si="2208"/>
        <v>0</v>
      </c>
      <c r="E435" s="19">
        <f t="shared" si="2208"/>
        <v>0</v>
      </c>
      <c r="F435" s="19">
        <f t="shared" si="2208"/>
        <v>9591.24</v>
      </c>
      <c r="G435" s="19">
        <f t="shared" si="2208"/>
        <v>44410.8</v>
      </c>
      <c r="I435" s="19">
        <f t="shared" si="2209"/>
        <v>0</v>
      </c>
      <c r="J435" s="19">
        <f t="shared" si="2209"/>
        <v>0</v>
      </c>
      <c r="K435" s="19">
        <f t="shared" si="2209"/>
        <v>0</v>
      </c>
      <c r="L435" s="19">
        <f t="shared" si="2209"/>
        <v>181543.14</v>
      </c>
      <c r="M435" s="19">
        <f t="shared" si="2209"/>
        <v>846557.54999999993</v>
      </c>
      <c r="N435" s="19"/>
      <c r="P435" s="19">
        <f t="shared" si="2210"/>
        <v>0</v>
      </c>
      <c r="Q435" s="19">
        <f t="shared" si="2210"/>
        <v>0</v>
      </c>
      <c r="R435" s="19">
        <f t="shared" si="2210"/>
        <v>0</v>
      </c>
      <c r="S435" s="19">
        <f t="shared" si="2210"/>
        <v>55149.63</v>
      </c>
      <c r="T435" s="19">
        <f t="shared" si="2210"/>
        <v>255362.1</v>
      </c>
      <c r="U435" s="19"/>
      <c r="X435" s="1" t="str">
        <f t="shared" si="2211"/>
        <v>Style</v>
      </c>
      <c r="Y435" s="19">
        <f t="shared" si="2212"/>
        <v>0</v>
      </c>
      <c r="Z435" s="19">
        <f t="shared" si="2212"/>
        <v>0</v>
      </c>
      <c r="AA435" s="19">
        <f t="shared" si="2212"/>
        <v>0</v>
      </c>
      <c r="AB435" s="19">
        <f t="shared" si="2212"/>
        <v>9591.24</v>
      </c>
      <c r="AC435" s="19">
        <f t="shared" si="2212"/>
        <v>74266.8</v>
      </c>
      <c r="AE435" s="19">
        <f t="shared" si="2213"/>
        <v>0</v>
      </c>
      <c r="AF435" s="19">
        <f t="shared" si="2213"/>
        <v>0</v>
      </c>
      <c r="AG435" s="19">
        <f t="shared" si="2213"/>
        <v>0</v>
      </c>
      <c r="AH435" s="19">
        <f t="shared" si="2213"/>
        <v>181543.14</v>
      </c>
      <c r="AI435" s="19">
        <f t="shared" si="2213"/>
        <v>1189901.55</v>
      </c>
      <c r="AJ435" s="19"/>
      <c r="AL435" s="19">
        <f t="shared" si="2214"/>
        <v>0</v>
      </c>
      <c r="AM435" s="19">
        <f t="shared" si="2214"/>
        <v>0</v>
      </c>
      <c r="AN435" s="19">
        <f t="shared" si="2214"/>
        <v>0</v>
      </c>
      <c r="AO435" s="19">
        <f t="shared" si="2214"/>
        <v>55149.63</v>
      </c>
      <c r="AP435" s="19">
        <f t="shared" si="2214"/>
        <v>427034.1</v>
      </c>
      <c r="AQ435" s="19"/>
      <c r="AT435" s="1" t="str">
        <f t="shared" si="2215"/>
        <v>Style</v>
      </c>
      <c r="AU435" s="19">
        <f t="shared" si="2216"/>
        <v>0</v>
      </c>
      <c r="AV435" s="19">
        <f t="shared" si="2216"/>
        <v>0</v>
      </c>
      <c r="AW435" s="19">
        <f t="shared" si="2216"/>
        <v>0</v>
      </c>
      <c r="AX435" s="19">
        <f t="shared" si="2216"/>
        <v>9591.24</v>
      </c>
      <c r="AY435" s="19">
        <f t="shared" si="2216"/>
        <v>39932.399999999994</v>
      </c>
      <c r="BA435" s="19">
        <f t="shared" si="2217"/>
        <v>0</v>
      </c>
      <c r="BB435" s="19">
        <f t="shared" si="2217"/>
        <v>0</v>
      </c>
      <c r="BC435" s="19">
        <f t="shared" si="2217"/>
        <v>0</v>
      </c>
      <c r="BD435" s="19">
        <f t="shared" si="2217"/>
        <v>181543.14</v>
      </c>
      <c r="BE435" s="19">
        <f t="shared" si="2217"/>
        <v>795055.95</v>
      </c>
      <c r="BF435" s="19"/>
      <c r="BH435" s="19">
        <f t="shared" si="2218"/>
        <v>0</v>
      </c>
      <c r="BI435" s="19">
        <f t="shared" si="2218"/>
        <v>0</v>
      </c>
      <c r="BJ435" s="19">
        <f t="shared" si="2218"/>
        <v>0</v>
      </c>
      <c r="BK435" s="19">
        <f t="shared" si="2218"/>
        <v>55149.63</v>
      </c>
      <c r="BL435" s="19">
        <f t="shared" si="2218"/>
        <v>229611.30000000002</v>
      </c>
      <c r="BM435" s="19"/>
      <c r="BP435" s="1" t="str">
        <f t="shared" si="2219"/>
        <v>Style</v>
      </c>
      <c r="BQ435" s="19">
        <f t="shared" si="2220"/>
        <v>0</v>
      </c>
      <c r="BR435" s="19">
        <f t="shared" si="2220"/>
        <v>0</v>
      </c>
      <c r="BS435" s="19">
        <f t="shared" si="2220"/>
        <v>0</v>
      </c>
      <c r="BT435" s="19">
        <f t="shared" si="2220"/>
        <v>9591.24</v>
      </c>
      <c r="BU435" s="19">
        <f t="shared" si="2220"/>
        <v>74266.8</v>
      </c>
      <c r="BW435" s="19">
        <f t="shared" si="2221"/>
        <v>0</v>
      </c>
      <c r="BX435" s="19">
        <f t="shared" si="2221"/>
        <v>0</v>
      </c>
      <c r="BY435" s="19">
        <f t="shared" si="2221"/>
        <v>0</v>
      </c>
      <c r="BZ435" s="19">
        <f t="shared" si="2221"/>
        <v>181543.14</v>
      </c>
      <c r="CA435" s="19">
        <f t="shared" si="2221"/>
        <v>1189901.55</v>
      </c>
      <c r="CB435" s="19"/>
      <c r="CD435" s="19">
        <f t="shared" si="2222"/>
        <v>0</v>
      </c>
      <c r="CE435" s="19">
        <f t="shared" si="2222"/>
        <v>0</v>
      </c>
      <c r="CF435" s="19">
        <f t="shared" si="2222"/>
        <v>0</v>
      </c>
      <c r="CG435" s="19">
        <f t="shared" si="2222"/>
        <v>55149.63</v>
      </c>
      <c r="CH435" s="19">
        <f t="shared" si="2222"/>
        <v>427034.1</v>
      </c>
      <c r="CI435" s="19"/>
      <c r="CL435" s="1" t="str">
        <f t="shared" si="2223"/>
        <v>Style</v>
      </c>
      <c r="CM435" s="19">
        <f t="shared" si="2224"/>
        <v>0</v>
      </c>
      <c r="CN435" s="19">
        <f t="shared" si="2224"/>
        <v>0</v>
      </c>
      <c r="CO435" s="19">
        <f t="shared" si="2224"/>
        <v>0</v>
      </c>
      <c r="CP435" s="19">
        <f t="shared" si="2224"/>
        <v>9591.24</v>
      </c>
      <c r="CQ435" s="19">
        <f t="shared" si="2224"/>
        <v>30788.999999999996</v>
      </c>
      <c r="CS435" s="19">
        <f t="shared" si="2225"/>
        <v>0</v>
      </c>
      <c r="CT435" s="19">
        <f t="shared" si="2225"/>
        <v>0</v>
      </c>
      <c r="CU435" s="19">
        <f t="shared" si="2225"/>
        <v>0</v>
      </c>
      <c r="CV435" s="19">
        <f t="shared" si="2225"/>
        <v>181543.14</v>
      </c>
      <c r="CW435" s="19">
        <f t="shared" si="2225"/>
        <v>569199.97499999998</v>
      </c>
      <c r="CX435" s="19"/>
      <c r="CZ435" s="19">
        <f t="shared" si="2226"/>
        <v>0</v>
      </c>
      <c r="DA435" s="19">
        <f t="shared" si="2226"/>
        <v>0</v>
      </c>
      <c r="DB435" s="19">
        <f t="shared" si="2226"/>
        <v>0</v>
      </c>
      <c r="DC435" s="19">
        <f t="shared" si="2226"/>
        <v>55149.63</v>
      </c>
      <c r="DD435" s="19">
        <f t="shared" si="2226"/>
        <v>177036.75</v>
      </c>
      <c r="DE435" s="19"/>
      <c r="DH435" s="1" t="str">
        <f t="shared" si="2227"/>
        <v>Style</v>
      </c>
      <c r="DI435" s="19">
        <f t="shared" si="2228"/>
        <v>0</v>
      </c>
      <c r="DJ435" s="19">
        <f t="shared" si="2228"/>
        <v>0</v>
      </c>
      <c r="DK435" s="19">
        <f t="shared" si="2228"/>
        <v>0</v>
      </c>
      <c r="DL435" s="19">
        <f t="shared" si="2228"/>
        <v>7725.24</v>
      </c>
      <c r="DM435" s="19">
        <f t="shared" si="2228"/>
        <v>30788.999999999996</v>
      </c>
      <c r="DO435" s="19">
        <f t="shared" si="2229"/>
        <v>0</v>
      </c>
      <c r="DP435" s="19">
        <f t="shared" si="2229"/>
        <v>0</v>
      </c>
      <c r="DQ435" s="19">
        <f t="shared" si="2229"/>
        <v>0</v>
      </c>
      <c r="DR435" s="19">
        <f t="shared" si="2229"/>
        <v>151500.54</v>
      </c>
      <c r="DS435" s="19">
        <f t="shared" si="2229"/>
        <v>569199.97499999998</v>
      </c>
      <c r="DT435" s="19"/>
      <c r="DV435" s="19">
        <f t="shared" si="2230"/>
        <v>0</v>
      </c>
      <c r="DW435" s="19">
        <f t="shared" si="2230"/>
        <v>0</v>
      </c>
      <c r="DX435" s="19">
        <f t="shared" si="2230"/>
        <v>0</v>
      </c>
      <c r="DY435" s="19">
        <f t="shared" si="2230"/>
        <v>44420.13</v>
      </c>
      <c r="DZ435" s="19">
        <f t="shared" si="2230"/>
        <v>177036.75</v>
      </c>
      <c r="EA435" s="19"/>
      <c r="ED435" s="1" t="str">
        <f t="shared" si="2231"/>
        <v>Style</v>
      </c>
      <c r="EE435" s="19">
        <f t="shared" si="2232"/>
        <v>0</v>
      </c>
      <c r="EF435" s="19">
        <f t="shared" si="2232"/>
        <v>0</v>
      </c>
      <c r="EG435" s="19">
        <f t="shared" si="2232"/>
        <v>0</v>
      </c>
      <c r="EH435" s="19">
        <f t="shared" si="2232"/>
        <v>9591.24</v>
      </c>
      <c r="EI435" s="19">
        <f t="shared" si="2232"/>
        <v>74266.8</v>
      </c>
      <c r="EK435" s="19">
        <f t="shared" si="2233"/>
        <v>0</v>
      </c>
      <c r="EL435" s="19">
        <f t="shared" si="2233"/>
        <v>0</v>
      </c>
      <c r="EM435" s="19">
        <f t="shared" si="2233"/>
        <v>0</v>
      </c>
      <c r="EN435" s="19">
        <f t="shared" si="2233"/>
        <v>181543.14</v>
      </c>
      <c r="EO435" s="19">
        <f t="shared" si="2233"/>
        <v>1189901.55</v>
      </c>
      <c r="EP435" s="19"/>
      <c r="ER435" s="19">
        <f t="shared" si="2234"/>
        <v>0</v>
      </c>
      <c r="ES435" s="19">
        <f t="shared" si="2234"/>
        <v>0</v>
      </c>
      <c r="ET435" s="19">
        <f t="shared" si="2234"/>
        <v>0</v>
      </c>
      <c r="EU435" s="19">
        <f t="shared" si="2234"/>
        <v>55149.63</v>
      </c>
      <c r="EV435" s="19">
        <f t="shared" si="2234"/>
        <v>427034.1</v>
      </c>
      <c r="EW435" s="19"/>
      <c r="EZ435" s="1" t="str">
        <f t="shared" si="2235"/>
        <v>Style</v>
      </c>
      <c r="FA435" s="19">
        <f t="shared" si="2236"/>
        <v>0</v>
      </c>
      <c r="FB435" s="19">
        <f t="shared" si="2236"/>
        <v>0</v>
      </c>
      <c r="FC435" s="19">
        <f t="shared" si="2236"/>
        <v>0</v>
      </c>
      <c r="FD435" s="19">
        <f t="shared" si="2236"/>
        <v>9591.24</v>
      </c>
      <c r="FE435" s="19">
        <f t="shared" si="2236"/>
        <v>74266.8</v>
      </c>
      <c r="FG435" s="19">
        <f t="shared" si="2237"/>
        <v>0</v>
      </c>
      <c r="FH435" s="19">
        <f t="shared" si="2237"/>
        <v>0</v>
      </c>
      <c r="FI435" s="19">
        <f t="shared" si="2237"/>
        <v>0</v>
      </c>
      <c r="FJ435" s="19">
        <f t="shared" si="2237"/>
        <v>181543.14</v>
      </c>
      <c r="FK435" s="19">
        <f t="shared" si="2237"/>
        <v>1189901.55</v>
      </c>
      <c r="FL435" s="19"/>
      <c r="FN435" s="19">
        <f t="shared" si="2238"/>
        <v>0</v>
      </c>
      <c r="FO435" s="19">
        <f t="shared" si="2238"/>
        <v>0</v>
      </c>
      <c r="FP435" s="19">
        <f t="shared" si="2238"/>
        <v>0</v>
      </c>
      <c r="FQ435" s="19">
        <f t="shared" si="2238"/>
        <v>55149.63</v>
      </c>
      <c r="FR435" s="19">
        <f t="shared" si="2238"/>
        <v>427034.1</v>
      </c>
      <c r="FS435" s="19"/>
      <c r="FV435" s="1" t="str">
        <f t="shared" si="2239"/>
        <v>Style</v>
      </c>
      <c r="FW435" s="19">
        <f t="shared" si="2240"/>
        <v>0</v>
      </c>
      <c r="FX435" s="19">
        <f t="shared" si="2240"/>
        <v>0</v>
      </c>
      <c r="FY435" s="19">
        <f t="shared" si="2240"/>
        <v>0</v>
      </c>
      <c r="FZ435" s="19">
        <f t="shared" si="2240"/>
        <v>9591.24</v>
      </c>
      <c r="GA435" s="19">
        <f t="shared" si="2240"/>
        <v>41798.399999999994</v>
      </c>
      <c r="GC435" s="19">
        <f t="shared" si="2241"/>
        <v>0</v>
      </c>
      <c r="GD435" s="19">
        <f t="shared" si="2241"/>
        <v>0</v>
      </c>
      <c r="GE435" s="19">
        <f t="shared" si="2241"/>
        <v>0</v>
      </c>
      <c r="GF435" s="19">
        <f t="shared" si="2241"/>
        <v>181543.14</v>
      </c>
      <c r="GG435" s="19">
        <f t="shared" si="2241"/>
        <v>671666.7</v>
      </c>
      <c r="GH435" s="19"/>
      <c r="GJ435" s="19">
        <f t="shared" si="2242"/>
        <v>0</v>
      </c>
      <c r="GK435" s="19">
        <f t="shared" si="2242"/>
        <v>0</v>
      </c>
      <c r="GL435" s="19">
        <f t="shared" si="2242"/>
        <v>0</v>
      </c>
      <c r="GM435" s="19">
        <f t="shared" si="2242"/>
        <v>55149.63</v>
      </c>
      <c r="GN435" s="19">
        <f t="shared" si="2242"/>
        <v>240340.8</v>
      </c>
      <c r="GO435" s="19"/>
      <c r="GR435" s="1" t="str">
        <f t="shared" si="2243"/>
        <v>Style</v>
      </c>
      <c r="GS435" s="19">
        <f t="shared" si="2244"/>
        <v>0</v>
      </c>
      <c r="GT435" s="19">
        <f t="shared" si="2244"/>
        <v>0</v>
      </c>
      <c r="GU435" s="19">
        <f t="shared" si="2244"/>
        <v>0</v>
      </c>
      <c r="GV435" s="19">
        <f t="shared" si="2244"/>
        <v>9591.24</v>
      </c>
      <c r="GW435" s="19">
        <f t="shared" si="2244"/>
        <v>74266.8</v>
      </c>
      <c r="GY435" s="19">
        <f t="shared" si="2245"/>
        <v>0</v>
      </c>
      <c r="GZ435" s="19">
        <f t="shared" si="2245"/>
        <v>0</v>
      </c>
      <c r="HA435" s="19">
        <f t="shared" si="2245"/>
        <v>0</v>
      </c>
      <c r="HB435" s="19">
        <f t="shared" si="2245"/>
        <v>181543.14</v>
      </c>
      <c r="HC435" s="19">
        <f t="shared" si="2245"/>
        <v>1189901.55</v>
      </c>
      <c r="HD435" s="19"/>
      <c r="HF435" s="19">
        <f t="shared" si="2246"/>
        <v>0</v>
      </c>
      <c r="HG435" s="19">
        <f t="shared" si="2246"/>
        <v>0</v>
      </c>
      <c r="HH435" s="19">
        <f t="shared" si="2246"/>
        <v>0</v>
      </c>
      <c r="HI435" s="19">
        <f t="shared" si="2246"/>
        <v>55149.63</v>
      </c>
      <c r="HJ435" s="19">
        <f t="shared" si="2246"/>
        <v>427034.1</v>
      </c>
      <c r="HK435" s="19"/>
      <c r="HN435" s="1" t="str">
        <f t="shared" si="2247"/>
        <v>Style</v>
      </c>
      <c r="HO435" s="19">
        <f t="shared" si="2248"/>
        <v>0</v>
      </c>
      <c r="HP435" s="19">
        <f t="shared" si="2248"/>
        <v>0</v>
      </c>
      <c r="HQ435" s="19">
        <f t="shared" si="2248"/>
        <v>0</v>
      </c>
      <c r="HR435" s="19">
        <f t="shared" si="2248"/>
        <v>9591.24</v>
      </c>
      <c r="HS435" s="19">
        <f t="shared" si="2248"/>
        <v>30788.999999999996</v>
      </c>
      <c r="HU435" s="19">
        <f t="shared" si="2249"/>
        <v>0</v>
      </c>
      <c r="HV435" s="19">
        <f t="shared" si="2249"/>
        <v>0</v>
      </c>
      <c r="HW435" s="19">
        <f t="shared" si="2249"/>
        <v>0</v>
      </c>
      <c r="HX435" s="19">
        <f t="shared" si="2249"/>
        <v>181543.14</v>
      </c>
      <c r="HY435" s="19">
        <f t="shared" si="2249"/>
        <v>569199.97499999998</v>
      </c>
      <c r="HZ435" s="19"/>
      <c r="IB435" s="19">
        <f t="shared" si="2250"/>
        <v>0</v>
      </c>
      <c r="IC435" s="19">
        <f t="shared" si="2250"/>
        <v>0</v>
      </c>
      <c r="ID435" s="19">
        <f t="shared" si="2250"/>
        <v>0</v>
      </c>
      <c r="IE435" s="19">
        <f t="shared" si="2250"/>
        <v>55149.63</v>
      </c>
      <c r="IF435" s="19">
        <f t="shared" si="2250"/>
        <v>177036.75</v>
      </c>
      <c r="IG435" s="19"/>
    </row>
    <row r="436" spans="1:241">
      <c r="B436" s="1" t="str">
        <f t="shared" si="2207"/>
        <v>Designers</v>
      </c>
      <c r="C436" s="19">
        <f t="shared" si="2208"/>
        <v>0</v>
      </c>
      <c r="D436" s="19">
        <f t="shared" si="2208"/>
        <v>0</v>
      </c>
      <c r="E436" s="19">
        <f t="shared" si="2208"/>
        <v>0</v>
      </c>
      <c r="F436" s="19">
        <f t="shared" si="2208"/>
        <v>7992.7</v>
      </c>
      <c r="G436" s="19">
        <f t="shared" si="2208"/>
        <v>37009</v>
      </c>
      <c r="I436" s="19">
        <f t="shared" si="2209"/>
        <v>0</v>
      </c>
      <c r="J436" s="19">
        <f t="shared" si="2209"/>
        <v>0</v>
      </c>
      <c r="K436" s="19">
        <f t="shared" si="2209"/>
        <v>0</v>
      </c>
      <c r="L436" s="19">
        <f t="shared" si="2209"/>
        <v>151285.95000000001</v>
      </c>
      <c r="M436" s="19">
        <f t="shared" si="2209"/>
        <v>705464.625</v>
      </c>
      <c r="N436" s="19"/>
      <c r="P436" s="19">
        <f t="shared" si="2210"/>
        <v>0</v>
      </c>
      <c r="Q436" s="19">
        <f t="shared" si="2210"/>
        <v>0</v>
      </c>
      <c r="R436" s="19">
        <f t="shared" si="2210"/>
        <v>0</v>
      </c>
      <c r="S436" s="19">
        <f t="shared" si="2210"/>
        <v>45958.025000000001</v>
      </c>
      <c r="T436" s="19">
        <f t="shared" si="2210"/>
        <v>212801.75</v>
      </c>
      <c r="U436" s="19"/>
      <c r="X436" s="1" t="str">
        <f t="shared" si="2211"/>
        <v>Designers</v>
      </c>
      <c r="Y436" s="19">
        <f t="shared" si="2212"/>
        <v>0</v>
      </c>
      <c r="Z436" s="19">
        <f t="shared" si="2212"/>
        <v>0</v>
      </c>
      <c r="AA436" s="19">
        <f t="shared" si="2212"/>
        <v>0</v>
      </c>
      <c r="AB436" s="19">
        <f t="shared" si="2212"/>
        <v>7992.7</v>
      </c>
      <c r="AC436" s="19">
        <f t="shared" si="2212"/>
        <v>61889</v>
      </c>
      <c r="AE436" s="19">
        <f t="shared" si="2213"/>
        <v>0</v>
      </c>
      <c r="AF436" s="19">
        <f t="shared" si="2213"/>
        <v>0</v>
      </c>
      <c r="AG436" s="19">
        <f t="shared" si="2213"/>
        <v>0</v>
      </c>
      <c r="AH436" s="19">
        <f t="shared" si="2213"/>
        <v>151285.95000000001</v>
      </c>
      <c r="AI436" s="19">
        <f t="shared" si="2213"/>
        <v>991584.625</v>
      </c>
      <c r="AJ436" s="19"/>
      <c r="AL436" s="19">
        <f t="shared" si="2214"/>
        <v>0</v>
      </c>
      <c r="AM436" s="19">
        <f t="shared" si="2214"/>
        <v>0</v>
      </c>
      <c r="AN436" s="19">
        <f t="shared" si="2214"/>
        <v>0</v>
      </c>
      <c r="AO436" s="19">
        <f t="shared" si="2214"/>
        <v>45958.025000000001</v>
      </c>
      <c r="AP436" s="19">
        <f t="shared" si="2214"/>
        <v>355861.75</v>
      </c>
      <c r="AQ436" s="19"/>
      <c r="AT436" s="1" t="str">
        <f t="shared" si="2215"/>
        <v>Designers</v>
      </c>
      <c r="AU436" s="19">
        <f t="shared" si="2216"/>
        <v>0</v>
      </c>
      <c r="AV436" s="19">
        <f t="shared" si="2216"/>
        <v>0</v>
      </c>
      <c r="AW436" s="19">
        <f t="shared" si="2216"/>
        <v>0</v>
      </c>
      <c r="AX436" s="19">
        <f t="shared" si="2216"/>
        <v>7992.7</v>
      </c>
      <c r="AY436" s="19">
        <f t="shared" si="2216"/>
        <v>33277</v>
      </c>
      <c r="BA436" s="19">
        <f t="shared" si="2217"/>
        <v>0</v>
      </c>
      <c r="BB436" s="19">
        <f t="shared" si="2217"/>
        <v>0</v>
      </c>
      <c r="BC436" s="19">
        <f t="shared" si="2217"/>
        <v>0</v>
      </c>
      <c r="BD436" s="19">
        <f t="shared" si="2217"/>
        <v>151285.95000000001</v>
      </c>
      <c r="BE436" s="19">
        <f t="shared" si="2217"/>
        <v>662546.625</v>
      </c>
      <c r="BF436" s="19"/>
      <c r="BH436" s="19">
        <f t="shared" si="2218"/>
        <v>0</v>
      </c>
      <c r="BI436" s="19">
        <f t="shared" si="2218"/>
        <v>0</v>
      </c>
      <c r="BJ436" s="19">
        <f t="shared" si="2218"/>
        <v>0</v>
      </c>
      <c r="BK436" s="19">
        <f t="shared" si="2218"/>
        <v>45958.025000000001</v>
      </c>
      <c r="BL436" s="19">
        <f t="shared" si="2218"/>
        <v>191342.75</v>
      </c>
      <c r="BM436" s="19"/>
      <c r="BP436" s="1" t="str">
        <f t="shared" si="2219"/>
        <v>Designers</v>
      </c>
      <c r="BQ436" s="19">
        <f t="shared" si="2220"/>
        <v>0</v>
      </c>
      <c r="BR436" s="19">
        <f t="shared" si="2220"/>
        <v>0</v>
      </c>
      <c r="BS436" s="19">
        <f t="shared" si="2220"/>
        <v>0</v>
      </c>
      <c r="BT436" s="19">
        <f t="shared" si="2220"/>
        <v>7992.7</v>
      </c>
      <c r="BU436" s="19">
        <f t="shared" si="2220"/>
        <v>61889</v>
      </c>
      <c r="BW436" s="19">
        <f t="shared" si="2221"/>
        <v>0</v>
      </c>
      <c r="BX436" s="19">
        <f t="shared" si="2221"/>
        <v>0</v>
      </c>
      <c r="BY436" s="19">
        <f t="shared" si="2221"/>
        <v>0</v>
      </c>
      <c r="BZ436" s="19">
        <f t="shared" si="2221"/>
        <v>151285.95000000001</v>
      </c>
      <c r="CA436" s="19">
        <f t="shared" si="2221"/>
        <v>991584.625</v>
      </c>
      <c r="CB436" s="19"/>
      <c r="CD436" s="19">
        <f t="shared" si="2222"/>
        <v>0</v>
      </c>
      <c r="CE436" s="19">
        <f t="shared" si="2222"/>
        <v>0</v>
      </c>
      <c r="CF436" s="19">
        <f t="shared" si="2222"/>
        <v>0</v>
      </c>
      <c r="CG436" s="19">
        <f t="shared" si="2222"/>
        <v>45958.025000000001</v>
      </c>
      <c r="CH436" s="19">
        <f t="shared" si="2222"/>
        <v>355861.75</v>
      </c>
      <c r="CI436" s="19"/>
      <c r="CL436" s="1" t="str">
        <f t="shared" si="2223"/>
        <v>Designers</v>
      </c>
      <c r="CM436" s="19">
        <f t="shared" si="2224"/>
        <v>0</v>
      </c>
      <c r="CN436" s="19">
        <f t="shared" si="2224"/>
        <v>0</v>
      </c>
      <c r="CO436" s="19">
        <f t="shared" si="2224"/>
        <v>0</v>
      </c>
      <c r="CP436" s="19">
        <f t="shared" si="2224"/>
        <v>7992.7</v>
      </c>
      <c r="CQ436" s="19">
        <f t="shared" si="2224"/>
        <v>25657.5</v>
      </c>
      <c r="CS436" s="19">
        <f t="shared" si="2225"/>
        <v>0</v>
      </c>
      <c r="CT436" s="19">
        <f t="shared" si="2225"/>
        <v>0</v>
      </c>
      <c r="CU436" s="19">
        <f t="shared" si="2225"/>
        <v>0</v>
      </c>
      <c r="CV436" s="19">
        <f t="shared" si="2225"/>
        <v>151285.95000000001</v>
      </c>
      <c r="CW436" s="19">
        <f t="shared" si="2225"/>
        <v>474333.3125</v>
      </c>
      <c r="CX436" s="19"/>
      <c r="CZ436" s="19">
        <f t="shared" si="2226"/>
        <v>0</v>
      </c>
      <c r="DA436" s="19">
        <f t="shared" si="2226"/>
        <v>0</v>
      </c>
      <c r="DB436" s="19">
        <f t="shared" si="2226"/>
        <v>0</v>
      </c>
      <c r="DC436" s="19">
        <f t="shared" si="2226"/>
        <v>45958.025000000001</v>
      </c>
      <c r="DD436" s="19">
        <f t="shared" si="2226"/>
        <v>147530.625</v>
      </c>
      <c r="DE436" s="19"/>
      <c r="DH436" s="1" t="str">
        <f t="shared" si="2227"/>
        <v>Designers</v>
      </c>
      <c r="DI436" s="19">
        <f t="shared" si="2228"/>
        <v>0</v>
      </c>
      <c r="DJ436" s="19">
        <f t="shared" si="2228"/>
        <v>0</v>
      </c>
      <c r="DK436" s="19">
        <f t="shared" si="2228"/>
        <v>0</v>
      </c>
      <c r="DL436" s="19">
        <f t="shared" si="2228"/>
        <v>6437.7</v>
      </c>
      <c r="DM436" s="19">
        <f t="shared" si="2228"/>
        <v>25657.5</v>
      </c>
      <c r="DO436" s="19">
        <f t="shared" si="2229"/>
        <v>0</v>
      </c>
      <c r="DP436" s="19">
        <f t="shared" si="2229"/>
        <v>0</v>
      </c>
      <c r="DQ436" s="19">
        <f t="shared" si="2229"/>
        <v>0</v>
      </c>
      <c r="DR436" s="19">
        <f t="shared" si="2229"/>
        <v>126250.45000000001</v>
      </c>
      <c r="DS436" s="19">
        <f t="shared" si="2229"/>
        <v>474333.3125</v>
      </c>
      <c r="DT436" s="19"/>
      <c r="DV436" s="19">
        <f t="shared" si="2230"/>
        <v>0</v>
      </c>
      <c r="DW436" s="19">
        <f t="shared" si="2230"/>
        <v>0</v>
      </c>
      <c r="DX436" s="19">
        <f t="shared" si="2230"/>
        <v>0</v>
      </c>
      <c r="DY436" s="19">
        <f t="shared" si="2230"/>
        <v>37016.775000000001</v>
      </c>
      <c r="DZ436" s="19">
        <f t="shared" si="2230"/>
        <v>147530.625</v>
      </c>
      <c r="EA436" s="19"/>
      <c r="ED436" s="1" t="str">
        <f t="shared" si="2231"/>
        <v>Designers</v>
      </c>
      <c r="EE436" s="19">
        <f t="shared" si="2232"/>
        <v>0</v>
      </c>
      <c r="EF436" s="19">
        <f t="shared" si="2232"/>
        <v>0</v>
      </c>
      <c r="EG436" s="19">
        <f t="shared" si="2232"/>
        <v>0</v>
      </c>
      <c r="EH436" s="19">
        <f t="shared" si="2232"/>
        <v>7992.7</v>
      </c>
      <c r="EI436" s="19">
        <f t="shared" si="2232"/>
        <v>61889</v>
      </c>
      <c r="EK436" s="19">
        <f t="shared" si="2233"/>
        <v>0</v>
      </c>
      <c r="EL436" s="19">
        <f t="shared" si="2233"/>
        <v>0</v>
      </c>
      <c r="EM436" s="19">
        <f t="shared" si="2233"/>
        <v>0</v>
      </c>
      <c r="EN436" s="19">
        <f t="shared" si="2233"/>
        <v>151285.95000000001</v>
      </c>
      <c r="EO436" s="19">
        <f t="shared" si="2233"/>
        <v>991584.625</v>
      </c>
      <c r="EP436" s="19"/>
      <c r="ER436" s="19">
        <f t="shared" si="2234"/>
        <v>0</v>
      </c>
      <c r="ES436" s="19">
        <f t="shared" si="2234"/>
        <v>0</v>
      </c>
      <c r="ET436" s="19">
        <f t="shared" si="2234"/>
        <v>0</v>
      </c>
      <c r="EU436" s="19">
        <f t="shared" si="2234"/>
        <v>45958.025000000001</v>
      </c>
      <c r="EV436" s="19">
        <f t="shared" si="2234"/>
        <v>355861.75</v>
      </c>
      <c r="EW436" s="19"/>
      <c r="EZ436" s="1" t="str">
        <f t="shared" si="2235"/>
        <v>Designers</v>
      </c>
      <c r="FA436" s="19">
        <f t="shared" si="2236"/>
        <v>0</v>
      </c>
      <c r="FB436" s="19">
        <f t="shared" si="2236"/>
        <v>0</v>
      </c>
      <c r="FC436" s="19">
        <f t="shared" si="2236"/>
        <v>0</v>
      </c>
      <c r="FD436" s="19">
        <f t="shared" si="2236"/>
        <v>7992.7</v>
      </c>
      <c r="FE436" s="19">
        <f t="shared" si="2236"/>
        <v>61889</v>
      </c>
      <c r="FG436" s="19">
        <f t="shared" si="2237"/>
        <v>0</v>
      </c>
      <c r="FH436" s="19">
        <f t="shared" si="2237"/>
        <v>0</v>
      </c>
      <c r="FI436" s="19">
        <f t="shared" si="2237"/>
        <v>0</v>
      </c>
      <c r="FJ436" s="19">
        <f t="shared" si="2237"/>
        <v>151285.95000000001</v>
      </c>
      <c r="FK436" s="19">
        <f t="shared" si="2237"/>
        <v>991584.625</v>
      </c>
      <c r="FL436" s="19"/>
      <c r="FN436" s="19">
        <f t="shared" si="2238"/>
        <v>0</v>
      </c>
      <c r="FO436" s="19">
        <f t="shared" si="2238"/>
        <v>0</v>
      </c>
      <c r="FP436" s="19">
        <f t="shared" si="2238"/>
        <v>0</v>
      </c>
      <c r="FQ436" s="19">
        <f t="shared" si="2238"/>
        <v>45958.025000000001</v>
      </c>
      <c r="FR436" s="19">
        <f t="shared" si="2238"/>
        <v>355861.75</v>
      </c>
      <c r="FS436" s="19"/>
      <c r="FV436" s="1" t="str">
        <f t="shared" si="2239"/>
        <v>Designers</v>
      </c>
      <c r="FW436" s="19">
        <f t="shared" si="2240"/>
        <v>0</v>
      </c>
      <c r="FX436" s="19">
        <f t="shared" si="2240"/>
        <v>0</v>
      </c>
      <c r="FY436" s="19">
        <f t="shared" si="2240"/>
        <v>0</v>
      </c>
      <c r="FZ436" s="19">
        <f t="shared" si="2240"/>
        <v>7992.7</v>
      </c>
      <c r="GA436" s="19">
        <f t="shared" si="2240"/>
        <v>34832</v>
      </c>
      <c r="GC436" s="19">
        <f t="shared" si="2241"/>
        <v>0</v>
      </c>
      <c r="GD436" s="19">
        <f t="shared" si="2241"/>
        <v>0</v>
      </c>
      <c r="GE436" s="19">
        <f t="shared" si="2241"/>
        <v>0</v>
      </c>
      <c r="GF436" s="19">
        <f t="shared" si="2241"/>
        <v>151285.95000000001</v>
      </c>
      <c r="GG436" s="19">
        <f t="shared" si="2241"/>
        <v>559722.25</v>
      </c>
      <c r="GH436" s="19"/>
      <c r="GJ436" s="19">
        <f t="shared" si="2242"/>
        <v>0</v>
      </c>
      <c r="GK436" s="19">
        <f t="shared" si="2242"/>
        <v>0</v>
      </c>
      <c r="GL436" s="19">
        <f t="shared" si="2242"/>
        <v>0</v>
      </c>
      <c r="GM436" s="19">
        <f t="shared" si="2242"/>
        <v>45958.025000000001</v>
      </c>
      <c r="GN436" s="19">
        <f t="shared" si="2242"/>
        <v>200284</v>
      </c>
      <c r="GO436" s="19"/>
      <c r="GR436" s="1" t="str">
        <f t="shared" si="2243"/>
        <v>Designers</v>
      </c>
      <c r="GS436" s="19">
        <f t="shared" si="2244"/>
        <v>0</v>
      </c>
      <c r="GT436" s="19">
        <f t="shared" si="2244"/>
        <v>0</v>
      </c>
      <c r="GU436" s="19">
        <f t="shared" si="2244"/>
        <v>0</v>
      </c>
      <c r="GV436" s="19">
        <f t="shared" si="2244"/>
        <v>7992.7</v>
      </c>
      <c r="GW436" s="19">
        <f t="shared" si="2244"/>
        <v>61889</v>
      </c>
      <c r="GY436" s="19">
        <f t="shared" si="2245"/>
        <v>0</v>
      </c>
      <c r="GZ436" s="19">
        <f t="shared" si="2245"/>
        <v>0</v>
      </c>
      <c r="HA436" s="19">
        <f t="shared" si="2245"/>
        <v>0</v>
      </c>
      <c r="HB436" s="19">
        <f t="shared" si="2245"/>
        <v>151285.95000000001</v>
      </c>
      <c r="HC436" s="19">
        <f t="shared" si="2245"/>
        <v>991584.625</v>
      </c>
      <c r="HD436" s="19"/>
      <c r="HF436" s="19">
        <f t="shared" si="2246"/>
        <v>0</v>
      </c>
      <c r="HG436" s="19">
        <f t="shared" si="2246"/>
        <v>0</v>
      </c>
      <c r="HH436" s="19">
        <f t="shared" si="2246"/>
        <v>0</v>
      </c>
      <c r="HI436" s="19">
        <f t="shared" si="2246"/>
        <v>45958.025000000001</v>
      </c>
      <c r="HJ436" s="19">
        <f t="shared" si="2246"/>
        <v>355861.75</v>
      </c>
      <c r="HK436" s="19"/>
      <c r="HN436" s="1" t="str">
        <f t="shared" si="2247"/>
        <v>Designers</v>
      </c>
      <c r="HO436" s="19">
        <f t="shared" si="2248"/>
        <v>0</v>
      </c>
      <c r="HP436" s="19">
        <f t="shared" si="2248"/>
        <v>0</v>
      </c>
      <c r="HQ436" s="19">
        <f t="shared" si="2248"/>
        <v>0</v>
      </c>
      <c r="HR436" s="19">
        <f t="shared" si="2248"/>
        <v>7992.7</v>
      </c>
      <c r="HS436" s="19">
        <f t="shared" si="2248"/>
        <v>25657.5</v>
      </c>
      <c r="HU436" s="19">
        <f t="shared" si="2249"/>
        <v>0</v>
      </c>
      <c r="HV436" s="19">
        <f t="shared" si="2249"/>
        <v>0</v>
      </c>
      <c r="HW436" s="19">
        <f t="shared" si="2249"/>
        <v>0</v>
      </c>
      <c r="HX436" s="19">
        <f t="shared" si="2249"/>
        <v>151285.95000000001</v>
      </c>
      <c r="HY436" s="19">
        <f t="shared" si="2249"/>
        <v>474333.3125</v>
      </c>
      <c r="HZ436" s="19"/>
      <c r="IB436" s="19">
        <f t="shared" si="2250"/>
        <v>0</v>
      </c>
      <c r="IC436" s="19">
        <f t="shared" si="2250"/>
        <v>0</v>
      </c>
      <c r="ID436" s="19">
        <f t="shared" si="2250"/>
        <v>0</v>
      </c>
      <c r="IE436" s="19">
        <f t="shared" si="2250"/>
        <v>45958.025000000001</v>
      </c>
      <c r="IF436" s="19">
        <f t="shared" si="2250"/>
        <v>147530.625</v>
      </c>
      <c r="IG436" s="19"/>
    </row>
    <row r="437" spans="1:241">
      <c r="B437" s="1" t="str">
        <f t="shared" si="2207"/>
        <v>Supra</v>
      </c>
      <c r="C437" s="19">
        <f t="shared" si="2208"/>
        <v>0</v>
      </c>
      <c r="D437" s="19">
        <f t="shared" si="2208"/>
        <v>0</v>
      </c>
      <c r="E437" s="19">
        <f t="shared" si="2208"/>
        <v>0</v>
      </c>
      <c r="F437" s="19">
        <f t="shared" si="2208"/>
        <v>3996.35</v>
      </c>
      <c r="G437" s="19">
        <f t="shared" si="2208"/>
        <v>18504.5</v>
      </c>
      <c r="I437" s="19">
        <f t="shared" si="2209"/>
        <v>0</v>
      </c>
      <c r="J437" s="19">
        <f t="shared" si="2209"/>
        <v>0</v>
      </c>
      <c r="K437" s="19">
        <f t="shared" si="2209"/>
        <v>0</v>
      </c>
      <c r="L437" s="19">
        <f t="shared" si="2209"/>
        <v>197322.5025</v>
      </c>
      <c r="M437" s="19">
        <f t="shared" si="2209"/>
        <v>977107.57499999995</v>
      </c>
      <c r="N437" s="19"/>
      <c r="P437" s="19">
        <f t="shared" si="2210"/>
        <v>0</v>
      </c>
      <c r="Q437" s="19">
        <f t="shared" si="2210"/>
        <v>0</v>
      </c>
      <c r="R437" s="19">
        <f t="shared" si="2210"/>
        <v>0</v>
      </c>
      <c r="S437" s="19">
        <f t="shared" si="2210"/>
        <v>65140.505000000005</v>
      </c>
      <c r="T437" s="19">
        <f t="shared" si="2210"/>
        <v>301623.34999999998</v>
      </c>
      <c r="U437" s="19"/>
      <c r="X437" s="1" t="str">
        <f t="shared" si="2211"/>
        <v>Supra</v>
      </c>
      <c r="Y437" s="19">
        <f t="shared" si="2212"/>
        <v>0</v>
      </c>
      <c r="Z437" s="19">
        <f t="shared" si="2212"/>
        <v>0</v>
      </c>
      <c r="AA437" s="19">
        <f t="shared" si="2212"/>
        <v>0</v>
      </c>
      <c r="AB437" s="19">
        <f t="shared" si="2212"/>
        <v>3996.35</v>
      </c>
      <c r="AC437" s="19">
        <f t="shared" si="2212"/>
        <v>30944.5</v>
      </c>
      <c r="AE437" s="19">
        <f t="shared" si="2213"/>
        <v>0</v>
      </c>
      <c r="AF437" s="19">
        <f t="shared" si="2213"/>
        <v>0</v>
      </c>
      <c r="AG437" s="19">
        <f t="shared" si="2213"/>
        <v>0</v>
      </c>
      <c r="AH437" s="19">
        <f t="shared" si="2213"/>
        <v>197322.5025</v>
      </c>
      <c r="AI437" s="19">
        <f t="shared" si="2213"/>
        <v>1382651.575</v>
      </c>
      <c r="AJ437" s="19"/>
      <c r="AL437" s="19">
        <f t="shared" si="2214"/>
        <v>0</v>
      </c>
      <c r="AM437" s="19">
        <f t="shared" si="2214"/>
        <v>0</v>
      </c>
      <c r="AN437" s="19">
        <f t="shared" si="2214"/>
        <v>0</v>
      </c>
      <c r="AO437" s="19">
        <f t="shared" si="2214"/>
        <v>65140.505000000005</v>
      </c>
      <c r="AP437" s="19">
        <f t="shared" si="2214"/>
        <v>504395.35</v>
      </c>
      <c r="AQ437" s="19"/>
      <c r="AT437" s="1" t="str">
        <f t="shared" si="2215"/>
        <v>Supra</v>
      </c>
      <c r="AU437" s="19">
        <f t="shared" si="2216"/>
        <v>0</v>
      </c>
      <c r="AV437" s="19">
        <f t="shared" si="2216"/>
        <v>0</v>
      </c>
      <c r="AW437" s="19">
        <f t="shared" si="2216"/>
        <v>0</v>
      </c>
      <c r="AX437" s="19">
        <f t="shared" si="2216"/>
        <v>3996.35</v>
      </c>
      <c r="AY437" s="19">
        <f t="shared" si="2216"/>
        <v>16638.5</v>
      </c>
      <c r="BA437" s="19">
        <f t="shared" si="2217"/>
        <v>0</v>
      </c>
      <c r="BB437" s="19">
        <f t="shared" si="2217"/>
        <v>0</v>
      </c>
      <c r="BC437" s="19">
        <f t="shared" si="2217"/>
        <v>0</v>
      </c>
      <c r="BD437" s="19">
        <f t="shared" si="2217"/>
        <v>197322.5025</v>
      </c>
      <c r="BE437" s="19">
        <f t="shared" si="2217"/>
        <v>916275.97500000009</v>
      </c>
      <c r="BF437" s="19"/>
      <c r="BH437" s="19">
        <f t="shared" si="2218"/>
        <v>0</v>
      </c>
      <c r="BI437" s="19">
        <f t="shared" si="2218"/>
        <v>0</v>
      </c>
      <c r="BJ437" s="19">
        <f t="shared" si="2218"/>
        <v>0</v>
      </c>
      <c r="BK437" s="19">
        <f t="shared" si="2218"/>
        <v>65140.505000000005</v>
      </c>
      <c r="BL437" s="19">
        <f t="shared" si="2218"/>
        <v>271207.55000000005</v>
      </c>
      <c r="BM437" s="19"/>
      <c r="BP437" s="1" t="str">
        <f t="shared" si="2219"/>
        <v>Supra</v>
      </c>
      <c r="BQ437" s="19">
        <f t="shared" si="2220"/>
        <v>0</v>
      </c>
      <c r="BR437" s="19">
        <f t="shared" si="2220"/>
        <v>0</v>
      </c>
      <c r="BS437" s="19">
        <f t="shared" si="2220"/>
        <v>0</v>
      </c>
      <c r="BT437" s="19">
        <f t="shared" si="2220"/>
        <v>3996.35</v>
      </c>
      <c r="BU437" s="19">
        <f t="shared" si="2220"/>
        <v>30944.5</v>
      </c>
      <c r="BW437" s="19">
        <f t="shared" si="2221"/>
        <v>0</v>
      </c>
      <c r="BX437" s="19">
        <f t="shared" si="2221"/>
        <v>0</v>
      </c>
      <c r="BY437" s="19">
        <f t="shared" si="2221"/>
        <v>0</v>
      </c>
      <c r="BZ437" s="19">
        <f t="shared" si="2221"/>
        <v>197322.5025</v>
      </c>
      <c r="CA437" s="19">
        <f t="shared" si="2221"/>
        <v>1382651.575</v>
      </c>
      <c r="CB437" s="19"/>
      <c r="CD437" s="19">
        <f t="shared" si="2222"/>
        <v>0</v>
      </c>
      <c r="CE437" s="19">
        <f t="shared" si="2222"/>
        <v>0</v>
      </c>
      <c r="CF437" s="19">
        <f t="shared" si="2222"/>
        <v>0</v>
      </c>
      <c r="CG437" s="19">
        <f t="shared" si="2222"/>
        <v>65140.505000000005</v>
      </c>
      <c r="CH437" s="19">
        <f t="shared" si="2222"/>
        <v>504395.35</v>
      </c>
      <c r="CI437" s="19"/>
      <c r="CL437" s="1" t="str">
        <f t="shared" si="2223"/>
        <v>Supra</v>
      </c>
      <c r="CM437" s="19">
        <f t="shared" si="2224"/>
        <v>0</v>
      </c>
      <c r="CN437" s="19">
        <f t="shared" si="2224"/>
        <v>0</v>
      </c>
      <c r="CO437" s="19">
        <f t="shared" si="2224"/>
        <v>0</v>
      </c>
      <c r="CP437" s="19">
        <f t="shared" si="2224"/>
        <v>3996.35</v>
      </c>
      <c r="CQ437" s="19">
        <f t="shared" si="2224"/>
        <v>12828.75</v>
      </c>
      <c r="CS437" s="19">
        <f t="shared" si="2225"/>
        <v>0</v>
      </c>
      <c r="CT437" s="19">
        <f t="shared" si="2225"/>
        <v>0</v>
      </c>
      <c r="CU437" s="19">
        <f t="shared" si="2225"/>
        <v>0</v>
      </c>
      <c r="CV437" s="19">
        <f t="shared" si="2225"/>
        <v>197322.5025</v>
      </c>
      <c r="CW437" s="19">
        <f t="shared" si="2225"/>
        <v>649504.0625</v>
      </c>
      <c r="CX437" s="19"/>
      <c r="CZ437" s="19">
        <f t="shared" si="2226"/>
        <v>0</v>
      </c>
      <c r="DA437" s="19">
        <f t="shared" si="2226"/>
        <v>0</v>
      </c>
      <c r="DB437" s="19">
        <f t="shared" si="2226"/>
        <v>0</v>
      </c>
      <c r="DC437" s="19">
        <f t="shared" si="2226"/>
        <v>65140.505000000005</v>
      </c>
      <c r="DD437" s="19">
        <f t="shared" si="2226"/>
        <v>209108.625</v>
      </c>
      <c r="DE437" s="19"/>
      <c r="DH437" s="1" t="str">
        <f t="shared" si="2227"/>
        <v>Supra</v>
      </c>
      <c r="DI437" s="19">
        <f t="shared" si="2228"/>
        <v>0</v>
      </c>
      <c r="DJ437" s="19">
        <f t="shared" si="2228"/>
        <v>0</v>
      </c>
      <c r="DK437" s="19">
        <f t="shared" si="2228"/>
        <v>0</v>
      </c>
      <c r="DL437" s="19">
        <f t="shared" si="2228"/>
        <v>3218.85</v>
      </c>
      <c r="DM437" s="19">
        <f t="shared" si="2228"/>
        <v>12828.75</v>
      </c>
      <c r="DO437" s="19">
        <f t="shared" si="2229"/>
        <v>0</v>
      </c>
      <c r="DP437" s="19">
        <f t="shared" si="2229"/>
        <v>0</v>
      </c>
      <c r="DQ437" s="19">
        <f t="shared" si="2229"/>
        <v>0</v>
      </c>
      <c r="DR437" s="19">
        <f t="shared" si="2229"/>
        <v>165639.3775</v>
      </c>
      <c r="DS437" s="19">
        <f t="shared" si="2229"/>
        <v>649504.0625</v>
      </c>
      <c r="DT437" s="19"/>
      <c r="DV437" s="19">
        <f t="shared" si="2230"/>
        <v>0</v>
      </c>
      <c r="DW437" s="19">
        <f t="shared" si="2230"/>
        <v>0</v>
      </c>
      <c r="DX437" s="19">
        <f t="shared" si="2230"/>
        <v>0</v>
      </c>
      <c r="DY437" s="19">
        <f t="shared" si="2230"/>
        <v>52467.255000000005</v>
      </c>
      <c r="DZ437" s="19">
        <f t="shared" si="2230"/>
        <v>209108.625</v>
      </c>
      <c r="EA437" s="19"/>
      <c r="ED437" s="1" t="str">
        <f t="shared" si="2231"/>
        <v>Supra</v>
      </c>
      <c r="EE437" s="19">
        <f t="shared" si="2232"/>
        <v>0</v>
      </c>
      <c r="EF437" s="19">
        <f t="shared" si="2232"/>
        <v>0</v>
      </c>
      <c r="EG437" s="19">
        <f t="shared" si="2232"/>
        <v>0</v>
      </c>
      <c r="EH437" s="19">
        <f t="shared" si="2232"/>
        <v>3996.35</v>
      </c>
      <c r="EI437" s="19">
        <f t="shared" si="2232"/>
        <v>30944.5</v>
      </c>
      <c r="EK437" s="19">
        <f t="shared" si="2233"/>
        <v>0</v>
      </c>
      <c r="EL437" s="19">
        <f t="shared" si="2233"/>
        <v>0</v>
      </c>
      <c r="EM437" s="19">
        <f t="shared" si="2233"/>
        <v>0</v>
      </c>
      <c r="EN437" s="19">
        <f t="shared" si="2233"/>
        <v>197322.5025</v>
      </c>
      <c r="EO437" s="19">
        <f t="shared" si="2233"/>
        <v>1382651.575</v>
      </c>
      <c r="EP437" s="19"/>
      <c r="ER437" s="19">
        <f t="shared" si="2234"/>
        <v>0</v>
      </c>
      <c r="ES437" s="19">
        <f t="shared" si="2234"/>
        <v>0</v>
      </c>
      <c r="ET437" s="19">
        <f t="shared" si="2234"/>
        <v>0</v>
      </c>
      <c r="EU437" s="19">
        <f t="shared" si="2234"/>
        <v>65140.505000000005</v>
      </c>
      <c r="EV437" s="19">
        <f t="shared" si="2234"/>
        <v>504395.35</v>
      </c>
      <c r="EW437" s="19"/>
      <c r="EZ437" s="1" t="str">
        <f t="shared" si="2235"/>
        <v>Supra</v>
      </c>
      <c r="FA437" s="19">
        <f t="shared" si="2236"/>
        <v>0</v>
      </c>
      <c r="FB437" s="19">
        <f t="shared" si="2236"/>
        <v>0</v>
      </c>
      <c r="FC437" s="19">
        <f t="shared" si="2236"/>
        <v>0</v>
      </c>
      <c r="FD437" s="19">
        <f t="shared" si="2236"/>
        <v>3996.35</v>
      </c>
      <c r="FE437" s="19">
        <f t="shared" si="2236"/>
        <v>30944.5</v>
      </c>
      <c r="FG437" s="19">
        <f t="shared" si="2237"/>
        <v>0</v>
      </c>
      <c r="FH437" s="19">
        <f t="shared" si="2237"/>
        <v>0</v>
      </c>
      <c r="FI437" s="19">
        <f t="shared" si="2237"/>
        <v>0</v>
      </c>
      <c r="FJ437" s="19">
        <f t="shared" si="2237"/>
        <v>197322.5025</v>
      </c>
      <c r="FK437" s="19">
        <f t="shared" si="2237"/>
        <v>1382651.575</v>
      </c>
      <c r="FL437" s="19"/>
      <c r="FN437" s="19">
        <f t="shared" si="2238"/>
        <v>0</v>
      </c>
      <c r="FO437" s="19">
        <f t="shared" si="2238"/>
        <v>0</v>
      </c>
      <c r="FP437" s="19">
        <f t="shared" si="2238"/>
        <v>0</v>
      </c>
      <c r="FQ437" s="19">
        <f t="shared" si="2238"/>
        <v>65140.505000000005</v>
      </c>
      <c r="FR437" s="19">
        <f t="shared" si="2238"/>
        <v>504395.35</v>
      </c>
      <c r="FS437" s="19"/>
      <c r="FV437" s="1" t="str">
        <f t="shared" si="2239"/>
        <v>Supra</v>
      </c>
      <c r="FW437" s="19">
        <f t="shared" si="2240"/>
        <v>0</v>
      </c>
      <c r="FX437" s="19">
        <f t="shared" si="2240"/>
        <v>0</v>
      </c>
      <c r="FY437" s="19">
        <f t="shared" si="2240"/>
        <v>0</v>
      </c>
      <c r="FZ437" s="19">
        <f t="shared" si="2240"/>
        <v>3996.35</v>
      </c>
      <c r="GA437" s="19">
        <f t="shared" si="2240"/>
        <v>17416</v>
      </c>
      <c r="GC437" s="19">
        <f t="shared" si="2241"/>
        <v>0</v>
      </c>
      <c r="GD437" s="19">
        <f t="shared" si="2241"/>
        <v>0</v>
      </c>
      <c r="GE437" s="19">
        <f t="shared" si="2241"/>
        <v>0</v>
      </c>
      <c r="GF437" s="19">
        <f t="shared" si="2241"/>
        <v>197322.5025</v>
      </c>
      <c r="GG437" s="19">
        <f t="shared" si="2241"/>
        <v>770533.60000000009</v>
      </c>
      <c r="GH437" s="19"/>
      <c r="GJ437" s="19">
        <f t="shared" si="2242"/>
        <v>0</v>
      </c>
      <c r="GK437" s="19">
        <f t="shared" si="2242"/>
        <v>0</v>
      </c>
      <c r="GL437" s="19">
        <f t="shared" si="2242"/>
        <v>0</v>
      </c>
      <c r="GM437" s="19">
        <f t="shared" si="2242"/>
        <v>65140.505000000005</v>
      </c>
      <c r="GN437" s="19">
        <f t="shared" si="2242"/>
        <v>283880.80000000005</v>
      </c>
      <c r="GO437" s="19"/>
      <c r="GR437" s="1" t="str">
        <f t="shared" si="2243"/>
        <v>Supra</v>
      </c>
      <c r="GS437" s="19">
        <f t="shared" si="2244"/>
        <v>0</v>
      </c>
      <c r="GT437" s="19">
        <f t="shared" si="2244"/>
        <v>0</v>
      </c>
      <c r="GU437" s="19">
        <f t="shared" si="2244"/>
        <v>0</v>
      </c>
      <c r="GV437" s="19">
        <f t="shared" si="2244"/>
        <v>3996.35</v>
      </c>
      <c r="GW437" s="19">
        <f t="shared" si="2244"/>
        <v>30944.5</v>
      </c>
      <c r="GY437" s="19">
        <f t="shared" si="2245"/>
        <v>0</v>
      </c>
      <c r="GZ437" s="19">
        <f t="shared" si="2245"/>
        <v>0</v>
      </c>
      <c r="HA437" s="19">
        <f t="shared" si="2245"/>
        <v>0</v>
      </c>
      <c r="HB437" s="19">
        <f t="shared" si="2245"/>
        <v>197322.5025</v>
      </c>
      <c r="HC437" s="19">
        <f t="shared" si="2245"/>
        <v>1382651.575</v>
      </c>
      <c r="HD437" s="19"/>
      <c r="HF437" s="19">
        <f t="shared" si="2246"/>
        <v>0</v>
      </c>
      <c r="HG437" s="19">
        <f t="shared" si="2246"/>
        <v>0</v>
      </c>
      <c r="HH437" s="19">
        <f t="shared" si="2246"/>
        <v>0</v>
      </c>
      <c r="HI437" s="19">
        <f t="shared" si="2246"/>
        <v>65140.505000000005</v>
      </c>
      <c r="HJ437" s="19">
        <f t="shared" si="2246"/>
        <v>504395.35</v>
      </c>
      <c r="HK437" s="19"/>
      <c r="HN437" s="1" t="str">
        <f t="shared" si="2247"/>
        <v>Supra</v>
      </c>
      <c r="HO437" s="19">
        <f t="shared" si="2248"/>
        <v>0</v>
      </c>
      <c r="HP437" s="19">
        <f t="shared" si="2248"/>
        <v>0</v>
      </c>
      <c r="HQ437" s="19">
        <f t="shared" si="2248"/>
        <v>0</v>
      </c>
      <c r="HR437" s="19">
        <f t="shared" si="2248"/>
        <v>3996.35</v>
      </c>
      <c r="HS437" s="19">
        <f t="shared" si="2248"/>
        <v>12828.75</v>
      </c>
      <c r="HU437" s="19">
        <f t="shared" si="2249"/>
        <v>0</v>
      </c>
      <c r="HV437" s="19">
        <f t="shared" si="2249"/>
        <v>0</v>
      </c>
      <c r="HW437" s="19">
        <f t="shared" si="2249"/>
        <v>0</v>
      </c>
      <c r="HX437" s="19">
        <f t="shared" si="2249"/>
        <v>197322.5025</v>
      </c>
      <c r="HY437" s="19">
        <f t="shared" si="2249"/>
        <v>649504.0625</v>
      </c>
      <c r="HZ437" s="19"/>
      <c r="IB437" s="19">
        <f t="shared" si="2250"/>
        <v>0</v>
      </c>
      <c r="IC437" s="19">
        <f t="shared" si="2250"/>
        <v>0</v>
      </c>
      <c r="ID437" s="19">
        <f t="shared" si="2250"/>
        <v>0</v>
      </c>
      <c r="IE437" s="19">
        <f t="shared" si="2250"/>
        <v>65140.505000000005</v>
      </c>
      <c r="IF437" s="19">
        <f t="shared" si="2250"/>
        <v>209108.625</v>
      </c>
      <c r="IG437" s="19"/>
    </row>
    <row r="438" spans="1:241">
      <c r="B438" s="1"/>
      <c r="C438" s="19"/>
      <c r="D438" s="19"/>
      <c r="E438" s="19"/>
      <c r="F438" s="19"/>
      <c r="G438" s="19"/>
      <c r="I438" s="19"/>
      <c r="J438" s="19"/>
      <c r="K438" s="19"/>
      <c r="L438" s="19"/>
      <c r="M438" s="19"/>
      <c r="N438" s="19"/>
      <c r="P438" s="19"/>
      <c r="Q438" s="19"/>
      <c r="R438" s="19"/>
      <c r="S438" s="19"/>
      <c r="T438" s="19"/>
      <c r="U438" s="19"/>
      <c r="X438" s="1">
        <f t="shared" si="2211"/>
        <v>0</v>
      </c>
      <c r="Y438" s="19">
        <f t="shared" si="2212"/>
        <v>0</v>
      </c>
      <c r="Z438" s="19">
        <f t="shared" si="2212"/>
        <v>0</v>
      </c>
      <c r="AA438" s="19">
        <f t="shared" si="2212"/>
        <v>0</v>
      </c>
      <c r="AB438" s="19">
        <f t="shared" si="2212"/>
        <v>0</v>
      </c>
      <c r="AC438" s="19">
        <f t="shared" si="2212"/>
        <v>0</v>
      </c>
      <c r="AE438" s="19">
        <f t="shared" si="2213"/>
        <v>0</v>
      </c>
      <c r="AF438" s="19">
        <f t="shared" si="2213"/>
        <v>0</v>
      </c>
      <c r="AG438" s="19">
        <f t="shared" si="2213"/>
        <v>0</v>
      </c>
      <c r="AH438" s="19">
        <f t="shared" si="2213"/>
        <v>0</v>
      </c>
      <c r="AI438" s="19">
        <f t="shared" si="2213"/>
        <v>0</v>
      </c>
      <c r="AJ438" s="19"/>
      <c r="AL438" s="19">
        <f t="shared" si="2214"/>
        <v>0</v>
      </c>
      <c r="AM438" s="19">
        <f t="shared" si="2214"/>
        <v>0</v>
      </c>
      <c r="AN438" s="19">
        <f t="shared" si="2214"/>
        <v>0</v>
      </c>
      <c r="AO438" s="19">
        <f t="shared" si="2214"/>
        <v>0</v>
      </c>
      <c r="AP438" s="19">
        <f t="shared" si="2214"/>
        <v>0</v>
      </c>
      <c r="AQ438" s="19"/>
      <c r="AT438" s="1">
        <f t="shared" si="2215"/>
        <v>0</v>
      </c>
      <c r="AU438" s="19">
        <f t="shared" si="2216"/>
        <v>0</v>
      </c>
      <c r="AV438" s="19">
        <f t="shared" si="2216"/>
        <v>0</v>
      </c>
      <c r="AW438" s="19">
        <f t="shared" si="2216"/>
        <v>0</v>
      </c>
      <c r="AX438" s="19">
        <f t="shared" si="2216"/>
        <v>0</v>
      </c>
      <c r="AY438" s="19">
        <f t="shared" si="2216"/>
        <v>0</v>
      </c>
      <c r="BA438" s="19">
        <f t="shared" si="2217"/>
        <v>0</v>
      </c>
      <c r="BB438" s="19">
        <f t="shared" si="2217"/>
        <v>0</v>
      </c>
      <c r="BC438" s="19">
        <f t="shared" si="2217"/>
        <v>0</v>
      </c>
      <c r="BD438" s="19">
        <f t="shared" si="2217"/>
        <v>0</v>
      </c>
      <c r="BE438" s="19">
        <f t="shared" si="2217"/>
        <v>0</v>
      </c>
      <c r="BF438" s="19"/>
      <c r="BH438" s="19">
        <f t="shared" si="2218"/>
        <v>0</v>
      </c>
      <c r="BI438" s="19">
        <f t="shared" si="2218"/>
        <v>0</v>
      </c>
      <c r="BJ438" s="19">
        <f t="shared" si="2218"/>
        <v>0</v>
      </c>
      <c r="BK438" s="19">
        <f t="shared" si="2218"/>
        <v>0</v>
      </c>
      <c r="BL438" s="19">
        <f t="shared" si="2218"/>
        <v>0</v>
      </c>
      <c r="BM438" s="19"/>
      <c r="BP438" s="1">
        <f t="shared" si="2219"/>
        <v>0</v>
      </c>
      <c r="BQ438" s="19">
        <f t="shared" si="2220"/>
        <v>0</v>
      </c>
      <c r="BR438" s="19">
        <f t="shared" si="2220"/>
        <v>0</v>
      </c>
      <c r="BS438" s="19">
        <f t="shared" si="2220"/>
        <v>0</v>
      </c>
      <c r="BT438" s="19">
        <f t="shared" si="2220"/>
        <v>0</v>
      </c>
      <c r="BU438" s="19">
        <f t="shared" si="2220"/>
        <v>0</v>
      </c>
      <c r="BW438" s="19">
        <f t="shared" si="2221"/>
        <v>0</v>
      </c>
      <c r="BX438" s="19">
        <f t="shared" si="2221"/>
        <v>0</v>
      </c>
      <c r="BY438" s="19">
        <f t="shared" si="2221"/>
        <v>0</v>
      </c>
      <c r="BZ438" s="19">
        <f t="shared" si="2221"/>
        <v>0</v>
      </c>
      <c r="CA438" s="19">
        <f t="shared" si="2221"/>
        <v>0</v>
      </c>
      <c r="CB438" s="19"/>
      <c r="CD438" s="19">
        <f t="shared" si="2222"/>
        <v>0</v>
      </c>
      <c r="CE438" s="19">
        <f t="shared" si="2222"/>
        <v>0</v>
      </c>
      <c r="CF438" s="19">
        <f t="shared" si="2222"/>
        <v>0</v>
      </c>
      <c r="CG438" s="19">
        <f t="shared" si="2222"/>
        <v>0</v>
      </c>
      <c r="CH438" s="19">
        <f t="shared" si="2222"/>
        <v>0</v>
      </c>
      <c r="CI438" s="19"/>
      <c r="CL438" s="1">
        <f t="shared" si="2223"/>
        <v>0</v>
      </c>
      <c r="CM438" s="19">
        <f t="shared" si="2224"/>
        <v>0</v>
      </c>
      <c r="CN438" s="19">
        <f t="shared" si="2224"/>
        <v>0</v>
      </c>
      <c r="CO438" s="19">
        <f t="shared" si="2224"/>
        <v>0</v>
      </c>
      <c r="CP438" s="19">
        <f t="shared" si="2224"/>
        <v>0</v>
      </c>
      <c r="CQ438" s="19">
        <f t="shared" si="2224"/>
        <v>0</v>
      </c>
      <c r="CS438" s="19">
        <f t="shared" si="2225"/>
        <v>0</v>
      </c>
      <c r="CT438" s="19">
        <f t="shared" si="2225"/>
        <v>0</v>
      </c>
      <c r="CU438" s="19">
        <f t="shared" si="2225"/>
        <v>0</v>
      </c>
      <c r="CV438" s="19">
        <f t="shared" si="2225"/>
        <v>0</v>
      </c>
      <c r="CW438" s="19">
        <f t="shared" si="2225"/>
        <v>0</v>
      </c>
      <c r="CX438" s="19"/>
      <c r="CZ438" s="19">
        <f t="shared" si="2226"/>
        <v>0</v>
      </c>
      <c r="DA438" s="19">
        <f t="shared" si="2226"/>
        <v>0</v>
      </c>
      <c r="DB438" s="19">
        <f t="shared" si="2226"/>
        <v>0</v>
      </c>
      <c r="DC438" s="19">
        <f t="shared" si="2226"/>
        <v>0</v>
      </c>
      <c r="DD438" s="19">
        <f t="shared" si="2226"/>
        <v>0</v>
      </c>
      <c r="DE438" s="19"/>
      <c r="DH438" s="1">
        <f t="shared" si="2227"/>
        <v>0</v>
      </c>
      <c r="DI438" s="19">
        <f t="shared" si="2228"/>
        <v>0</v>
      </c>
      <c r="DJ438" s="19">
        <f t="shared" si="2228"/>
        <v>0</v>
      </c>
      <c r="DK438" s="19">
        <f t="shared" si="2228"/>
        <v>0</v>
      </c>
      <c r="DL438" s="19">
        <f t="shared" si="2228"/>
        <v>0</v>
      </c>
      <c r="DM438" s="19">
        <f t="shared" si="2228"/>
        <v>0</v>
      </c>
      <c r="DO438" s="19">
        <f t="shared" si="2229"/>
        <v>0</v>
      </c>
      <c r="DP438" s="19">
        <f t="shared" si="2229"/>
        <v>0</v>
      </c>
      <c r="DQ438" s="19">
        <f t="shared" si="2229"/>
        <v>0</v>
      </c>
      <c r="DR438" s="19">
        <f t="shared" si="2229"/>
        <v>0</v>
      </c>
      <c r="DS438" s="19">
        <f t="shared" si="2229"/>
        <v>0</v>
      </c>
      <c r="DT438" s="19"/>
      <c r="DV438" s="19">
        <f t="shared" si="2230"/>
        <v>0</v>
      </c>
      <c r="DW438" s="19">
        <f t="shared" si="2230"/>
        <v>0</v>
      </c>
      <c r="DX438" s="19">
        <f t="shared" si="2230"/>
        <v>0</v>
      </c>
      <c r="DY438" s="19">
        <f t="shared" si="2230"/>
        <v>0</v>
      </c>
      <c r="DZ438" s="19">
        <f t="shared" si="2230"/>
        <v>0</v>
      </c>
      <c r="EA438" s="19"/>
      <c r="ED438" s="1">
        <f t="shared" si="2231"/>
        <v>0</v>
      </c>
      <c r="EE438" s="19">
        <f t="shared" si="2232"/>
        <v>0</v>
      </c>
      <c r="EF438" s="19">
        <f t="shared" si="2232"/>
        <v>0</v>
      </c>
      <c r="EG438" s="19">
        <f t="shared" si="2232"/>
        <v>0</v>
      </c>
      <c r="EH438" s="19">
        <f t="shared" si="2232"/>
        <v>0</v>
      </c>
      <c r="EI438" s="19">
        <f t="shared" si="2232"/>
        <v>0</v>
      </c>
      <c r="EK438" s="19">
        <f t="shared" si="2233"/>
        <v>0</v>
      </c>
      <c r="EL438" s="19">
        <f t="shared" si="2233"/>
        <v>0</v>
      </c>
      <c r="EM438" s="19">
        <f t="shared" si="2233"/>
        <v>0</v>
      </c>
      <c r="EN438" s="19">
        <f t="shared" si="2233"/>
        <v>0</v>
      </c>
      <c r="EO438" s="19">
        <f t="shared" si="2233"/>
        <v>0</v>
      </c>
      <c r="EP438" s="19"/>
      <c r="ER438" s="19">
        <f t="shared" si="2234"/>
        <v>0</v>
      </c>
      <c r="ES438" s="19">
        <f t="shared" si="2234"/>
        <v>0</v>
      </c>
      <c r="ET438" s="19">
        <f t="shared" si="2234"/>
        <v>0</v>
      </c>
      <c r="EU438" s="19">
        <f t="shared" si="2234"/>
        <v>0</v>
      </c>
      <c r="EV438" s="19">
        <f t="shared" si="2234"/>
        <v>0</v>
      </c>
      <c r="EW438" s="19"/>
      <c r="EZ438" s="1">
        <f t="shared" si="2235"/>
        <v>0</v>
      </c>
      <c r="FA438" s="19">
        <f t="shared" si="2236"/>
        <v>0</v>
      </c>
      <c r="FB438" s="19">
        <f t="shared" si="2236"/>
        <v>0</v>
      </c>
      <c r="FC438" s="19">
        <f t="shared" si="2236"/>
        <v>0</v>
      </c>
      <c r="FD438" s="19">
        <f t="shared" si="2236"/>
        <v>0</v>
      </c>
      <c r="FE438" s="19">
        <f t="shared" si="2236"/>
        <v>0</v>
      </c>
      <c r="FG438" s="19">
        <f t="shared" si="2237"/>
        <v>0</v>
      </c>
      <c r="FH438" s="19">
        <f t="shared" si="2237"/>
        <v>0</v>
      </c>
      <c r="FI438" s="19">
        <f t="shared" si="2237"/>
        <v>0</v>
      </c>
      <c r="FJ438" s="19">
        <f t="shared" si="2237"/>
        <v>0</v>
      </c>
      <c r="FK438" s="19">
        <f t="shared" si="2237"/>
        <v>0</v>
      </c>
      <c r="FL438" s="19"/>
      <c r="FN438" s="19">
        <f t="shared" si="2238"/>
        <v>0</v>
      </c>
      <c r="FO438" s="19">
        <f t="shared" si="2238"/>
        <v>0</v>
      </c>
      <c r="FP438" s="19">
        <f t="shared" si="2238"/>
        <v>0</v>
      </c>
      <c r="FQ438" s="19">
        <f t="shared" si="2238"/>
        <v>0</v>
      </c>
      <c r="FR438" s="19">
        <f t="shared" si="2238"/>
        <v>0</v>
      </c>
      <c r="FS438" s="19"/>
      <c r="FV438" s="1">
        <f t="shared" si="2239"/>
        <v>0</v>
      </c>
      <c r="FW438" s="19">
        <f t="shared" si="2240"/>
        <v>0</v>
      </c>
      <c r="FX438" s="19">
        <f t="shared" si="2240"/>
        <v>0</v>
      </c>
      <c r="FY438" s="19">
        <f t="shared" si="2240"/>
        <v>0</v>
      </c>
      <c r="FZ438" s="19">
        <f t="shared" si="2240"/>
        <v>0</v>
      </c>
      <c r="GA438" s="19">
        <f t="shared" si="2240"/>
        <v>0</v>
      </c>
      <c r="GC438" s="19">
        <f t="shared" si="2241"/>
        <v>0</v>
      </c>
      <c r="GD438" s="19">
        <f t="shared" si="2241"/>
        <v>0</v>
      </c>
      <c r="GE438" s="19">
        <f t="shared" si="2241"/>
        <v>0</v>
      </c>
      <c r="GF438" s="19">
        <f t="shared" si="2241"/>
        <v>0</v>
      </c>
      <c r="GG438" s="19">
        <f t="shared" si="2241"/>
        <v>0</v>
      </c>
      <c r="GH438" s="19"/>
      <c r="GJ438" s="19">
        <f t="shared" si="2242"/>
        <v>0</v>
      </c>
      <c r="GK438" s="19">
        <f t="shared" si="2242"/>
        <v>0</v>
      </c>
      <c r="GL438" s="19">
        <f t="shared" si="2242"/>
        <v>0</v>
      </c>
      <c r="GM438" s="19">
        <f t="shared" si="2242"/>
        <v>0</v>
      </c>
      <c r="GN438" s="19">
        <f t="shared" si="2242"/>
        <v>0</v>
      </c>
      <c r="GO438" s="19"/>
      <c r="GR438" s="1">
        <f t="shared" si="2243"/>
        <v>0</v>
      </c>
      <c r="GS438" s="19">
        <f t="shared" si="2244"/>
        <v>0</v>
      </c>
      <c r="GT438" s="19">
        <f t="shared" si="2244"/>
        <v>0</v>
      </c>
      <c r="GU438" s="19">
        <f t="shared" si="2244"/>
        <v>0</v>
      </c>
      <c r="GV438" s="19">
        <f t="shared" si="2244"/>
        <v>0</v>
      </c>
      <c r="GW438" s="19">
        <f t="shared" si="2244"/>
        <v>0</v>
      </c>
      <c r="GY438" s="19">
        <f t="shared" si="2245"/>
        <v>0</v>
      </c>
      <c r="GZ438" s="19">
        <f t="shared" si="2245"/>
        <v>0</v>
      </c>
      <c r="HA438" s="19">
        <f t="shared" si="2245"/>
        <v>0</v>
      </c>
      <c r="HB438" s="19">
        <f t="shared" si="2245"/>
        <v>0</v>
      </c>
      <c r="HC438" s="19">
        <f t="shared" si="2245"/>
        <v>0</v>
      </c>
      <c r="HD438" s="19"/>
      <c r="HF438" s="19">
        <f t="shared" si="2246"/>
        <v>0</v>
      </c>
      <c r="HG438" s="19">
        <f t="shared" si="2246"/>
        <v>0</v>
      </c>
      <c r="HH438" s="19">
        <f t="shared" si="2246"/>
        <v>0</v>
      </c>
      <c r="HI438" s="19">
        <f t="shared" si="2246"/>
        <v>0</v>
      </c>
      <c r="HJ438" s="19">
        <f t="shared" si="2246"/>
        <v>0</v>
      </c>
      <c r="HK438" s="19"/>
      <c r="HN438" s="1">
        <f t="shared" si="2247"/>
        <v>0</v>
      </c>
      <c r="HO438" s="19">
        <f t="shared" si="2248"/>
        <v>0</v>
      </c>
      <c r="HP438" s="19">
        <f t="shared" si="2248"/>
        <v>0</v>
      </c>
      <c r="HQ438" s="19">
        <f t="shared" si="2248"/>
        <v>0</v>
      </c>
      <c r="HR438" s="19">
        <f t="shared" si="2248"/>
        <v>0</v>
      </c>
      <c r="HS438" s="19">
        <f t="shared" si="2248"/>
        <v>0</v>
      </c>
      <c r="HU438" s="19">
        <f t="shared" si="2249"/>
        <v>0</v>
      </c>
      <c r="HV438" s="19">
        <f t="shared" si="2249"/>
        <v>0</v>
      </c>
      <c r="HW438" s="19">
        <f t="shared" si="2249"/>
        <v>0</v>
      </c>
      <c r="HX438" s="19">
        <f t="shared" si="2249"/>
        <v>0</v>
      </c>
      <c r="HY438" s="19">
        <f t="shared" si="2249"/>
        <v>0</v>
      </c>
      <c r="HZ438" s="19"/>
      <c r="IB438" s="19">
        <f t="shared" si="2250"/>
        <v>0</v>
      </c>
      <c r="IC438" s="19">
        <f t="shared" si="2250"/>
        <v>0</v>
      </c>
      <c r="ID438" s="19">
        <f t="shared" si="2250"/>
        <v>0</v>
      </c>
      <c r="IE438" s="19">
        <f t="shared" si="2250"/>
        <v>0</v>
      </c>
      <c r="IF438" s="19">
        <f t="shared" si="2250"/>
        <v>0</v>
      </c>
      <c r="IG438" s="19"/>
    </row>
    <row r="439" spans="1:241">
      <c r="B439" s="1" t="str">
        <f t="shared" si="2207"/>
        <v>Niños</v>
      </c>
      <c r="C439" s="19">
        <f t="shared" ref="C439:G442" si="2251">+C365+C384+C403+C421</f>
        <v>0</v>
      </c>
      <c r="D439" s="19">
        <f t="shared" si="2251"/>
        <v>0</v>
      </c>
      <c r="E439" s="19">
        <f t="shared" si="2251"/>
        <v>0</v>
      </c>
      <c r="F439" s="19">
        <f t="shared" si="2251"/>
        <v>4795.62</v>
      </c>
      <c r="G439" s="19">
        <f t="shared" si="2251"/>
        <v>22205.4</v>
      </c>
      <c r="I439" s="19">
        <f t="shared" ref="I439:M442" si="2252">+I365+I384+I403+I421</f>
        <v>0</v>
      </c>
      <c r="J439" s="19">
        <f t="shared" si="2252"/>
        <v>0</v>
      </c>
      <c r="K439" s="19">
        <f t="shared" si="2252"/>
        <v>0</v>
      </c>
      <c r="L439" s="19">
        <f t="shared" si="2252"/>
        <v>32135.785500000005</v>
      </c>
      <c r="M439" s="19">
        <f t="shared" si="2252"/>
        <v>176537.595</v>
      </c>
      <c r="N439" s="19"/>
      <c r="P439" s="19">
        <f t="shared" ref="P439:T442" si="2253">+P365+P384+P403+P421</f>
        <v>0</v>
      </c>
      <c r="Q439" s="19">
        <f t="shared" si="2253"/>
        <v>0</v>
      </c>
      <c r="R439" s="19">
        <f t="shared" si="2253"/>
        <v>0</v>
      </c>
      <c r="S439" s="19">
        <f t="shared" si="2253"/>
        <v>15585.765000000003</v>
      </c>
      <c r="T439" s="19">
        <f t="shared" si="2253"/>
        <v>72167.550000000017</v>
      </c>
      <c r="U439" s="19"/>
      <c r="X439" s="1" t="str">
        <f t="shared" si="2211"/>
        <v>Niños</v>
      </c>
      <c r="Y439" s="19">
        <f t="shared" si="2212"/>
        <v>0</v>
      </c>
      <c r="Z439" s="19">
        <f t="shared" si="2212"/>
        <v>0</v>
      </c>
      <c r="AA439" s="19">
        <f t="shared" si="2212"/>
        <v>0</v>
      </c>
      <c r="AB439" s="19">
        <f t="shared" si="2212"/>
        <v>4795.62</v>
      </c>
      <c r="AC439" s="19">
        <f t="shared" si="2212"/>
        <v>37133.4</v>
      </c>
      <c r="AE439" s="19">
        <f t="shared" si="2213"/>
        <v>0</v>
      </c>
      <c r="AF439" s="19">
        <f t="shared" si="2213"/>
        <v>0</v>
      </c>
      <c r="AG439" s="19">
        <f t="shared" si="2213"/>
        <v>0</v>
      </c>
      <c r="AH439" s="19">
        <f t="shared" si="2213"/>
        <v>32135.785500000005</v>
      </c>
      <c r="AI439" s="19">
        <f t="shared" si="2213"/>
        <v>268717.995</v>
      </c>
      <c r="AJ439" s="19"/>
      <c r="AL439" s="19">
        <f t="shared" si="2214"/>
        <v>0</v>
      </c>
      <c r="AM439" s="19">
        <f t="shared" si="2214"/>
        <v>0</v>
      </c>
      <c r="AN439" s="19">
        <f t="shared" si="2214"/>
        <v>0</v>
      </c>
      <c r="AO439" s="19">
        <f t="shared" si="2214"/>
        <v>15585.765000000003</v>
      </c>
      <c r="AP439" s="19">
        <f t="shared" si="2214"/>
        <v>120683.55000000002</v>
      </c>
      <c r="AQ439" s="19"/>
      <c r="AT439" s="1" t="str">
        <f t="shared" si="2215"/>
        <v>Niños</v>
      </c>
      <c r="AU439" s="19">
        <f t="shared" si="2216"/>
        <v>0</v>
      </c>
      <c r="AV439" s="19">
        <f t="shared" si="2216"/>
        <v>0</v>
      </c>
      <c r="AW439" s="19">
        <f t="shared" si="2216"/>
        <v>0</v>
      </c>
      <c r="AX439" s="19">
        <f t="shared" si="2216"/>
        <v>4795.62</v>
      </c>
      <c r="AY439" s="19">
        <f t="shared" si="2216"/>
        <v>19966.199999999997</v>
      </c>
      <c r="BA439" s="19">
        <f t="shared" si="2217"/>
        <v>0</v>
      </c>
      <c r="BB439" s="19">
        <f t="shared" si="2217"/>
        <v>0</v>
      </c>
      <c r="BC439" s="19">
        <f t="shared" si="2217"/>
        <v>0</v>
      </c>
      <c r="BD439" s="19">
        <f t="shared" si="2217"/>
        <v>32135.785500000005</v>
      </c>
      <c r="BE439" s="19">
        <f t="shared" si="2217"/>
        <v>162710.53500000003</v>
      </c>
      <c r="BF439" s="19"/>
      <c r="BH439" s="19">
        <f t="shared" si="2218"/>
        <v>0</v>
      </c>
      <c r="BI439" s="19">
        <f t="shared" si="2218"/>
        <v>0</v>
      </c>
      <c r="BJ439" s="19">
        <f t="shared" si="2218"/>
        <v>0</v>
      </c>
      <c r="BK439" s="19">
        <f t="shared" si="2218"/>
        <v>15585.765000000003</v>
      </c>
      <c r="BL439" s="19">
        <f t="shared" si="2218"/>
        <v>64890.150000000009</v>
      </c>
      <c r="BM439" s="19"/>
      <c r="BP439" s="1" t="str">
        <f t="shared" si="2219"/>
        <v>Niños</v>
      </c>
      <c r="BQ439" s="19">
        <f t="shared" si="2220"/>
        <v>0</v>
      </c>
      <c r="BR439" s="19">
        <f t="shared" si="2220"/>
        <v>0</v>
      </c>
      <c r="BS439" s="19">
        <f t="shared" si="2220"/>
        <v>0</v>
      </c>
      <c r="BT439" s="19">
        <f t="shared" si="2220"/>
        <v>4795.62</v>
      </c>
      <c r="BU439" s="19">
        <f t="shared" si="2220"/>
        <v>37133.4</v>
      </c>
      <c r="BW439" s="19">
        <f t="shared" si="2221"/>
        <v>0</v>
      </c>
      <c r="BX439" s="19">
        <f t="shared" si="2221"/>
        <v>0</v>
      </c>
      <c r="BY439" s="19">
        <f t="shared" si="2221"/>
        <v>0</v>
      </c>
      <c r="BZ439" s="19">
        <f t="shared" si="2221"/>
        <v>32135.785500000005</v>
      </c>
      <c r="CA439" s="19">
        <f t="shared" si="2221"/>
        <v>268717.995</v>
      </c>
      <c r="CB439" s="19"/>
      <c r="CD439" s="19">
        <f t="shared" si="2222"/>
        <v>0</v>
      </c>
      <c r="CE439" s="19">
        <f t="shared" si="2222"/>
        <v>0</v>
      </c>
      <c r="CF439" s="19">
        <f t="shared" si="2222"/>
        <v>0</v>
      </c>
      <c r="CG439" s="19">
        <f t="shared" si="2222"/>
        <v>15585.765000000003</v>
      </c>
      <c r="CH439" s="19">
        <f t="shared" si="2222"/>
        <v>120683.55000000002</v>
      </c>
      <c r="CI439" s="19"/>
      <c r="CL439" s="1" t="str">
        <f t="shared" si="2223"/>
        <v>Niños</v>
      </c>
      <c r="CM439" s="19">
        <f t="shared" si="2224"/>
        <v>0</v>
      </c>
      <c r="CN439" s="19">
        <f t="shared" si="2224"/>
        <v>0</v>
      </c>
      <c r="CO439" s="19">
        <f t="shared" si="2224"/>
        <v>0</v>
      </c>
      <c r="CP439" s="19">
        <f t="shared" si="2224"/>
        <v>4795.62</v>
      </c>
      <c r="CQ439" s="19">
        <f t="shared" si="2224"/>
        <v>15394.499999999998</v>
      </c>
      <c r="CS439" s="19">
        <f t="shared" si="2225"/>
        <v>0</v>
      </c>
      <c r="CT439" s="19">
        <f t="shared" si="2225"/>
        <v>0</v>
      </c>
      <c r="CU439" s="19">
        <f t="shared" si="2225"/>
        <v>0</v>
      </c>
      <c r="CV439" s="19">
        <f t="shared" si="2225"/>
        <v>32135.785500000005</v>
      </c>
      <c r="CW439" s="19">
        <f t="shared" si="2225"/>
        <v>114770.66250000001</v>
      </c>
      <c r="CX439" s="19"/>
      <c r="CZ439" s="19">
        <f t="shared" si="2226"/>
        <v>0</v>
      </c>
      <c r="DA439" s="19">
        <f t="shared" si="2226"/>
        <v>0</v>
      </c>
      <c r="DB439" s="19">
        <f t="shared" si="2226"/>
        <v>0</v>
      </c>
      <c r="DC439" s="19">
        <f t="shared" si="2226"/>
        <v>15585.765000000003</v>
      </c>
      <c r="DD439" s="19">
        <f t="shared" si="2226"/>
        <v>50032.125</v>
      </c>
      <c r="DE439" s="19"/>
      <c r="DH439" s="1" t="str">
        <f t="shared" si="2227"/>
        <v>Niños</v>
      </c>
      <c r="DI439" s="19">
        <f t="shared" si="2228"/>
        <v>0</v>
      </c>
      <c r="DJ439" s="19">
        <f t="shared" si="2228"/>
        <v>0</v>
      </c>
      <c r="DK439" s="19">
        <f t="shared" si="2228"/>
        <v>0</v>
      </c>
      <c r="DL439" s="19">
        <f t="shared" si="2228"/>
        <v>3862.62</v>
      </c>
      <c r="DM439" s="19">
        <f t="shared" si="2228"/>
        <v>15394.499999999998</v>
      </c>
      <c r="DO439" s="19">
        <f t="shared" si="2229"/>
        <v>0</v>
      </c>
      <c r="DP439" s="19">
        <f t="shared" si="2229"/>
        <v>0</v>
      </c>
      <c r="DQ439" s="19">
        <f t="shared" si="2229"/>
        <v>0</v>
      </c>
      <c r="DR439" s="19">
        <f t="shared" si="2229"/>
        <v>26374.510500000004</v>
      </c>
      <c r="DS439" s="19">
        <f t="shared" si="2229"/>
        <v>114770.66250000001</v>
      </c>
      <c r="DT439" s="19"/>
      <c r="DV439" s="19">
        <f t="shared" si="2230"/>
        <v>0</v>
      </c>
      <c r="DW439" s="19">
        <f t="shared" si="2230"/>
        <v>0</v>
      </c>
      <c r="DX439" s="19">
        <f t="shared" si="2230"/>
        <v>0</v>
      </c>
      <c r="DY439" s="19">
        <f t="shared" si="2230"/>
        <v>12553.515000000003</v>
      </c>
      <c r="DZ439" s="19">
        <f t="shared" si="2230"/>
        <v>50032.125</v>
      </c>
      <c r="EA439" s="19"/>
      <c r="ED439" s="1" t="str">
        <f t="shared" si="2231"/>
        <v>Niños</v>
      </c>
      <c r="EE439" s="19">
        <f t="shared" si="2232"/>
        <v>0</v>
      </c>
      <c r="EF439" s="19">
        <f t="shared" si="2232"/>
        <v>0</v>
      </c>
      <c r="EG439" s="19">
        <f t="shared" si="2232"/>
        <v>0</v>
      </c>
      <c r="EH439" s="19">
        <f t="shared" si="2232"/>
        <v>4795.62</v>
      </c>
      <c r="EI439" s="19">
        <f t="shared" si="2232"/>
        <v>37133.4</v>
      </c>
      <c r="EK439" s="19">
        <f t="shared" si="2233"/>
        <v>0</v>
      </c>
      <c r="EL439" s="19">
        <f t="shared" si="2233"/>
        <v>0</v>
      </c>
      <c r="EM439" s="19">
        <f t="shared" si="2233"/>
        <v>0</v>
      </c>
      <c r="EN439" s="19">
        <f t="shared" si="2233"/>
        <v>32135.785500000005</v>
      </c>
      <c r="EO439" s="19">
        <f t="shared" si="2233"/>
        <v>268717.995</v>
      </c>
      <c r="EP439" s="19"/>
      <c r="ER439" s="19">
        <f t="shared" si="2234"/>
        <v>0</v>
      </c>
      <c r="ES439" s="19">
        <f t="shared" si="2234"/>
        <v>0</v>
      </c>
      <c r="ET439" s="19">
        <f t="shared" si="2234"/>
        <v>0</v>
      </c>
      <c r="EU439" s="19">
        <f t="shared" si="2234"/>
        <v>15585.765000000003</v>
      </c>
      <c r="EV439" s="19">
        <f t="shared" si="2234"/>
        <v>120683.55000000002</v>
      </c>
      <c r="EW439" s="19"/>
      <c r="EZ439" s="1" t="str">
        <f t="shared" si="2235"/>
        <v>Niños</v>
      </c>
      <c r="FA439" s="19">
        <f t="shared" si="2236"/>
        <v>0</v>
      </c>
      <c r="FB439" s="19">
        <f t="shared" si="2236"/>
        <v>0</v>
      </c>
      <c r="FC439" s="19">
        <f t="shared" si="2236"/>
        <v>0</v>
      </c>
      <c r="FD439" s="19">
        <f t="shared" si="2236"/>
        <v>4795.62</v>
      </c>
      <c r="FE439" s="19">
        <f t="shared" si="2236"/>
        <v>37133.4</v>
      </c>
      <c r="FG439" s="19">
        <f t="shared" si="2237"/>
        <v>0</v>
      </c>
      <c r="FH439" s="19">
        <f t="shared" si="2237"/>
        <v>0</v>
      </c>
      <c r="FI439" s="19">
        <f t="shared" si="2237"/>
        <v>0</v>
      </c>
      <c r="FJ439" s="19">
        <f t="shared" si="2237"/>
        <v>32135.785500000005</v>
      </c>
      <c r="FK439" s="19">
        <f t="shared" si="2237"/>
        <v>268717.995</v>
      </c>
      <c r="FL439" s="19"/>
      <c r="FN439" s="19">
        <f t="shared" si="2238"/>
        <v>0</v>
      </c>
      <c r="FO439" s="19">
        <f t="shared" si="2238"/>
        <v>0</v>
      </c>
      <c r="FP439" s="19">
        <f t="shared" si="2238"/>
        <v>0</v>
      </c>
      <c r="FQ439" s="19">
        <f t="shared" si="2238"/>
        <v>15585.765000000003</v>
      </c>
      <c r="FR439" s="19">
        <f t="shared" si="2238"/>
        <v>120683.55000000002</v>
      </c>
      <c r="FS439" s="19"/>
      <c r="FV439" s="1" t="str">
        <f t="shared" si="2239"/>
        <v>Niños</v>
      </c>
      <c r="FW439" s="19">
        <f t="shared" si="2240"/>
        <v>0</v>
      </c>
      <c r="FX439" s="19">
        <f t="shared" si="2240"/>
        <v>0</v>
      </c>
      <c r="FY439" s="19">
        <f t="shared" si="2240"/>
        <v>0</v>
      </c>
      <c r="FZ439" s="19">
        <f t="shared" si="2240"/>
        <v>4795.62</v>
      </c>
      <c r="GA439" s="19">
        <f t="shared" si="2240"/>
        <v>20899.199999999997</v>
      </c>
      <c r="GC439" s="19">
        <f t="shared" si="2241"/>
        <v>0</v>
      </c>
      <c r="GD439" s="19">
        <f t="shared" si="2241"/>
        <v>0</v>
      </c>
      <c r="GE439" s="19">
        <f t="shared" si="2241"/>
        <v>0</v>
      </c>
      <c r="GF439" s="19">
        <f t="shared" si="2241"/>
        <v>32135.785500000005</v>
      </c>
      <c r="GG439" s="19">
        <f t="shared" si="2241"/>
        <v>144820.26</v>
      </c>
      <c r="GH439" s="19"/>
      <c r="GJ439" s="19">
        <f t="shared" si="2242"/>
        <v>0</v>
      </c>
      <c r="GK439" s="19">
        <f t="shared" si="2242"/>
        <v>0</v>
      </c>
      <c r="GL439" s="19">
        <f t="shared" si="2242"/>
        <v>0</v>
      </c>
      <c r="GM439" s="19">
        <f t="shared" si="2242"/>
        <v>15585.765000000003</v>
      </c>
      <c r="GN439" s="19">
        <f t="shared" si="2242"/>
        <v>67922.400000000009</v>
      </c>
      <c r="GO439" s="19"/>
      <c r="GR439" s="1" t="str">
        <f t="shared" si="2243"/>
        <v>Niños</v>
      </c>
      <c r="GS439" s="19">
        <f t="shared" si="2244"/>
        <v>0</v>
      </c>
      <c r="GT439" s="19">
        <f t="shared" si="2244"/>
        <v>0</v>
      </c>
      <c r="GU439" s="19">
        <f t="shared" si="2244"/>
        <v>0</v>
      </c>
      <c r="GV439" s="19">
        <f t="shared" si="2244"/>
        <v>4795.62</v>
      </c>
      <c r="GW439" s="19">
        <f t="shared" si="2244"/>
        <v>37133.4</v>
      </c>
      <c r="GY439" s="19">
        <f t="shared" si="2245"/>
        <v>0</v>
      </c>
      <c r="GZ439" s="19">
        <f t="shared" si="2245"/>
        <v>0</v>
      </c>
      <c r="HA439" s="19">
        <f t="shared" si="2245"/>
        <v>0</v>
      </c>
      <c r="HB439" s="19">
        <f t="shared" si="2245"/>
        <v>32135.785500000005</v>
      </c>
      <c r="HC439" s="19">
        <f t="shared" si="2245"/>
        <v>268717.995</v>
      </c>
      <c r="HD439" s="19"/>
      <c r="HF439" s="19">
        <f t="shared" si="2246"/>
        <v>0</v>
      </c>
      <c r="HG439" s="19">
        <f t="shared" si="2246"/>
        <v>0</v>
      </c>
      <c r="HH439" s="19">
        <f t="shared" si="2246"/>
        <v>0</v>
      </c>
      <c r="HI439" s="19">
        <f t="shared" si="2246"/>
        <v>15585.765000000003</v>
      </c>
      <c r="HJ439" s="19">
        <f t="shared" si="2246"/>
        <v>120683.55000000002</v>
      </c>
      <c r="HK439" s="19"/>
      <c r="HN439" s="1" t="str">
        <f t="shared" si="2247"/>
        <v>Niños</v>
      </c>
      <c r="HO439" s="19">
        <f t="shared" si="2248"/>
        <v>0</v>
      </c>
      <c r="HP439" s="19">
        <f t="shared" si="2248"/>
        <v>0</v>
      </c>
      <c r="HQ439" s="19">
        <f t="shared" si="2248"/>
        <v>0</v>
      </c>
      <c r="HR439" s="19">
        <f t="shared" si="2248"/>
        <v>4795.62</v>
      </c>
      <c r="HS439" s="19">
        <f t="shared" si="2248"/>
        <v>15394.499999999998</v>
      </c>
      <c r="HU439" s="19">
        <f t="shared" si="2249"/>
        <v>0</v>
      </c>
      <c r="HV439" s="19">
        <f t="shared" si="2249"/>
        <v>0</v>
      </c>
      <c r="HW439" s="19">
        <f t="shared" si="2249"/>
        <v>0</v>
      </c>
      <c r="HX439" s="19">
        <f t="shared" si="2249"/>
        <v>32135.785500000005</v>
      </c>
      <c r="HY439" s="19">
        <f t="shared" si="2249"/>
        <v>114770.66250000001</v>
      </c>
      <c r="HZ439" s="19"/>
      <c r="IB439" s="19">
        <f t="shared" si="2250"/>
        <v>0</v>
      </c>
      <c r="IC439" s="19">
        <f t="shared" si="2250"/>
        <v>0</v>
      </c>
      <c r="ID439" s="19">
        <f t="shared" si="2250"/>
        <v>0</v>
      </c>
      <c r="IE439" s="19">
        <f t="shared" si="2250"/>
        <v>15585.765000000003</v>
      </c>
      <c r="IF439" s="19">
        <f t="shared" si="2250"/>
        <v>50032.125</v>
      </c>
      <c r="IG439" s="19"/>
    </row>
    <row r="440" spans="1:241">
      <c r="B440" s="1" t="str">
        <f t="shared" si="2207"/>
        <v>Señora</v>
      </c>
      <c r="C440" s="19">
        <f t="shared" si="2251"/>
        <v>0</v>
      </c>
      <c r="D440" s="19">
        <f t="shared" si="2251"/>
        <v>0</v>
      </c>
      <c r="E440" s="19">
        <f t="shared" si="2251"/>
        <v>0</v>
      </c>
      <c r="F440" s="19">
        <f t="shared" si="2251"/>
        <v>4795.62</v>
      </c>
      <c r="G440" s="19">
        <f t="shared" si="2251"/>
        <v>22205.4</v>
      </c>
      <c r="I440" s="19">
        <f t="shared" si="2252"/>
        <v>0</v>
      </c>
      <c r="J440" s="19">
        <f t="shared" si="2252"/>
        <v>0</v>
      </c>
      <c r="K440" s="19">
        <f t="shared" si="2252"/>
        <v>0</v>
      </c>
      <c r="L440" s="19">
        <f t="shared" si="2252"/>
        <v>42518.116200000004</v>
      </c>
      <c r="M440" s="19">
        <f t="shared" si="2252"/>
        <v>233572.81799999997</v>
      </c>
      <c r="N440" s="19"/>
      <c r="P440" s="19">
        <f t="shared" si="2253"/>
        <v>0</v>
      </c>
      <c r="Q440" s="19">
        <f t="shared" si="2253"/>
        <v>0</v>
      </c>
      <c r="R440" s="19">
        <f t="shared" si="2253"/>
        <v>0</v>
      </c>
      <c r="S440" s="19">
        <f t="shared" si="2253"/>
        <v>20621.165999999997</v>
      </c>
      <c r="T440" s="19">
        <f t="shared" si="2253"/>
        <v>95483.219999999987</v>
      </c>
      <c r="U440" s="19"/>
      <c r="X440" s="1" t="str">
        <f t="shared" si="2211"/>
        <v>Señora</v>
      </c>
      <c r="Y440" s="19">
        <f t="shared" si="2212"/>
        <v>0</v>
      </c>
      <c r="Z440" s="19">
        <f t="shared" si="2212"/>
        <v>0</v>
      </c>
      <c r="AA440" s="19">
        <f t="shared" si="2212"/>
        <v>0</v>
      </c>
      <c r="AB440" s="19">
        <f t="shared" si="2212"/>
        <v>4795.62</v>
      </c>
      <c r="AC440" s="19">
        <f t="shared" si="2212"/>
        <v>37133.4</v>
      </c>
      <c r="AE440" s="19">
        <f t="shared" si="2213"/>
        <v>0</v>
      </c>
      <c r="AF440" s="19">
        <f t="shared" si="2213"/>
        <v>0</v>
      </c>
      <c r="AG440" s="19">
        <f t="shared" si="2213"/>
        <v>0</v>
      </c>
      <c r="AH440" s="19">
        <f t="shared" si="2213"/>
        <v>42518.116200000004</v>
      </c>
      <c r="AI440" s="19">
        <f t="shared" si="2213"/>
        <v>355534.57799999992</v>
      </c>
      <c r="AJ440" s="19"/>
      <c r="AL440" s="19">
        <f t="shared" si="2214"/>
        <v>0</v>
      </c>
      <c r="AM440" s="19">
        <f t="shared" si="2214"/>
        <v>0</v>
      </c>
      <c r="AN440" s="19">
        <f t="shared" si="2214"/>
        <v>0</v>
      </c>
      <c r="AO440" s="19">
        <f t="shared" si="2214"/>
        <v>20621.165999999997</v>
      </c>
      <c r="AP440" s="19">
        <f t="shared" si="2214"/>
        <v>159673.62</v>
      </c>
      <c r="AQ440" s="19"/>
      <c r="AT440" s="1" t="str">
        <f t="shared" si="2215"/>
        <v>Señora</v>
      </c>
      <c r="AU440" s="19">
        <f t="shared" si="2216"/>
        <v>0</v>
      </c>
      <c r="AV440" s="19">
        <f t="shared" si="2216"/>
        <v>0</v>
      </c>
      <c r="AW440" s="19">
        <f t="shared" si="2216"/>
        <v>0</v>
      </c>
      <c r="AX440" s="19">
        <f t="shared" si="2216"/>
        <v>4795.62</v>
      </c>
      <c r="AY440" s="19">
        <f t="shared" si="2216"/>
        <v>19966.199999999997</v>
      </c>
      <c r="BA440" s="19">
        <f t="shared" si="2217"/>
        <v>0</v>
      </c>
      <c r="BB440" s="19">
        <f t="shared" si="2217"/>
        <v>0</v>
      </c>
      <c r="BC440" s="19">
        <f t="shared" si="2217"/>
        <v>0</v>
      </c>
      <c r="BD440" s="19">
        <f t="shared" si="2217"/>
        <v>42518.116200000004</v>
      </c>
      <c r="BE440" s="19">
        <f t="shared" si="2217"/>
        <v>215278.55399999997</v>
      </c>
      <c r="BF440" s="19"/>
      <c r="BH440" s="19">
        <f t="shared" si="2218"/>
        <v>0</v>
      </c>
      <c r="BI440" s="19">
        <f t="shared" si="2218"/>
        <v>0</v>
      </c>
      <c r="BJ440" s="19">
        <f t="shared" si="2218"/>
        <v>0</v>
      </c>
      <c r="BK440" s="19">
        <f t="shared" si="2218"/>
        <v>20621.165999999997</v>
      </c>
      <c r="BL440" s="19">
        <f t="shared" si="2218"/>
        <v>85854.659999999989</v>
      </c>
      <c r="BM440" s="19"/>
      <c r="BP440" s="1" t="str">
        <f t="shared" si="2219"/>
        <v>Señora</v>
      </c>
      <c r="BQ440" s="19">
        <f t="shared" si="2220"/>
        <v>0</v>
      </c>
      <c r="BR440" s="19">
        <f t="shared" si="2220"/>
        <v>0</v>
      </c>
      <c r="BS440" s="19">
        <f t="shared" si="2220"/>
        <v>0</v>
      </c>
      <c r="BT440" s="19">
        <f t="shared" si="2220"/>
        <v>4795.62</v>
      </c>
      <c r="BU440" s="19">
        <f t="shared" si="2220"/>
        <v>37133.4</v>
      </c>
      <c r="BW440" s="19">
        <f t="shared" si="2221"/>
        <v>0</v>
      </c>
      <c r="BX440" s="19">
        <f t="shared" si="2221"/>
        <v>0</v>
      </c>
      <c r="BY440" s="19">
        <f t="shared" si="2221"/>
        <v>0</v>
      </c>
      <c r="BZ440" s="19">
        <f t="shared" si="2221"/>
        <v>42518.116200000004</v>
      </c>
      <c r="CA440" s="19">
        <f t="shared" si="2221"/>
        <v>355534.57799999992</v>
      </c>
      <c r="CB440" s="19"/>
      <c r="CD440" s="19">
        <f t="shared" si="2222"/>
        <v>0</v>
      </c>
      <c r="CE440" s="19">
        <f t="shared" si="2222"/>
        <v>0</v>
      </c>
      <c r="CF440" s="19">
        <f t="shared" si="2222"/>
        <v>0</v>
      </c>
      <c r="CG440" s="19">
        <f t="shared" si="2222"/>
        <v>20621.165999999997</v>
      </c>
      <c r="CH440" s="19">
        <f t="shared" si="2222"/>
        <v>159673.62</v>
      </c>
      <c r="CI440" s="19"/>
      <c r="CL440" s="1" t="str">
        <f t="shared" si="2223"/>
        <v>Señora</v>
      </c>
      <c r="CM440" s="19">
        <f t="shared" si="2224"/>
        <v>0</v>
      </c>
      <c r="CN440" s="19">
        <f t="shared" si="2224"/>
        <v>0</v>
      </c>
      <c r="CO440" s="19">
        <f t="shared" si="2224"/>
        <v>0</v>
      </c>
      <c r="CP440" s="19">
        <f t="shared" si="2224"/>
        <v>4795.62</v>
      </c>
      <c r="CQ440" s="19">
        <f t="shared" si="2224"/>
        <v>15394.499999999998</v>
      </c>
      <c r="CS440" s="19">
        <f t="shared" si="2225"/>
        <v>0</v>
      </c>
      <c r="CT440" s="19">
        <f t="shared" si="2225"/>
        <v>0</v>
      </c>
      <c r="CU440" s="19">
        <f t="shared" si="2225"/>
        <v>0</v>
      </c>
      <c r="CV440" s="19">
        <f t="shared" si="2225"/>
        <v>42518.116200000004</v>
      </c>
      <c r="CW440" s="19">
        <f t="shared" si="2225"/>
        <v>151850.41499999998</v>
      </c>
      <c r="CX440" s="19"/>
      <c r="CZ440" s="19">
        <f t="shared" si="2226"/>
        <v>0</v>
      </c>
      <c r="DA440" s="19">
        <f t="shared" si="2226"/>
        <v>0</v>
      </c>
      <c r="DB440" s="19">
        <f t="shared" si="2226"/>
        <v>0</v>
      </c>
      <c r="DC440" s="19">
        <f t="shared" si="2226"/>
        <v>20621.165999999997</v>
      </c>
      <c r="DD440" s="19">
        <f t="shared" si="2226"/>
        <v>66196.349999999991</v>
      </c>
      <c r="DE440" s="19"/>
      <c r="DH440" s="1" t="str">
        <f t="shared" si="2227"/>
        <v>Señora</v>
      </c>
      <c r="DI440" s="19">
        <f t="shared" si="2228"/>
        <v>0</v>
      </c>
      <c r="DJ440" s="19">
        <f t="shared" si="2228"/>
        <v>0</v>
      </c>
      <c r="DK440" s="19">
        <f t="shared" si="2228"/>
        <v>0</v>
      </c>
      <c r="DL440" s="19">
        <f t="shared" si="2228"/>
        <v>3862.62</v>
      </c>
      <c r="DM440" s="19">
        <f t="shared" si="2228"/>
        <v>15394.499999999998</v>
      </c>
      <c r="DO440" s="19">
        <f t="shared" si="2229"/>
        <v>0</v>
      </c>
      <c r="DP440" s="19">
        <f t="shared" si="2229"/>
        <v>0</v>
      </c>
      <c r="DQ440" s="19">
        <f t="shared" si="2229"/>
        <v>0</v>
      </c>
      <c r="DR440" s="19">
        <f t="shared" si="2229"/>
        <v>34895.506199999996</v>
      </c>
      <c r="DS440" s="19">
        <f t="shared" si="2229"/>
        <v>151850.41499999998</v>
      </c>
      <c r="DT440" s="19"/>
      <c r="DV440" s="19">
        <f t="shared" si="2230"/>
        <v>0</v>
      </c>
      <c r="DW440" s="19">
        <f t="shared" si="2230"/>
        <v>0</v>
      </c>
      <c r="DX440" s="19">
        <f t="shared" si="2230"/>
        <v>0</v>
      </c>
      <c r="DY440" s="19">
        <f t="shared" si="2230"/>
        <v>16609.266</v>
      </c>
      <c r="DZ440" s="19">
        <f t="shared" si="2230"/>
        <v>66196.349999999991</v>
      </c>
      <c r="EA440" s="19"/>
      <c r="ED440" s="1" t="str">
        <f t="shared" si="2231"/>
        <v>Señora</v>
      </c>
      <c r="EE440" s="19">
        <f t="shared" si="2232"/>
        <v>0</v>
      </c>
      <c r="EF440" s="19">
        <f t="shared" si="2232"/>
        <v>0</v>
      </c>
      <c r="EG440" s="19">
        <f t="shared" si="2232"/>
        <v>0</v>
      </c>
      <c r="EH440" s="19">
        <f t="shared" si="2232"/>
        <v>4795.62</v>
      </c>
      <c r="EI440" s="19">
        <f t="shared" si="2232"/>
        <v>37133.4</v>
      </c>
      <c r="EK440" s="19">
        <f t="shared" si="2233"/>
        <v>0</v>
      </c>
      <c r="EL440" s="19">
        <f t="shared" si="2233"/>
        <v>0</v>
      </c>
      <c r="EM440" s="19">
        <f t="shared" si="2233"/>
        <v>0</v>
      </c>
      <c r="EN440" s="19">
        <f t="shared" si="2233"/>
        <v>42518.116200000004</v>
      </c>
      <c r="EO440" s="19">
        <f t="shared" si="2233"/>
        <v>355534.57799999992</v>
      </c>
      <c r="EP440" s="19"/>
      <c r="ER440" s="19">
        <f t="shared" si="2234"/>
        <v>0</v>
      </c>
      <c r="ES440" s="19">
        <f t="shared" si="2234"/>
        <v>0</v>
      </c>
      <c r="ET440" s="19">
        <f t="shared" si="2234"/>
        <v>0</v>
      </c>
      <c r="EU440" s="19">
        <f t="shared" si="2234"/>
        <v>20621.165999999997</v>
      </c>
      <c r="EV440" s="19">
        <f t="shared" si="2234"/>
        <v>159673.62</v>
      </c>
      <c r="EW440" s="19"/>
      <c r="EZ440" s="1" t="str">
        <f t="shared" si="2235"/>
        <v>Señora</v>
      </c>
      <c r="FA440" s="19">
        <f t="shared" si="2236"/>
        <v>0</v>
      </c>
      <c r="FB440" s="19">
        <f t="shared" si="2236"/>
        <v>0</v>
      </c>
      <c r="FC440" s="19">
        <f t="shared" si="2236"/>
        <v>0</v>
      </c>
      <c r="FD440" s="19">
        <f t="shared" si="2236"/>
        <v>4795.62</v>
      </c>
      <c r="FE440" s="19">
        <f t="shared" si="2236"/>
        <v>37133.4</v>
      </c>
      <c r="FG440" s="19">
        <f t="shared" si="2237"/>
        <v>0</v>
      </c>
      <c r="FH440" s="19">
        <f t="shared" si="2237"/>
        <v>0</v>
      </c>
      <c r="FI440" s="19">
        <f t="shared" si="2237"/>
        <v>0</v>
      </c>
      <c r="FJ440" s="19">
        <f t="shared" si="2237"/>
        <v>42518.116200000004</v>
      </c>
      <c r="FK440" s="19">
        <f t="shared" si="2237"/>
        <v>355534.57799999992</v>
      </c>
      <c r="FL440" s="19"/>
      <c r="FN440" s="19">
        <f t="shared" si="2238"/>
        <v>0</v>
      </c>
      <c r="FO440" s="19">
        <f t="shared" si="2238"/>
        <v>0</v>
      </c>
      <c r="FP440" s="19">
        <f t="shared" si="2238"/>
        <v>0</v>
      </c>
      <c r="FQ440" s="19">
        <f t="shared" si="2238"/>
        <v>20621.165999999997</v>
      </c>
      <c r="FR440" s="19">
        <f t="shared" si="2238"/>
        <v>159673.62</v>
      </c>
      <c r="FS440" s="19"/>
      <c r="FV440" s="1" t="str">
        <f t="shared" si="2239"/>
        <v>Señora</v>
      </c>
      <c r="FW440" s="19">
        <f t="shared" si="2240"/>
        <v>0</v>
      </c>
      <c r="FX440" s="19">
        <f t="shared" si="2240"/>
        <v>0</v>
      </c>
      <c r="FY440" s="19">
        <f t="shared" si="2240"/>
        <v>0</v>
      </c>
      <c r="FZ440" s="19">
        <f t="shared" si="2240"/>
        <v>4795.62</v>
      </c>
      <c r="GA440" s="19">
        <f t="shared" si="2240"/>
        <v>20899.199999999997</v>
      </c>
      <c r="GC440" s="19">
        <f t="shared" si="2241"/>
        <v>0</v>
      </c>
      <c r="GD440" s="19">
        <f t="shared" si="2241"/>
        <v>0</v>
      </c>
      <c r="GE440" s="19">
        <f t="shared" si="2241"/>
        <v>0</v>
      </c>
      <c r="GF440" s="19">
        <f t="shared" si="2241"/>
        <v>42518.116200000004</v>
      </c>
      <c r="GG440" s="19">
        <f t="shared" si="2241"/>
        <v>191608.34399999998</v>
      </c>
      <c r="GH440" s="19"/>
      <c r="GJ440" s="19">
        <f t="shared" si="2242"/>
        <v>0</v>
      </c>
      <c r="GK440" s="19">
        <f t="shared" si="2242"/>
        <v>0</v>
      </c>
      <c r="GL440" s="19">
        <f t="shared" si="2242"/>
        <v>0</v>
      </c>
      <c r="GM440" s="19">
        <f t="shared" si="2242"/>
        <v>20621.165999999997</v>
      </c>
      <c r="GN440" s="19">
        <f t="shared" si="2242"/>
        <v>89866.559999999998</v>
      </c>
      <c r="GO440" s="19"/>
      <c r="GR440" s="1" t="str">
        <f t="shared" si="2243"/>
        <v>Señora</v>
      </c>
      <c r="GS440" s="19">
        <f t="shared" si="2244"/>
        <v>0</v>
      </c>
      <c r="GT440" s="19">
        <f t="shared" si="2244"/>
        <v>0</v>
      </c>
      <c r="GU440" s="19">
        <f t="shared" si="2244"/>
        <v>0</v>
      </c>
      <c r="GV440" s="19">
        <f t="shared" si="2244"/>
        <v>4795.62</v>
      </c>
      <c r="GW440" s="19">
        <f t="shared" si="2244"/>
        <v>37133.4</v>
      </c>
      <c r="GY440" s="19">
        <f t="shared" si="2245"/>
        <v>0</v>
      </c>
      <c r="GZ440" s="19">
        <f t="shared" si="2245"/>
        <v>0</v>
      </c>
      <c r="HA440" s="19">
        <f t="shared" si="2245"/>
        <v>0</v>
      </c>
      <c r="HB440" s="19">
        <f t="shared" si="2245"/>
        <v>42518.116200000004</v>
      </c>
      <c r="HC440" s="19">
        <f t="shared" si="2245"/>
        <v>355534.57799999992</v>
      </c>
      <c r="HD440" s="19"/>
      <c r="HF440" s="19">
        <f t="shared" si="2246"/>
        <v>0</v>
      </c>
      <c r="HG440" s="19">
        <f t="shared" si="2246"/>
        <v>0</v>
      </c>
      <c r="HH440" s="19">
        <f t="shared" si="2246"/>
        <v>0</v>
      </c>
      <c r="HI440" s="19">
        <f t="shared" si="2246"/>
        <v>20621.165999999997</v>
      </c>
      <c r="HJ440" s="19">
        <f t="shared" si="2246"/>
        <v>159673.62</v>
      </c>
      <c r="HK440" s="19"/>
      <c r="HN440" s="1" t="str">
        <f t="shared" si="2247"/>
        <v>Señora</v>
      </c>
      <c r="HO440" s="19">
        <f t="shared" si="2248"/>
        <v>0</v>
      </c>
      <c r="HP440" s="19">
        <f t="shared" si="2248"/>
        <v>0</v>
      </c>
      <c r="HQ440" s="19">
        <f t="shared" si="2248"/>
        <v>0</v>
      </c>
      <c r="HR440" s="19">
        <f t="shared" si="2248"/>
        <v>4795.62</v>
      </c>
      <c r="HS440" s="19">
        <f t="shared" si="2248"/>
        <v>15394.499999999998</v>
      </c>
      <c r="HU440" s="19">
        <f t="shared" si="2249"/>
        <v>0</v>
      </c>
      <c r="HV440" s="19">
        <f t="shared" si="2249"/>
        <v>0</v>
      </c>
      <c r="HW440" s="19">
        <f t="shared" si="2249"/>
        <v>0</v>
      </c>
      <c r="HX440" s="19">
        <f t="shared" si="2249"/>
        <v>42518.116200000004</v>
      </c>
      <c r="HY440" s="19">
        <f t="shared" si="2249"/>
        <v>151850.41499999998</v>
      </c>
      <c r="HZ440" s="19"/>
      <c r="IB440" s="19">
        <f t="shared" si="2250"/>
        <v>0</v>
      </c>
      <c r="IC440" s="19">
        <f t="shared" si="2250"/>
        <v>0</v>
      </c>
      <c r="ID440" s="19">
        <f t="shared" si="2250"/>
        <v>0</v>
      </c>
      <c r="IE440" s="19">
        <f t="shared" si="2250"/>
        <v>20621.165999999997</v>
      </c>
      <c r="IF440" s="19">
        <f t="shared" si="2250"/>
        <v>66196.349999999991</v>
      </c>
      <c r="IG440" s="19"/>
    </row>
    <row r="441" spans="1:241">
      <c r="B441" s="1" t="str">
        <f t="shared" si="2207"/>
        <v>Regalo</v>
      </c>
      <c r="C441" s="19">
        <f t="shared" si="2251"/>
        <v>0</v>
      </c>
      <c r="D441" s="19">
        <f t="shared" si="2251"/>
        <v>0</v>
      </c>
      <c r="E441" s="19">
        <f t="shared" si="2251"/>
        <v>0</v>
      </c>
      <c r="F441" s="19">
        <f t="shared" si="2251"/>
        <v>0</v>
      </c>
      <c r="G441" s="19">
        <f t="shared" si="2251"/>
        <v>0</v>
      </c>
      <c r="I441" s="19">
        <f t="shared" si="2252"/>
        <v>0</v>
      </c>
      <c r="J441" s="19">
        <f t="shared" si="2252"/>
        <v>0</v>
      </c>
      <c r="K441" s="19">
        <f t="shared" si="2252"/>
        <v>0</v>
      </c>
      <c r="L441" s="19">
        <f t="shared" si="2252"/>
        <v>0</v>
      </c>
      <c r="M441" s="19">
        <f t="shared" si="2252"/>
        <v>0</v>
      </c>
      <c r="N441" s="19"/>
      <c r="P441" s="19">
        <f t="shared" si="2253"/>
        <v>0</v>
      </c>
      <c r="Q441" s="19">
        <f t="shared" si="2253"/>
        <v>0</v>
      </c>
      <c r="R441" s="19">
        <f t="shared" si="2253"/>
        <v>0</v>
      </c>
      <c r="S441" s="19">
        <f t="shared" si="2253"/>
        <v>0</v>
      </c>
      <c r="T441" s="19">
        <f t="shared" si="2253"/>
        <v>0</v>
      </c>
      <c r="U441" s="19"/>
      <c r="X441" s="1" t="str">
        <f t="shared" si="2211"/>
        <v>Regalo</v>
      </c>
      <c r="Y441" s="19">
        <f t="shared" si="2212"/>
        <v>0</v>
      </c>
      <c r="Z441" s="19">
        <f t="shared" si="2212"/>
        <v>0</v>
      </c>
      <c r="AA441" s="19">
        <f t="shared" si="2212"/>
        <v>0</v>
      </c>
      <c r="AB441" s="19">
        <f t="shared" si="2212"/>
        <v>0</v>
      </c>
      <c r="AC441" s="19">
        <f t="shared" si="2212"/>
        <v>0</v>
      </c>
      <c r="AE441" s="19">
        <f t="shared" si="2213"/>
        <v>0</v>
      </c>
      <c r="AF441" s="19">
        <f t="shared" si="2213"/>
        <v>0</v>
      </c>
      <c r="AG441" s="19">
        <f t="shared" si="2213"/>
        <v>0</v>
      </c>
      <c r="AH441" s="19">
        <f t="shared" si="2213"/>
        <v>0</v>
      </c>
      <c r="AI441" s="19">
        <f t="shared" si="2213"/>
        <v>0</v>
      </c>
      <c r="AJ441" s="19"/>
      <c r="AL441" s="19">
        <f t="shared" si="2214"/>
        <v>0</v>
      </c>
      <c r="AM441" s="19">
        <f t="shared" si="2214"/>
        <v>0</v>
      </c>
      <c r="AN441" s="19">
        <f t="shared" si="2214"/>
        <v>0</v>
      </c>
      <c r="AO441" s="19">
        <f t="shared" si="2214"/>
        <v>0</v>
      </c>
      <c r="AP441" s="19">
        <f t="shared" si="2214"/>
        <v>0</v>
      </c>
      <c r="AQ441" s="19"/>
      <c r="AT441" s="1" t="str">
        <f t="shared" si="2215"/>
        <v>Regalo</v>
      </c>
      <c r="AU441" s="19">
        <f t="shared" si="2216"/>
        <v>0</v>
      </c>
      <c r="AV441" s="19">
        <f t="shared" si="2216"/>
        <v>0</v>
      </c>
      <c r="AW441" s="19">
        <f t="shared" si="2216"/>
        <v>0</v>
      </c>
      <c r="AX441" s="19">
        <f t="shared" si="2216"/>
        <v>0</v>
      </c>
      <c r="AY441" s="19">
        <f t="shared" si="2216"/>
        <v>0</v>
      </c>
      <c r="BA441" s="19">
        <f t="shared" si="2217"/>
        <v>0</v>
      </c>
      <c r="BB441" s="19">
        <f t="shared" si="2217"/>
        <v>0</v>
      </c>
      <c r="BC441" s="19">
        <f t="shared" si="2217"/>
        <v>0</v>
      </c>
      <c r="BD441" s="19">
        <f t="shared" si="2217"/>
        <v>0</v>
      </c>
      <c r="BE441" s="19">
        <f t="shared" si="2217"/>
        <v>0</v>
      </c>
      <c r="BF441" s="19"/>
      <c r="BH441" s="19">
        <f t="shared" si="2218"/>
        <v>0</v>
      </c>
      <c r="BI441" s="19">
        <f t="shared" si="2218"/>
        <v>0</v>
      </c>
      <c r="BJ441" s="19">
        <f t="shared" si="2218"/>
        <v>0</v>
      </c>
      <c r="BK441" s="19">
        <f t="shared" si="2218"/>
        <v>0</v>
      </c>
      <c r="BL441" s="19">
        <f t="shared" si="2218"/>
        <v>0</v>
      </c>
      <c r="BM441" s="19"/>
      <c r="BP441" s="1" t="str">
        <f t="shared" si="2219"/>
        <v>Regalo</v>
      </c>
      <c r="BQ441" s="19">
        <f t="shared" si="2220"/>
        <v>0</v>
      </c>
      <c r="BR441" s="19">
        <f t="shared" si="2220"/>
        <v>0</v>
      </c>
      <c r="BS441" s="19">
        <f t="shared" si="2220"/>
        <v>0</v>
      </c>
      <c r="BT441" s="19">
        <f t="shared" si="2220"/>
        <v>0</v>
      </c>
      <c r="BU441" s="19">
        <f t="shared" si="2220"/>
        <v>0</v>
      </c>
      <c r="BW441" s="19">
        <f t="shared" si="2221"/>
        <v>0</v>
      </c>
      <c r="BX441" s="19">
        <f t="shared" si="2221"/>
        <v>0</v>
      </c>
      <c r="BY441" s="19">
        <f t="shared" si="2221"/>
        <v>0</v>
      </c>
      <c r="BZ441" s="19">
        <f t="shared" si="2221"/>
        <v>0</v>
      </c>
      <c r="CA441" s="19">
        <f t="shared" si="2221"/>
        <v>0</v>
      </c>
      <c r="CB441" s="19"/>
      <c r="CD441" s="19">
        <f t="shared" si="2222"/>
        <v>0</v>
      </c>
      <c r="CE441" s="19">
        <f t="shared" si="2222"/>
        <v>0</v>
      </c>
      <c r="CF441" s="19">
        <f t="shared" si="2222"/>
        <v>0</v>
      </c>
      <c r="CG441" s="19">
        <f t="shared" si="2222"/>
        <v>0</v>
      </c>
      <c r="CH441" s="19">
        <f t="shared" si="2222"/>
        <v>0</v>
      </c>
      <c r="CI441" s="19"/>
      <c r="CL441" s="1" t="str">
        <f t="shared" si="2223"/>
        <v>Regalo</v>
      </c>
      <c r="CM441" s="19">
        <f t="shared" si="2224"/>
        <v>0</v>
      </c>
      <c r="CN441" s="19">
        <f t="shared" si="2224"/>
        <v>0</v>
      </c>
      <c r="CO441" s="19">
        <f t="shared" si="2224"/>
        <v>0</v>
      </c>
      <c r="CP441" s="19">
        <f t="shared" si="2224"/>
        <v>0</v>
      </c>
      <c r="CQ441" s="19">
        <f t="shared" si="2224"/>
        <v>0</v>
      </c>
      <c r="CS441" s="19">
        <f t="shared" si="2225"/>
        <v>0</v>
      </c>
      <c r="CT441" s="19">
        <f t="shared" si="2225"/>
        <v>0</v>
      </c>
      <c r="CU441" s="19">
        <f t="shared" si="2225"/>
        <v>0</v>
      </c>
      <c r="CV441" s="19">
        <f t="shared" si="2225"/>
        <v>0</v>
      </c>
      <c r="CW441" s="19">
        <f t="shared" si="2225"/>
        <v>0</v>
      </c>
      <c r="CX441" s="19"/>
      <c r="CZ441" s="19">
        <f t="shared" si="2226"/>
        <v>0</v>
      </c>
      <c r="DA441" s="19">
        <f t="shared" si="2226"/>
        <v>0</v>
      </c>
      <c r="DB441" s="19">
        <f t="shared" si="2226"/>
        <v>0</v>
      </c>
      <c r="DC441" s="19">
        <f t="shared" si="2226"/>
        <v>0</v>
      </c>
      <c r="DD441" s="19">
        <f t="shared" si="2226"/>
        <v>0</v>
      </c>
      <c r="DE441" s="19"/>
      <c r="DH441" s="1" t="str">
        <f t="shared" si="2227"/>
        <v>Regalo</v>
      </c>
      <c r="DI441" s="19">
        <f t="shared" si="2228"/>
        <v>0</v>
      </c>
      <c r="DJ441" s="19">
        <f t="shared" si="2228"/>
        <v>0</v>
      </c>
      <c r="DK441" s="19">
        <f t="shared" si="2228"/>
        <v>0</v>
      </c>
      <c r="DL441" s="19">
        <f t="shared" si="2228"/>
        <v>0</v>
      </c>
      <c r="DM441" s="19">
        <f t="shared" si="2228"/>
        <v>0</v>
      </c>
      <c r="DO441" s="19">
        <f t="shared" si="2229"/>
        <v>0</v>
      </c>
      <c r="DP441" s="19">
        <f t="shared" si="2229"/>
        <v>0</v>
      </c>
      <c r="DQ441" s="19">
        <f t="shared" si="2229"/>
        <v>0</v>
      </c>
      <c r="DR441" s="19">
        <f t="shared" si="2229"/>
        <v>0</v>
      </c>
      <c r="DS441" s="19">
        <f t="shared" si="2229"/>
        <v>0</v>
      </c>
      <c r="DT441" s="19"/>
      <c r="DV441" s="19">
        <f t="shared" si="2230"/>
        <v>0</v>
      </c>
      <c r="DW441" s="19">
        <f t="shared" si="2230"/>
        <v>0</v>
      </c>
      <c r="DX441" s="19">
        <f t="shared" si="2230"/>
        <v>0</v>
      </c>
      <c r="DY441" s="19">
        <f t="shared" si="2230"/>
        <v>0</v>
      </c>
      <c r="DZ441" s="19">
        <f t="shared" si="2230"/>
        <v>0</v>
      </c>
      <c r="EA441" s="19"/>
      <c r="ED441" s="1" t="str">
        <f t="shared" si="2231"/>
        <v>Regalo</v>
      </c>
      <c r="EE441" s="19">
        <f t="shared" si="2232"/>
        <v>0</v>
      </c>
      <c r="EF441" s="19">
        <f t="shared" si="2232"/>
        <v>0</v>
      </c>
      <c r="EG441" s="19">
        <f t="shared" si="2232"/>
        <v>0</v>
      </c>
      <c r="EH441" s="19">
        <f t="shared" si="2232"/>
        <v>0</v>
      </c>
      <c r="EI441" s="19">
        <f t="shared" si="2232"/>
        <v>0</v>
      </c>
      <c r="EK441" s="19">
        <f t="shared" si="2233"/>
        <v>0</v>
      </c>
      <c r="EL441" s="19">
        <f t="shared" si="2233"/>
        <v>0</v>
      </c>
      <c r="EM441" s="19">
        <f t="shared" si="2233"/>
        <v>0</v>
      </c>
      <c r="EN441" s="19">
        <f t="shared" si="2233"/>
        <v>0</v>
      </c>
      <c r="EO441" s="19">
        <f t="shared" si="2233"/>
        <v>0</v>
      </c>
      <c r="EP441" s="19"/>
      <c r="ER441" s="19">
        <f t="shared" si="2234"/>
        <v>0</v>
      </c>
      <c r="ES441" s="19">
        <f t="shared" si="2234"/>
        <v>0</v>
      </c>
      <c r="ET441" s="19">
        <f t="shared" si="2234"/>
        <v>0</v>
      </c>
      <c r="EU441" s="19">
        <f t="shared" si="2234"/>
        <v>0</v>
      </c>
      <c r="EV441" s="19">
        <f t="shared" si="2234"/>
        <v>0</v>
      </c>
      <c r="EW441" s="19"/>
      <c r="EZ441" s="1" t="str">
        <f t="shared" si="2235"/>
        <v>Regalo</v>
      </c>
      <c r="FA441" s="19">
        <f t="shared" si="2236"/>
        <v>0</v>
      </c>
      <c r="FB441" s="19">
        <f t="shared" si="2236"/>
        <v>0</v>
      </c>
      <c r="FC441" s="19">
        <f t="shared" si="2236"/>
        <v>0</v>
      </c>
      <c r="FD441" s="19">
        <f t="shared" si="2236"/>
        <v>0</v>
      </c>
      <c r="FE441" s="19">
        <f t="shared" si="2236"/>
        <v>0</v>
      </c>
      <c r="FG441" s="19">
        <f t="shared" si="2237"/>
        <v>0</v>
      </c>
      <c r="FH441" s="19">
        <f t="shared" si="2237"/>
        <v>0</v>
      </c>
      <c r="FI441" s="19">
        <f t="shared" si="2237"/>
        <v>0</v>
      </c>
      <c r="FJ441" s="19">
        <f t="shared" si="2237"/>
        <v>0</v>
      </c>
      <c r="FK441" s="19">
        <f t="shared" si="2237"/>
        <v>0</v>
      </c>
      <c r="FL441" s="19"/>
      <c r="FN441" s="19">
        <f t="shared" si="2238"/>
        <v>0</v>
      </c>
      <c r="FO441" s="19">
        <f t="shared" si="2238"/>
        <v>0</v>
      </c>
      <c r="FP441" s="19">
        <f t="shared" si="2238"/>
        <v>0</v>
      </c>
      <c r="FQ441" s="19">
        <f t="shared" si="2238"/>
        <v>0</v>
      </c>
      <c r="FR441" s="19">
        <f t="shared" si="2238"/>
        <v>0</v>
      </c>
      <c r="FS441" s="19"/>
      <c r="FV441" s="1" t="str">
        <f t="shared" si="2239"/>
        <v>Regalo</v>
      </c>
      <c r="FW441" s="19">
        <f t="shared" si="2240"/>
        <v>0</v>
      </c>
      <c r="FX441" s="19">
        <f t="shared" si="2240"/>
        <v>0</v>
      </c>
      <c r="FY441" s="19">
        <f t="shared" si="2240"/>
        <v>0</v>
      </c>
      <c r="FZ441" s="19">
        <f t="shared" si="2240"/>
        <v>0</v>
      </c>
      <c r="GA441" s="19">
        <f t="shared" si="2240"/>
        <v>0</v>
      </c>
      <c r="GC441" s="19">
        <f t="shared" si="2241"/>
        <v>0</v>
      </c>
      <c r="GD441" s="19">
        <f t="shared" si="2241"/>
        <v>0</v>
      </c>
      <c r="GE441" s="19">
        <f t="shared" si="2241"/>
        <v>0</v>
      </c>
      <c r="GF441" s="19">
        <f t="shared" si="2241"/>
        <v>0</v>
      </c>
      <c r="GG441" s="19">
        <f t="shared" si="2241"/>
        <v>0</v>
      </c>
      <c r="GH441" s="19"/>
      <c r="GJ441" s="19">
        <f t="shared" si="2242"/>
        <v>0</v>
      </c>
      <c r="GK441" s="19">
        <f t="shared" si="2242"/>
        <v>0</v>
      </c>
      <c r="GL441" s="19">
        <f t="shared" si="2242"/>
        <v>0</v>
      </c>
      <c r="GM441" s="19">
        <f t="shared" si="2242"/>
        <v>0</v>
      </c>
      <c r="GN441" s="19">
        <f t="shared" si="2242"/>
        <v>0</v>
      </c>
      <c r="GO441" s="19"/>
      <c r="GR441" s="1" t="str">
        <f t="shared" si="2243"/>
        <v>Regalo</v>
      </c>
      <c r="GS441" s="19">
        <f t="shared" si="2244"/>
        <v>0</v>
      </c>
      <c r="GT441" s="19">
        <f t="shared" si="2244"/>
        <v>0</v>
      </c>
      <c r="GU441" s="19">
        <f t="shared" si="2244"/>
        <v>0</v>
      </c>
      <c r="GV441" s="19">
        <f t="shared" si="2244"/>
        <v>0</v>
      </c>
      <c r="GW441" s="19">
        <f t="shared" si="2244"/>
        <v>0</v>
      </c>
      <c r="GY441" s="19">
        <f t="shared" si="2245"/>
        <v>0</v>
      </c>
      <c r="GZ441" s="19">
        <f t="shared" si="2245"/>
        <v>0</v>
      </c>
      <c r="HA441" s="19">
        <f t="shared" si="2245"/>
        <v>0</v>
      </c>
      <c r="HB441" s="19">
        <f t="shared" si="2245"/>
        <v>0</v>
      </c>
      <c r="HC441" s="19">
        <f t="shared" si="2245"/>
        <v>0</v>
      </c>
      <c r="HD441" s="19"/>
      <c r="HF441" s="19">
        <f t="shared" si="2246"/>
        <v>0</v>
      </c>
      <c r="HG441" s="19">
        <f t="shared" si="2246"/>
        <v>0</v>
      </c>
      <c r="HH441" s="19">
        <f t="shared" si="2246"/>
        <v>0</v>
      </c>
      <c r="HI441" s="19">
        <f t="shared" si="2246"/>
        <v>0</v>
      </c>
      <c r="HJ441" s="19">
        <f t="shared" si="2246"/>
        <v>0</v>
      </c>
      <c r="HK441" s="19"/>
      <c r="HN441" s="1" t="str">
        <f t="shared" si="2247"/>
        <v>Regalo</v>
      </c>
      <c r="HO441" s="19">
        <f t="shared" si="2248"/>
        <v>0</v>
      </c>
      <c r="HP441" s="19">
        <f t="shared" si="2248"/>
        <v>0</v>
      </c>
      <c r="HQ441" s="19">
        <f t="shared" si="2248"/>
        <v>0</v>
      </c>
      <c r="HR441" s="19">
        <f t="shared" si="2248"/>
        <v>0</v>
      </c>
      <c r="HS441" s="19">
        <f t="shared" si="2248"/>
        <v>0</v>
      </c>
      <c r="HU441" s="19">
        <f t="shared" si="2249"/>
        <v>0</v>
      </c>
      <c r="HV441" s="19">
        <f t="shared" si="2249"/>
        <v>0</v>
      </c>
      <c r="HW441" s="19">
        <f t="shared" si="2249"/>
        <v>0</v>
      </c>
      <c r="HX441" s="19">
        <f t="shared" si="2249"/>
        <v>0</v>
      </c>
      <c r="HY441" s="19">
        <f t="shared" si="2249"/>
        <v>0</v>
      </c>
      <c r="HZ441" s="19"/>
      <c r="IB441" s="19">
        <f t="shared" si="2250"/>
        <v>0</v>
      </c>
      <c r="IC441" s="19">
        <f t="shared" si="2250"/>
        <v>0</v>
      </c>
      <c r="ID441" s="19">
        <f t="shared" si="2250"/>
        <v>0</v>
      </c>
      <c r="IE441" s="19">
        <f t="shared" si="2250"/>
        <v>0</v>
      </c>
      <c r="IF441" s="19">
        <f t="shared" si="2250"/>
        <v>0</v>
      </c>
      <c r="IG441" s="19"/>
    </row>
    <row r="442" spans="1:241">
      <c r="B442" s="1" t="str">
        <f t="shared" si="2207"/>
        <v>Merchandising</v>
      </c>
      <c r="C442" s="19">
        <f t="shared" si="2251"/>
        <v>0</v>
      </c>
      <c r="D442" s="19">
        <f t="shared" si="2251"/>
        <v>0</v>
      </c>
      <c r="E442" s="19">
        <f t="shared" si="2251"/>
        <v>0</v>
      </c>
      <c r="F442" s="19">
        <f t="shared" si="2251"/>
        <v>311</v>
      </c>
      <c r="G442" s="19">
        <f t="shared" si="2251"/>
        <v>1244</v>
      </c>
      <c r="I442" s="19">
        <f t="shared" si="2252"/>
        <v>0</v>
      </c>
      <c r="J442" s="19">
        <f t="shared" si="2252"/>
        <v>0</v>
      </c>
      <c r="K442" s="19">
        <f t="shared" si="2252"/>
        <v>0</v>
      </c>
      <c r="L442" s="19">
        <f t="shared" si="2252"/>
        <v>1609.4250000000002</v>
      </c>
      <c r="M442" s="19">
        <f t="shared" si="2252"/>
        <v>6437.7000000000007</v>
      </c>
      <c r="N442" s="19"/>
      <c r="P442" s="19">
        <f t="shared" si="2253"/>
        <v>0</v>
      </c>
      <c r="Q442" s="19">
        <f t="shared" si="2253"/>
        <v>0</v>
      </c>
      <c r="R442" s="19">
        <f t="shared" si="2253"/>
        <v>0</v>
      </c>
      <c r="S442" s="19">
        <f t="shared" si="2253"/>
        <v>1072.95</v>
      </c>
      <c r="T442" s="19">
        <f t="shared" si="2253"/>
        <v>4291.8</v>
      </c>
      <c r="U442" s="19"/>
      <c r="X442" s="1" t="str">
        <f t="shared" si="2211"/>
        <v>Merchandising</v>
      </c>
      <c r="Y442" s="19">
        <f t="shared" si="2212"/>
        <v>0</v>
      </c>
      <c r="Z442" s="19">
        <f t="shared" si="2212"/>
        <v>0</v>
      </c>
      <c r="AA442" s="19">
        <f t="shared" si="2212"/>
        <v>0</v>
      </c>
      <c r="AB442" s="19">
        <f t="shared" si="2212"/>
        <v>311</v>
      </c>
      <c r="AC442" s="19">
        <f t="shared" si="2212"/>
        <v>1244</v>
      </c>
      <c r="AE442" s="19">
        <f t="shared" si="2213"/>
        <v>0</v>
      </c>
      <c r="AF442" s="19">
        <f t="shared" si="2213"/>
        <v>0</v>
      </c>
      <c r="AG442" s="19">
        <f t="shared" si="2213"/>
        <v>0</v>
      </c>
      <c r="AH442" s="19">
        <f t="shared" si="2213"/>
        <v>1609.4250000000002</v>
      </c>
      <c r="AI442" s="19">
        <f t="shared" si="2213"/>
        <v>6437.7000000000007</v>
      </c>
      <c r="AJ442" s="19"/>
      <c r="AL442" s="19">
        <f t="shared" si="2214"/>
        <v>0</v>
      </c>
      <c r="AM442" s="19">
        <f t="shared" si="2214"/>
        <v>0</v>
      </c>
      <c r="AN442" s="19">
        <f t="shared" si="2214"/>
        <v>0</v>
      </c>
      <c r="AO442" s="19">
        <f t="shared" si="2214"/>
        <v>1072.95</v>
      </c>
      <c r="AP442" s="19">
        <f t="shared" si="2214"/>
        <v>4291.8</v>
      </c>
      <c r="AQ442" s="19"/>
      <c r="AT442" s="1" t="str">
        <f t="shared" si="2215"/>
        <v>Merchandising</v>
      </c>
      <c r="AU442" s="19">
        <f t="shared" si="2216"/>
        <v>0</v>
      </c>
      <c r="AV442" s="19">
        <f t="shared" si="2216"/>
        <v>0</v>
      </c>
      <c r="AW442" s="19">
        <f t="shared" si="2216"/>
        <v>0</v>
      </c>
      <c r="AX442" s="19">
        <f t="shared" si="2216"/>
        <v>311</v>
      </c>
      <c r="AY442" s="19">
        <f t="shared" si="2216"/>
        <v>1244</v>
      </c>
      <c r="BA442" s="19">
        <f t="shared" si="2217"/>
        <v>0</v>
      </c>
      <c r="BB442" s="19">
        <f t="shared" si="2217"/>
        <v>0</v>
      </c>
      <c r="BC442" s="19">
        <f t="shared" si="2217"/>
        <v>0</v>
      </c>
      <c r="BD442" s="19">
        <f t="shared" si="2217"/>
        <v>1609.4250000000002</v>
      </c>
      <c r="BE442" s="19">
        <f t="shared" si="2217"/>
        <v>6437.7000000000007</v>
      </c>
      <c r="BF442" s="19"/>
      <c r="BH442" s="19">
        <f t="shared" si="2218"/>
        <v>0</v>
      </c>
      <c r="BI442" s="19">
        <f t="shared" si="2218"/>
        <v>0</v>
      </c>
      <c r="BJ442" s="19">
        <f t="shared" si="2218"/>
        <v>0</v>
      </c>
      <c r="BK442" s="19">
        <f t="shared" si="2218"/>
        <v>1072.95</v>
      </c>
      <c r="BL442" s="19">
        <f t="shared" si="2218"/>
        <v>4291.8</v>
      </c>
      <c r="BM442" s="19"/>
      <c r="BP442" s="1" t="str">
        <f t="shared" si="2219"/>
        <v>Merchandising</v>
      </c>
      <c r="BQ442" s="19">
        <f t="shared" si="2220"/>
        <v>0</v>
      </c>
      <c r="BR442" s="19">
        <f t="shared" si="2220"/>
        <v>0</v>
      </c>
      <c r="BS442" s="19">
        <f t="shared" si="2220"/>
        <v>0</v>
      </c>
      <c r="BT442" s="19">
        <f t="shared" si="2220"/>
        <v>311</v>
      </c>
      <c r="BU442" s="19">
        <f t="shared" si="2220"/>
        <v>1244</v>
      </c>
      <c r="BW442" s="19">
        <f t="shared" si="2221"/>
        <v>0</v>
      </c>
      <c r="BX442" s="19">
        <f t="shared" si="2221"/>
        <v>0</v>
      </c>
      <c r="BY442" s="19">
        <f t="shared" si="2221"/>
        <v>0</v>
      </c>
      <c r="BZ442" s="19">
        <f t="shared" si="2221"/>
        <v>1609.4250000000002</v>
      </c>
      <c r="CA442" s="19">
        <f t="shared" si="2221"/>
        <v>6437.7000000000007</v>
      </c>
      <c r="CB442" s="19"/>
      <c r="CD442" s="19">
        <f t="shared" si="2222"/>
        <v>0</v>
      </c>
      <c r="CE442" s="19">
        <f t="shared" si="2222"/>
        <v>0</v>
      </c>
      <c r="CF442" s="19">
        <f t="shared" si="2222"/>
        <v>0</v>
      </c>
      <c r="CG442" s="19">
        <f t="shared" si="2222"/>
        <v>1072.95</v>
      </c>
      <c r="CH442" s="19">
        <f t="shared" si="2222"/>
        <v>4291.8</v>
      </c>
      <c r="CI442" s="19"/>
      <c r="CL442" s="1" t="str">
        <f t="shared" si="2223"/>
        <v>Merchandising</v>
      </c>
      <c r="CM442" s="19">
        <f t="shared" si="2224"/>
        <v>0</v>
      </c>
      <c r="CN442" s="19">
        <f t="shared" si="2224"/>
        <v>0</v>
      </c>
      <c r="CO442" s="19">
        <f t="shared" si="2224"/>
        <v>0</v>
      </c>
      <c r="CP442" s="19">
        <f t="shared" si="2224"/>
        <v>311</v>
      </c>
      <c r="CQ442" s="19">
        <f t="shared" si="2224"/>
        <v>1244</v>
      </c>
      <c r="CS442" s="19">
        <f t="shared" si="2225"/>
        <v>0</v>
      </c>
      <c r="CT442" s="19">
        <f t="shared" si="2225"/>
        <v>0</v>
      </c>
      <c r="CU442" s="19">
        <f t="shared" si="2225"/>
        <v>0</v>
      </c>
      <c r="CV442" s="19">
        <f t="shared" si="2225"/>
        <v>1609.4250000000002</v>
      </c>
      <c r="CW442" s="19">
        <f t="shared" si="2225"/>
        <v>6437.7000000000007</v>
      </c>
      <c r="CX442" s="19"/>
      <c r="CZ442" s="19">
        <f t="shared" si="2226"/>
        <v>0</v>
      </c>
      <c r="DA442" s="19">
        <f t="shared" si="2226"/>
        <v>0</v>
      </c>
      <c r="DB442" s="19">
        <f t="shared" si="2226"/>
        <v>0</v>
      </c>
      <c r="DC442" s="19">
        <f t="shared" si="2226"/>
        <v>1072.95</v>
      </c>
      <c r="DD442" s="19">
        <f t="shared" si="2226"/>
        <v>4291.8</v>
      </c>
      <c r="DE442" s="19"/>
      <c r="DH442" s="1" t="str">
        <f t="shared" si="2227"/>
        <v>Merchandising</v>
      </c>
      <c r="DI442" s="19">
        <f t="shared" si="2228"/>
        <v>0</v>
      </c>
      <c r="DJ442" s="19">
        <f t="shared" si="2228"/>
        <v>0</v>
      </c>
      <c r="DK442" s="19">
        <f t="shared" si="2228"/>
        <v>0</v>
      </c>
      <c r="DL442" s="19">
        <f t="shared" si="2228"/>
        <v>311</v>
      </c>
      <c r="DM442" s="19">
        <f t="shared" si="2228"/>
        <v>1244</v>
      </c>
      <c r="DO442" s="19">
        <f t="shared" si="2229"/>
        <v>0</v>
      </c>
      <c r="DP442" s="19">
        <f t="shared" si="2229"/>
        <v>0</v>
      </c>
      <c r="DQ442" s="19">
        <f t="shared" si="2229"/>
        <v>0</v>
      </c>
      <c r="DR442" s="19">
        <f t="shared" si="2229"/>
        <v>1609.4250000000002</v>
      </c>
      <c r="DS442" s="19">
        <f t="shared" si="2229"/>
        <v>6437.7000000000007</v>
      </c>
      <c r="DT442" s="19"/>
      <c r="DV442" s="19">
        <f t="shared" si="2230"/>
        <v>0</v>
      </c>
      <c r="DW442" s="19">
        <f t="shared" si="2230"/>
        <v>0</v>
      </c>
      <c r="DX442" s="19">
        <f t="shared" si="2230"/>
        <v>0</v>
      </c>
      <c r="DY442" s="19">
        <f t="shared" si="2230"/>
        <v>1072.95</v>
      </c>
      <c r="DZ442" s="19">
        <f t="shared" si="2230"/>
        <v>4291.8</v>
      </c>
      <c r="EA442" s="19"/>
      <c r="ED442" s="1" t="str">
        <f t="shared" si="2231"/>
        <v>Merchandising</v>
      </c>
      <c r="EE442" s="19">
        <f t="shared" si="2232"/>
        <v>0</v>
      </c>
      <c r="EF442" s="19">
        <f t="shared" si="2232"/>
        <v>0</v>
      </c>
      <c r="EG442" s="19">
        <f t="shared" si="2232"/>
        <v>0</v>
      </c>
      <c r="EH442" s="19">
        <f t="shared" si="2232"/>
        <v>311</v>
      </c>
      <c r="EI442" s="19">
        <f t="shared" si="2232"/>
        <v>1244</v>
      </c>
      <c r="EK442" s="19">
        <f t="shared" si="2233"/>
        <v>0</v>
      </c>
      <c r="EL442" s="19">
        <f t="shared" si="2233"/>
        <v>0</v>
      </c>
      <c r="EM442" s="19">
        <f t="shared" si="2233"/>
        <v>0</v>
      </c>
      <c r="EN442" s="19">
        <f t="shared" si="2233"/>
        <v>1609.4250000000002</v>
      </c>
      <c r="EO442" s="19">
        <f t="shared" si="2233"/>
        <v>6437.7000000000007</v>
      </c>
      <c r="EP442" s="19"/>
      <c r="ER442" s="19">
        <f t="shared" si="2234"/>
        <v>0</v>
      </c>
      <c r="ES442" s="19">
        <f t="shared" si="2234"/>
        <v>0</v>
      </c>
      <c r="ET442" s="19">
        <f t="shared" si="2234"/>
        <v>0</v>
      </c>
      <c r="EU442" s="19">
        <f t="shared" si="2234"/>
        <v>1072.95</v>
      </c>
      <c r="EV442" s="19">
        <f t="shared" si="2234"/>
        <v>4291.8</v>
      </c>
      <c r="EW442" s="19"/>
      <c r="EZ442" s="1" t="str">
        <f t="shared" si="2235"/>
        <v>Merchandising</v>
      </c>
      <c r="FA442" s="19">
        <f t="shared" si="2236"/>
        <v>0</v>
      </c>
      <c r="FB442" s="19">
        <f t="shared" si="2236"/>
        <v>0</v>
      </c>
      <c r="FC442" s="19">
        <f t="shared" si="2236"/>
        <v>0</v>
      </c>
      <c r="FD442" s="19">
        <f t="shared" si="2236"/>
        <v>311</v>
      </c>
      <c r="FE442" s="19">
        <f t="shared" si="2236"/>
        <v>1244</v>
      </c>
      <c r="FG442" s="19">
        <f t="shared" si="2237"/>
        <v>0</v>
      </c>
      <c r="FH442" s="19">
        <f t="shared" si="2237"/>
        <v>0</v>
      </c>
      <c r="FI442" s="19">
        <f t="shared" si="2237"/>
        <v>0</v>
      </c>
      <c r="FJ442" s="19">
        <f t="shared" si="2237"/>
        <v>1609.4250000000002</v>
      </c>
      <c r="FK442" s="19">
        <f t="shared" si="2237"/>
        <v>6437.7000000000007</v>
      </c>
      <c r="FL442" s="19"/>
      <c r="FN442" s="19">
        <f t="shared" si="2238"/>
        <v>0</v>
      </c>
      <c r="FO442" s="19">
        <f t="shared" si="2238"/>
        <v>0</v>
      </c>
      <c r="FP442" s="19">
        <f t="shared" si="2238"/>
        <v>0</v>
      </c>
      <c r="FQ442" s="19">
        <f t="shared" si="2238"/>
        <v>1072.95</v>
      </c>
      <c r="FR442" s="19">
        <f t="shared" si="2238"/>
        <v>4291.8</v>
      </c>
      <c r="FS442" s="19"/>
      <c r="FV442" s="1" t="str">
        <f t="shared" si="2239"/>
        <v>Merchandising</v>
      </c>
      <c r="FW442" s="19">
        <f t="shared" si="2240"/>
        <v>0</v>
      </c>
      <c r="FX442" s="19">
        <f t="shared" si="2240"/>
        <v>0</v>
      </c>
      <c r="FY442" s="19">
        <f t="shared" si="2240"/>
        <v>0</v>
      </c>
      <c r="FZ442" s="19">
        <f t="shared" si="2240"/>
        <v>311</v>
      </c>
      <c r="GA442" s="19">
        <f t="shared" si="2240"/>
        <v>1244</v>
      </c>
      <c r="GC442" s="19">
        <f t="shared" si="2241"/>
        <v>0</v>
      </c>
      <c r="GD442" s="19">
        <f t="shared" si="2241"/>
        <v>0</v>
      </c>
      <c r="GE442" s="19">
        <f t="shared" si="2241"/>
        <v>0</v>
      </c>
      <c r="GF442" s="19">
        <f t="shared" si="2241"/>
        <v>1609.4250000000002</v>
      </c>
      <c r="GG442" s="19">
        <f t="shared" si="2241"/>
        <v>6437.7000000000007</v>
      </c>
      <c r="GH442" s="19"/>
      <c r="GJ442" s="19">
        <f t="shared" si="2242"/>
        <v>0</v>
      </c>
      <c r="GK442" s="19">
        <f t="shared" si="2242"/>
        <v>0</v>
      </c>
      <c r="GL442" s="19">
        <f t="shared" si="2242"/>
        <v>0</v>
      </c>
      <c r="GM442" s="19">
        <f t="shared" si="2242"/>
        <v>1072.95</v>
      </c>
      <c r="GN442" s="19">
        <f t="shared" si="2242"/>
        <v>4291.8</v>
      </c>
      <c r="GO442" s="19"/>
      <c r="GR442" s="1" t="str">
        <f t="shared" si="2243"/>
        <v>Merchandising</v>
      </c>
      <c r="GS442" s="19">
        <f t="shared" si="2244"/>
        <v>0</v>
      </c>
      <c r="GT442" s="19">
        <f t="shared" si="2244"/>
        <v>0</v>
      </c>
      <c r="GU442" s="19">
        <f t="shared" si="2244"/>
        <v>0</v>
      </c>
      <c r="GV442" s="19">
        <f t="shared" si="2244"/>
        <v>311</v>
      </c>
      <c r="GW442" s="19">
        <f t="shared" si="2244"/>
        <v>1244</v>
      </c>
      <c r="GY442" s="19">
        <f t="shared" si="2245"/>
        <v>0</v>
      </c>
      <c r="GZ442" s="19">
        <f t="shared" si="2245"/>
        <v>0</v>
      </c>
      <c r="HA442" s="19">
        <f t="shared" si="2245"/>
        <v>0</v>
      </c>
      <c r="HB442" s="19">
        <f t="shared" si="2245"/>
        <v>1609.4250000000002</v>
      </c>
      <c r="HC442" s="19">
        <f t="shared" si="2245"/>
        <v>6437.7000000000007</v>
      </c>
      <c r="HD442" s="19"/>
      <c r="HF442" s="19">
        <f t="shared" si="2246"/>
        <v>0</v>
      </c>
      <c r="HG442" s="19">
        <f t="shared" si="2246"/>
        <v>0</v>
      </c>
      <c r="HH442" s="19">
        <f t="shared" si="2246"/>
        <v>0</v>
      </c>
      <c r="HI442" s="19">
        <f t="shared" si="2246"/>
        <v>1072.95</v>
      </c>
      <c r="HJ442" s="19">
        <f t="shared" si="2246"/>
        <v>4291.8</v>
      </c>
      <c r="HK442" s="19"/>
      <c r="HN442" s="1" t="str">
        <f t="shared" si="2247"/>
        <v>Merchandising</v>
      </c>
      <c r="HO442" s="19">
        <f t="shared" si="2248"/>
        <v>0</v>
      </c>
      <c r="HP442" s="19">
        <f t="shared" si="2248"/>
        <v>0</v>
      </c>
      <c r="HQ442" s="19">
        <f t="shared" si="2248"/>
        <v>0</v>
      </c>
      <c r="HR442" s="19">
        <f t="shared" si="2248"/>
        <v>311</v>
      </c>
      <c r="HS442" s="19">
        <f t="shared" si="2248"/>
        <v>1244</v>
      </c>
      <c r="HU442" s="19">
        <f t="shared" si="2249"/>
        <v>0</v>
      </c>
      <c r="HV442" s="19">
        <f t="shared" si="2249"/>
        <v>0</v>
      </c>
      <c r="HW442" s="19">
        <f t="shared" si="2249"/>
        <v>0</v>
      </c>
      <c r="HX442" s="19">
        <f t="shared" si="2249"/>
        <v>1609.4250000000002</v>
      </c>
      <c r="HY442" s="19">
        <f t="shared" si="2249"/>
        <v>6437.7000000000007</v>
      </c>
      <c r="HZ442" s="19"/>
      <c r="IB442" s="19">
        <f t="shared" si="2250"/>
        <v>0</v>
      </c>
      <c r="IC442" s="19">
        <f t="shared" si="2250"/>
        <v>0</v>
      </c>
      <c r="ID442" s="19">
        <f t="shared" si="2250"/>
        <v>0</v>
      </c>
      <c r="IE442" s="19">
        <f t="shared" si="2250"/>
        <v>1072.95</v>
      </c>
      <c r="IF442" s="19">
        <f t="shared" si="2250"/>
        <v>4291.8</v>
      </c>
      <c r="IG442" s="19"/>
    </row>
    <row r="443" spans="1:241">
      <c r="A443" t="s">
        <v>46</v>
      </c>
      <c r="C443" s="46">
        <f>SUM(C428:C442)</f>
        <v>0</v>
      </c>
      <c r="D443" s="46">
        <f>SUM(D428:D442)</f>
        <v>0</v>
      </c>
      <c r="E443" s="46">
        <f>SUM(E428:E442)</f>
        <v>0</v>
      </c>
      <c r="F443" s="46">
        <f>SUM(F428:F442)</f>
        <v>80238</v>
      </c>
      <c r="G443" s="46">
        <f>SUM(G428:G442)</f>
        <v>371334.00000000006</v>
      </c>
      <c r="I443" s="46">
        <f>SUM(I428:I442)</f>
        <v>0</v>
      </c>
      <c r="J443" s="46">
        <f>SUM(J428:J442)</f>
        <v>0</v>
      </c>
      <c r="K443" s="46">
        <f>SUM(K428:K442)</f>
        <v>0</v>
      </c>
      <c r="L443" s="46">
        <f>SUM(L428:L442)</f>
        <v>1201377.2167500001</v>
      </c>
      <c r="M443" s="46">
        <f>SUM(M428:M442)</f>
        <v>5795370.0855</v>
      </c>
      <c r="N443" s="19"/>
      <c r="P443" s="46">
        <f>SUM(P428:P442)</f>
        <v>0</v>
      </c>
      <c r="Q443" s="46">
        <f>SUM(Q428:Q442)</f>
        <v>0</v>
      </c>
      <c r="R443" s="46">
        <f>SUM(R428:R442)</f>
        <v>0</v>
      </c>
      <c r="S443" s="46">
        <f>SUM(S428:S442)</f>
        <v>417731.93450000003</v>
      </c>
      <c r="T443" s="46">
        <f>SUM(T428:T442)</f>
        <v>1936337.3150000002</v>
      </c>
      <c r="U443" s="19"/>
      <c r="W443" t="s">
        <v>46</v>
      </c>
      <c r="Y443" s="46">
        <f>SUM(Y428:Y442)</f>
        <v>0</v>
      </c>
      <c r="Z443" s="46">
        <f>SUM(Z428:Z442)</f>
        <v>0</v>
      </c>
      <c r="AA443" s="46">
        <f>SUM(AA428:AA442)</f>
        <v>0</v>
      </c>
      <c r="AB443" s="46">
        <f>SUM(AB428:AB442)</f>
        <v>80238</v>
      </c>
      <c r="AC443" s="46">
        <f>SUM(AC428:AC442)</f>
        <v>620134</v>
      </c>
      <c r="AE443" s="46">
        <f>SUM(AE428:AE442)</f>
        <v>0</v>
      </c>
      <c r="AF443" s="46">
        <f>SUM(AF428:AF442)</f>
        <v>0</v>
      </c>
      <c r="AG443" s="46">
        <f>SUM(AG428:AG442)</f>
        <v>0</v>
      </c>
      <c r="AH443" s="46">
        <f>SUM(AH428:AH442)</f>
        <v>1217121.5917500001</v>
      </c>
      <c r="AI443" s="46">
        <f>SUM(AI428:AI442)</f>
        <v>8404305.5454999991</v>
      </c>
      <c r="AJ443" s="19"/>
      <c r="AL443" s="46">
        <f>SUM(AL428:AL442)</f>
        <v>0</v>
      </c>
      <c r="AM443" s="46">
        <f>SUM(AM428:AM442)</f>
        <v>0</v>
      </c>
      <c r="AN443" s="46">
        <f>SUM(AN428:AN442)</f>
        <v>0</v>
      </c>
      <c r="AO443" s="46">
        <f>SUM(AO428:AO442)</f>
        <v>418571.6345000001</v>
      </c>
      <c r="AP443" s="46">
        <f>SUM(AP428:AP442)</f>
        <v>3237063.7149999999</v>
      </c>
      <c r="AQ443" s="19"/>
      <c r="AS443" t="s">
        <v>46</v>
      </c>
      <c r="AU443" s="46">
        <f>SUM(AU428:AU442)</f>
        <v>0</v>
      </c>
      <c r="AV443" s="46">
        <f>SUM(AV428:AV442)</f>
        <v>0</v>
      </c>
      <c r="AW443" s="46">
        <f>SUM(AW428:AW442)</f>
        <v>0</v>
      </c>
      <c r="AX443" s="46">
        <f>SUM(AX428:AX442)</f>
        <v>80238</v>
      </c>
      <c r="AY443" s="46">
        <f>SUM(AY428:AY442)</f>
        <v>334014</v>
      </c>
      <c r="BA443" s="46">
        <f>SUM(BA428:BA442)</f>
        <v>0</v>
      </c>
      <c r="BB443" s="46">
        <f>SUM(BB428:BB442)</f>
        <v>0</v>
      </c>
      <c r="BC443" s="46">
        <f>SUM(BC428:BC442)</f>
        <v>0</v>
      </c>
      <c r="BD443" s="46">
        <f>SUM(BD428:BD442)</f>
        <v>1217121.5917500001</v>
      </c>
      <c r="BE443" s="46">
        <f>SUM(BE428:BE442)</f>
        <v>5428171.1415000008</v>
      </c>
      <c r="BF443" s="19"/>
      <c r="BH443" s="46">
        <f>SUM(BH428:BH442)</f>
        <v>0</v>
      </c>
      <c r="BI443" s="46">
        <f>SUM(BI428:BI442)</f>
        <v>0</v>
      </c>
      <c r="BJ443" s="46">
        <f>SUM(BJ428:BJ442)</f>
        <v>0</v>
      </c>
      <c r="BK443" s="46">
        <f>SUM(BK428:BK442)</f>
        <v>418571.6345000001</v>
      </c>
      <c r="BL443" s="46">
        <f>SUM(BL428:BL442)</f>
        <v>1742515.8949999998</v>
      </c>
      <c r="BM443" s="19"/>
      <c r="BO443" t="s">
        <v>46</v>
      </c>
      <c r="BQ443" s="46">
        <f>SUM(BQ428:BQ442)</f>
        <v>0</v>
      </c>
      <c r="BR443" s="46">
        <f>SUM(BR428:BR442)</f>
        <v>0</v>
      </c>
      <c r="BS443" s="46">
        <f>SUM(BS428:BS442)</f>
        <v>0</v>
      </c>
      <c r="BT443" s="46">
        <f>SUM(BT428:BT442)</f>
        <v>80238</v>
      </c>
      <c r="BU443" s="46">
        <f>SUM(BU428:BU442)</f>
        <v>620134</v>
      </c>
      <c r="BW443" s="46">
        <f>SUM(BW428:BW442)</f>
        <v>0</v>
      </c>
      <c r="BX443" s="46">
        <f>SUM(BX428:BX442)</f>
        <v>0</v>
      </c>
      <c r="BY443" s="46">
        <f>SUM(BY428:BY442)</f>
        <v>0</v>
      </c>
      <c r="BZ443" s="46">
        <f>SUM(BZ428:BZ442)</f>
        <v>1217121.5917500001</v>
      </c>
      <c r="CA443" s="46">
        <f>SUM(CA428:CA442)</f>
        <v>8404305.5454999991</v>
      </c>
      <c r="CB443" s="19"/>
      <c r="CD443" s="46">
        <f>SUM(CD428:CD442)</f>
        <v>0</v>
      </c>
      <c r="CE443" s="46">
        <f>SUM(CE428:CE442)</f>
        <v>0</v>
      </c>
      <c r="CF443" s="46">
        <f>SUM(CF428:CF442)</f>
        <v>0</v>
      </c>
      <c r="CG443" s="46">
        <f>SUM(CG428:CG442)</f>
        <v>418571.6345000001</v>
      </c>
      <c r="CH443" s="46">
        <f>SUM(CH428:CH442)</f>
        <v>3237063.7149999999</v>
      </c>
      <c r="CI443" s="19"/>
      <c r="CK443" t="s">
        <v>46</v>
      </c>
      <c r="CM443" s="46">
        <f>SUM(CM428:CM442)</f>
        <v>0</v>
      </c>
      <c r="CN443" s="46">
        <f>SUM(CN428:CN442)</f>
        <v>0</v>
      </c>
      <c r="CO443" s="46">
        <f>SUM(CO428:CO442)</f>
        <v>0</v>
      </c>
      <c r="CP443" s="46">
        <f>SUM(CP428:CP442)</f>
        <v>80238</v>
      </c>
      <c r="CQ443" s="46">
        <f>SUM(CQ428:CQ442)</f>
        <v>257819</v>
      </c>
      <c r="CS443" s="46">
        <f>SUM(CS428:CS442)</f>
        <v>0</v>
      </c>
      <c r="CT443" s="46">
        <f>SUM(CT428:CT442)</f>
        <v>0</v>
      </c>
      <c r="CU443" s="46">
        <f>SUM(CU428:CU442)</f>
        <v>0</v>
      </c>
      <c r="CV443" s="46">
        <f>SUM(CV428:CV442)</f>
        <v>1217121.5917500001</v>
      </c>
      <c r="CW443" s="46">
        <f>SUM(CW428:CW442)</f>
        <v>3906013.4412500006</v>
      </c>
      <c r="CX443" s="19"/>
      <c r="CZ443" s="46">
        <f>SUM(CZ428:CZ442)</f>
        <v>0</v>
      </c>
      <c r="DA443" s="46">
        <f>SUM(DA428:DA442)</f>
        <v>0</v>
      </c>
      <c r="DB443" s="46">
        <f>SUM(DB428:DB442)</f>
        <v>0</v>
      </c>
      <c r="DC443" s="46">
        <f>SUM(DC428:DC442)</f>
        <v>418571.6345000001</v>
      </c>
      <c r="DD443" s="46">
        <f>SUM(DD428:DD442)</f>
        <v>1344511.3125000002</v>
      </c>
      <c r="DE443" s="19"/>
      <c r="DG443" t="s">
        <v>46</v>
      </c>
      <c r="DI443" s="46">
        <f>SUM(DI428:DI442)</f>
        <v>0</v>
      </c>
      <c r="DJ443" s="46">
        <f>SUM(DJ428:DJ442)</f>
        <v>0</v>
      </c>
      <c r="DK443" s="46">
        <f>SUM(DK428:DK442)</f>
        <v>0</v>
      </c>
      <c r="DL443" s="46">
        <f>SUM(DL428:DL442)</f>
        <v>64688</v>
      </c>
      <c r="DM443" s="46">
        <f>SUM(DM428:DM442)</f>
        <v>257819</v>
      </c>
      <c r="DO443" s="46">
        <f>SUM(DO428:DO442)</f>
        <v>0</v>
      </c>
      <c r="DP443" s="46">
        <f>SUM(DP428:DP442)</f>
        <v>0</v>
      </c>
      <c r="DQ443" s="46">
        <f>SUM(DQ428:DQ442)</f>
        <v>0</v>
      </c>
      <c r="DR443" s="46">
        <f>SUM(DR428:DR442)</f>
        <v>1012383.2942499999</v>
      </c>
      <c r="DS443" s="46">
        <f>SUM(DS428:DS442)</f>
        <v>3906013.4412500006</v>
      </c>
      <c r="DT443" s="19"/>
      <c r="DV443" s="46">
        <f>SUM(DV428:DV442)</f>
        <v>0</v>
      </c>
      <c r="DW443" s="46">
        <f>SUM(DW428:DW442)</f>
        <v>0</v>
      </c>
      <c r="DX443" s="46">
        <f>SUM(DX428:DX442)</f>
        <v>0</v>
      </c>
      <c r="DY443" s="46">
        <f>SUM(DY428:DY442)</f>
        <v>337346.2095</v>
      </c>
      <c r="DZ443" s="46">
        <f>SUM(DZ428:DZ442)</f>
        <v>1344511.3125000002</v>
      </c>
      <c r="EA443" s="19"/>
      <c r="EC443" t="s">
        <v>46</v>
      </c>
      <c r="EE443" s="46">
        <f>SUM(EE428:EE442)</f>
        <v>0</v>
      </c>
      <c r="EF443" s="46">
        <f>SUM(EF428:EF442)</f>
        <v>0</v>
      </c>
      <c r="EG443" s="46">
        <f>SUM(EG428:EG442)</f>
        <v>0</v>
      </c>
      <c r="EH443" s="46">
        <f>SUM(EH428:EH442)</f>
        <v>80238</v>
      </c>
      <c r="EI443" s="46">
        <f>SUM(EI428:EI442)</f>
        <v>620134</v>
      </c>
      <c r="EK443" s="46">
        <f>SUM(EK428:EK442)</f>
        <v>0</v>
      </c>
      <c r="EL443" s="46">
        <f>SUM(EL428:EL442)</f>
        <v>0</v>
      </c>
      <c r="EM443" s="46">
        <f>SUM(EM428:EM442)</f>
        <v>0</v>
      </c>
      <c r="EN443" s="46">
        <f>SUM(EN428:EN442)</f>
        <v>1217121.5917500001</v>
      </c>
      <c r="EO443" s="46">
        <f>SUM(EO428:EO442)</f>
        <v>8404305.5454999991</v>
      </c>
      <c r="EP443" s="19"/>
      <c r="ER443" s="46">
        <f>SUM(ER428:ER442)</f>
        <v>0</v>
      </c>
      <c r="ES443" s="46">
        <f>SUM(ES428:ES442)</f>
        <v>0</v>
      </c>
      <c r="ET443" s="46">
        <f>SUM(ET428:ET442)</f>
        <v>0</v>
      </c>
      <c r="EU443" s="46">
        <f>SUM(EU428:EU442)</f>
        <v>418571.6345000001</v>
      </c>
      <c r="EV443" s="46">
        <f>SUM(EV428:EV442)</f>
        <v>3237063.7149999999</v>
      </c>
      <c r="EW443" s="19"/>
      <c r="EY443" t="s">
        <v>46</v>
      </c>
      <c r="FA443" s="46">
        <f>SUM(FA428:FA442)</f>
        <v>0</v>
      </c>
      <c r="FB443" s="46">
        <f>SUM(FB428:FB442)</f>
        <v>0</v>
      </c>
      <c r="FC443" s="46">
        <f>SUM(FC428:FC442)</f>
        <v>0</v>
      </c>
      <c r="FD443" s="46">
        <f>SUM(FD428:FD442)</f>
        <v>80238</v>
      </c>
      <c r="FE443" s="46">
        <f>SUM(FE428:FE442)</f>
        <v>620134</v>
      </c>
      <c r="FG443" s="46">
        <f>SUM(FG428:FG442)</f>
        <v>0</v>
      </c>
      <c r="FH443" s="46">
        <f>SUM(FH428:FH442)</f>
        <v>0</v>
      </c>
      <c r="FI443" s="46">
        <f>SUM(FI428:FI442)</f>
        <v>0</v>
      </c>
      <c r="FJ443" s="46">
        <f>SUM(FJ428:FJ442)</f>
        <v>1217121.5917500001</v>
      </c>
      <c r="FK443" s="46">
        <f>SUM(FK428:FK442)</f>
        <v>8404305.5454999991</v>
      </c>
      <c r="FL443" s="19"/>
      <c r="FN443" s="46">
        <f>SUM(FN428:FN442)</f>
        <v>0</v>
      </c>
      <c r="FO443" s="46">
        <f>SUM(FO428:FO442)</f>
        <v>0</v>
      </c>
      <c r="FP443" s="46">
        <f>SUM(FP428:FP442)</f>
        <v>0</v>
      </c>
      <c r="FQ443" s="46">
        <f>SUM(FQ428:FQ442)</f>
        <v>418571.6345000001</v>
      </c>
      <c r="FR443" s="46">
        <f>SUM(FR428:FR442)</f>
        <v>3237063.7149999999</v>
      </c>
      <c r="FS443" s="19"/>
      <c r="FU443" t="s">
        <v>46</v>
      </c>
      <c r="FW443" s="46">
        <f>SUM(FW428:FW442)</f>
        <v>0</v>
      </c>
      <c r="FX443" s="46">
        <f>SUM(FX428:FX442)</f>
        <v>0</v>
      </c>
      <c r="FY443" s="46">
        <f>SUM(FY428:FY442)</f>
        <v>0</v>
      </c>
      <c r="FZ443" s="46">
        <f>SUM(FZ428:FZ442)</f>
        <v>80238</v>
      </c>
      <c r="GA443" s="46">
        <f>SUM(GA428:GA442)</f>
        <v>349564</v>
      </c>
      <c r="GC443" s="46">
        <f>SUM(GC428:GC442)</f>
        <v>0</v>
      </c>
      <c r="GD443" s="46">
        <f>SUM(GD428:GD442)</f>
        <v>0</v>
      </c>
      <c r="GE443" s="46">
        <f>SUM(GE428:GE442)</f>
        <v>0</v>
      </c>
      <c r="GF443" s="46">
        <f>SUM(GF428:GF442)</f>
        <v>1217121.5917500001</v>
      </c>
      <c r="GG443" s="46">
        <f>SUM(GG428:GG442)</f>
        <v>4714397.3739999998</v>
      </c>
      <c r="GH443" s="19"/>
      <c r="GJ443" s="46">
        <f>SUM(GJ428:GJ442)</f>
        <v>0</v>
      </c>
      <c r="GK443" s="46">
        <f>SUM(GK428:GK442)</f>
        <v>0</v>
      </c>
      <c r="GL443" s="46">
        <f>SUM(GL428:GL442)</f>
        <v>0</v>
      </c>
      <c r="GM443" s="46">
        <f>SUM(GM428:GM442)</f>
        <v>418571.6345000001</v>
      </c>
      <c r="GN443" s="46">
        <f>SUM(GN428:GN442)</f>
        <v>1823741.32</v>
      </c>
      <c r="GO443" s="19"/>
      <c r="GQ443" t="s">
        <v>46</v>
      </c>
      <c r="GS443" s="46">
        <f>SUM(GS428:GS442)</f>
        <v>0</v>
      </c>
      <c r="GT443" s="46">
        <f>SUM(GT428:GT442)</f>
        <v>0</v>
      </c>
      <c r="GU443" s="46">
        <f>SUM(GU428:GU442)</f>
        <v>0</v>
      </c>
      <c r="GV443" s="46">
        <f>SUM(GV428:GV442)</f>
        <v>80238</v>
      </c>
      <c r="GW443" s="46">
        <f>SUM(GW428:GW442)</f>
        <v>620134</v>
      </c>
      <c r="GY443" s="46">
        <f>SUM(GY428:GY442)</f>
        <v>0</v>
      </c>
      <c r="GZ443" s="46">
        <f>SUM(GZ428:GZ442)</f>
        <v>0</v>
      </c>
      <c r="HA443" s="46">
        <f>SUM(HA428:HA442)</f>
        <v>0</v>
      </c>
      <c r="HB443" s="46">
        <f>SUM(HB428:HB442)</f>
        <v>1217121.5917500001</v>
      </c>
      <c r="HC443" s="46">
        <f>SUM(HC428:HC442)</f>
        <v>8404305.5454999991</v>
      </c>
      <c r="HD443" s="19"/>
      <c r="HF443" s="46">
        <f>SUM(HF428:HF442)</f>
        <v>0</v>
      </c>
      <c r="HG443" s="46">
        <f>SUM(HG428:HG442)</f>
        <v>0</v>
      </c>
      <c r="HH443" s="46">
        <f>SUM(HH428:HH442)</f>
        <v>0</v>
      </c>
      <c r="HI443" s="46">
        <f>SUM(HI428:HI442)</f>
        <v>418571.6345000001</v>
      </c>
      <c r="HJ443" s="46">
        <f>SUM(HJ428:HJ442)</f>
        <v>3237063.7149999999</v>
      </c>
      <c r="HK443" s="19"/>
      <c r="HM443" t="s">
        <v>46</v>
      </c>
      <c r="HO443" s="46">
        <f>SUM(HO428:HO442)</f>
        <v>0</v>
      </c>
      <c r="HP443" s="46">
        <f>SUM(HP428:HP442)</f>
        <v>0</v>
      </c>
      <c r="HQ443" s="46">
        <f>SUM(HQ428:HQ442)</f>
        <v>0</v>
      </c>
      <c r="HR443" s="46">
        <f>SUM(HR428:HR442)</f>
        <v>80238</v>
      </c>
      <c r="HS443" s="46">
        <f>SUM(HS428:HS442)</f>
        <v>257819</v>
      </c>
      <c r="HU443" s="46">
        <f>SUM(HU428:HU442)</f>
        <v>0</v>
      </c>
      <c r="HV443" s="46">
        <f>SUM(HV428:HV442)</f>
        <v>0</v>
      </c>
      <c r="HW443" s="46">
        <f>SUM(HW428:HW442)</f>
        <v>0</v>
      </c>
      <c r="HX443" s="46">
        <f>SUM(HX428:HX442)</f>
        <v>1217121.5917500001</v>
      </c>
      <c r="HY443" s="46">
        <f>SUM(HY428:HY442)</f>
        <v>3906013.4412500006</v>
      </c>
      <c r="HZ443" s="19"/>
      <c r="IB443" s="46">
        <f>SUM(IB428:IB442)</f>
        <v>0</v>
      </c>
      <c r="IC443" s="46">
        <f>SUM(IC428:IC442)</f>
        <v>0</v>
      </c>
      <c r="ID443" s="46">
        <f>SUM(ID428:ID442)</f>
        <v>0</v>
      </c>
      <c r="IE443" s="46">
        <f>SUM(IE428:IE442)</f>
        <v>418571.6345000001</v>
      </c>
      <c r="IF443" s="46">
        <f>SUM(IF428:IF442)</f>
        <v>1344511.3125000002</v>
      </c>
      <c r="IG443" s="19"/>
    </row>
    <row r="444" spans="1:241">
      <c r="G444" s="19">
        <f>SUM(C443:G443)</f>
        <v>451572.00000000006</v>
      </c>
      <c r="M444" s="19">
        <f>SUM(I443:M443)</f>
        <v>6996747.3022499997</v>
      </c>
      <c r="N444" s="19">
        <f>+M444/G444</f>
        <v>15.494200929752063</v>
      </c>
      <c r="T444" s="19">
        <f>SUM(P443:T443)</f>
        <v>2354069.2495000004</v>
      </c>
      <c r="U444" s="19">
        <f>+T444/G444</f>
        <v>5.2130540633608815</v>
      </c>
      <c r="AC444" s="19">
        <f>SUM(Y443:AC443)</f>
        <v>700372</v>
      </c>
      <c r="AI444" s="19">
        <f>SUM(AE443:AI443)</f>
        <v>9621427.1372499987</v>
      </c>
      <c r="AJ444" s="19">
        <f>+AI444/AC444</f>
        <v>13.737595359680283</v>
      </c>
      <c r="AP444" s="19">
        <f>SUM(AL443:AP443)</f>
        <v>3655635.3495</v>
      </c>
      <c r="AQ444" s="19">
        <f>+AP444/AC444</f>
        <v>5.2195623889875664</v>
      </c>
      <c r="AY444" s="19">
        <f>SUM(AU443:AY443)</f>
        <v>414252</v>
      </c>
      <c r="BE444" s="19">
        <f>SUM(BA443:BE443)</f>
        <v>6645292.7332500014</v>
      </c>
      <c r="BF444" s="19">
        <f>+BE444/AY444</f>
        <v>16.041667229729732</v>
      </c>
      <c r="BL444" s="19">
        <f>SUM(BH443:BL443)</f>
        <v>2161087.5294999997</v>
      </c>
      <c r="BM444" s="19">
        <f>+BL444/AY444</f>
        <v>5.216842717717717</v>
      </c>
      <c r="BU444" s="19">
        <f>SUM(BQ443:BU443)</f>
        <v>700372</v>
      </c>
      <c r="CA444" s="19">
        <f>SUM(BW443:CA443)</f>
        <v>9621427.1372499987</v>
      </c>
      <c r="CB444" s="19">
        <f>+CA444/BU444</f>
        <v>13.737595359680283</v>
      </c>
      <c r="CH444" s="19">
        <f>SUM(CD443:CH443)</f>
        <v>3655635.3495</v>
      </c>
      <c r="CI444" s="19">
        <f>+CH444/BU444</f>
        <v>5.2195623889875664</v>
      </c>
      <c r="CQ444" s="19">
        <f>SUM(CM443:CQ443)</f>
        <v>338057</v>
      </c>
      <c r="CW444" s="19">
        <f>SUM(CS443:CW443)</f>
        <v>5123135.0330000008</v>
      </c>
      <c r="CX444" s="19">
        <f>+CW444/CQ444</f>
        <v>15.15464857405704</v>
      </c>
      <c r="DD444" s="19">
        <f>SUM(CZ443:DD443)</f>
        <v>1763082.9470000004</v>
      </c>
      <c r="DE444" s="19">
        <f>+DD444/CQ444</f>
        <v>5.2153422263109483</v>
      </c>
      <c r="DM444" s="19">
        <f>SUM(DI443:DM443)</f>
        <v>322507</v>
      </c>
      <c r="DS444" s="19">
        <f>SUM(DO443:DS443)</f>
        <v>4918396.7355000004</v>
      </c>
      <c r="DT444" s="19">
        <f>+DS444/DM444</f>
        <v>15.250511571841853</v>
      </c>
      <c r="DZ444" s="19">
        <f>SUM(DV443:DZ443)</f>
        <v>1681857.5220000003</v>
      </c>
      <c r="EA444" s="19">
        <f>+DZ444/DM444</f>
        <v>5.214948891031824</v>
      </c>
      <c r="EI444" s="19">
        <f>SUM(EE443:EI443)</f>
        <v>700372</v>
      </c>
      <c r="EO444" s="19">
        <f>SUM(EK443:EO443)</f>
        <v>9621427.1372499987</v>
      </c>
      <c r="EP444" s="19">
        <f>+EO444/EI444</f>
        <v>13.737595359680283</v>
      </c>
      <c r="EV444" s="19">
        <f>SUM(ER443:EV443)</f>
        <v>3655635.3495</v>
      </c>
      <c r="EW444" s="19">
        <f>+EV444/EI444</f>
        <v>5.2195623889875664</v>
      </c>
      <c r="FE444" s="19">
        <f>SUM(FA443:FE443)</f>
        <v>700372</v>
      </c>
      <c r="FK444" s="19">
        <f>SUM(FG443:FK443)</f>
        <v>9621427.1372499987</v>
      </c>
      <c r="FL444" s="19">
        <f>+FK444/FE444</f>
        <v>13.737595359680283</v>
      </c>
      <c r="FR444" s="19">
        <f>SUM(FN443:FR443)</f>
        <v>3655635.3495</v>
      </c>
      <c r="FS444" s="19">
        <f>+FR444/FE444</f>
        <v>5.2195623889875664</v>
      </c>
      <c r="GA444" s="19">
        <f>SUM(FW443:GA443)</f>
        <v>429802</v>
      </c>
      <c r="GG444" s="19">
        <f>SUM(GC443:GG443)</f>
        <v>5931518.9657499995</v>
      </c>
      <c r="GH444" s="19">
        <f>+GG444/GA444</f>
        <v>13.800584840810419</v>
      </c>
      <c r="GN444" s="19">
        <f>SUM(GJ443:GN443)</f>
        <v>2242312.9545</v>
      </c>
      <c r="GO444" s="19">
        <f>+GN444/GA444</f>
        <v>5.2170835745296671</v>
      </c>
      <c r="GW444" s="19">
        <f>SUM(GS443:GW443)</f>
        <v>700372</v>
      </c>
      <c r="HC444" s="19">
        <f>SUM(GY443:HC443)</f>
        <v>9621427.1372499987</v>
      </c>
      <c r="HD444" s="19">
        <f>+HC444/GW444</f>
        <v>13.737595359680283</v>
      </c>
      <c r="HJ444" s="19">
        <f>SUM(HF443:HJ443)</f>
        <v>3655635.3495</v>
      </c>
      <c r="HK444" s="19">
        <f>+HJ444/GW444</f>
        <v>5.2195623889875664</v>
      </c>
      <c r="HS444" s="19">
        <f>SUM(HO443:HS443)</f>
        <v>338057</v>
      </c>
      <c r="HY444" s="19">
        <f>SUM(HU443:HY443)</f>
        <v>5123135.0330000008</v>
      </c>
      <c r="HZ444" s="19">
        <f>+HY444/HS444</f>
        <v>15.15464857405704</v>
      </c>
      <c r="IF444" s="19">
        <f>SUM(IB443:IF443)</f>
        <v>1763082.9470000004</v>
      </c>
      <c r="IG444" s="19">
        <f>+IF444/HS444</f>
        <v>5.2153422263109483</v>
      </c>
    </row>
    <row r="447" spans="1:241">
      <c r="A447" t="s">
        <v>52</v>
      </c>
      <c r="W447" t="s">
        <v>52</v>
      </c>
      <c r="AS447" t="s">
        <v>52</v>
      </c>
      <c r="BO447" t="s">
        <v>52</v>
      </c>
      <c r="CK447" t="s">
        <v>52</v>
      </c>
      <c r="DG447" t="s">
        <v>52</v>
      </c>
      <c r="EC447" t="s">
        <v>52</v>
      </c>
      <c r="EY447" t="s">
        <v>52</v>
      </c>
      <c r="FU447" t="s">
        <v>52</v>
      </c>
      <c r="GQ447" t="s">
        <v>52</v>
      </c>
      <c r="HM447" t="s">
        <v>52</v>
      </c>
    </row>
    <row r="448" spans="1:241">
      <c r="B448" s="1" t="str">
        <f t="shared" ref="B448:B462" si="2254">+B428</f>
        <v>Black market solo pts vta ajenos</v>
      </c>
      <c r="C448" s="19">
        <f t="shared" ref="C448:G457" si="2255">+C428*$C296</f>
        <v>0</v>
      </c>
      <c r="D448" s="19">
        <f t="shared" si="2255"/>
        <v>0</v>
      </c>
      <c r="E448" s="19">
        <f t="shared" si="2255"/>
        <v>0</v>
      </c>
      <c r="F448" s="19">
        <f t="shared" si="2255"/>
        <v>13645.125000000002</v>
      </c>
      <c r="G448" s="19">
        <f t="shared" si="2255"/>
        <v>18193.500000000004</v>
      </c>
      <c r="X448" s="1" t="str">
        <f t="shared" ref="X448:X462" si="2256">+X428</f>
        <v>Black market solo pts vta ajenos</v>
      </c>
      <c r="Y448" s="19">
        <f t="shared" ref="Y448:AC462" si="2257">+Y428*$Y296</f>
        <v>0</v>
      </c>
      <c r="Z448" s="19">
        <f t="shared" si="2257"/>
        <v>0</v>
      </c>
      <c r="AA448" s="19">
        <f t="shared" si="2257"/>
        <v>0</v>
      </c>
      <c r="AB448" s="19">
        <f t="shared" si="2257"/>
        <v>0</v>
      </c>
      <c r="AC448" s="19">
        <f t="shared" si="2257"/>
        <v>0</v>
      </c>
      <c r="AT448" s="1" t="str">
        <f t="shared" ref="AT448:AT462" si="2258">+AT428</f>
        <v>Black market</v>
      </c>
      <c r="AU448" s="19">
        <f t="shared" ref="AU448:AY462" si="2259">+AU428*$AU296</f>
        <v>0</v>
      </c>
      <c r="AV448" s="19">
        <f t="shared" si="2259"/>
        <v>0</v>
      </c>
      <c r="AW448" s="19">
        <f t="shared" si="2259"/>
        <v>0</v>
      </c>
      <c r="AX448" s="19">
        <f t="shared" si="2259"/>
        <v>0</v>
      </c>
      <c r="AY448" s="19">
        <f t="shared" si="2259"/>
        <v>0</v>
      </c>
      <c r="BP448" s="1" t="str">
        <f t="shared" ref="BP448:BP462" si="2260">+BP428</f>
        <v>Black market</v>
      </c>
      <c r="BQ448" s="19">
        <f t="shared" ref="BQ448:BU462" si="2261">+BQ428*$BQ296</f>
        <v>0</v>
      </c>
      <c r="BR448" s="19">
        <f t="shared" si="2261"/>
        <v>0</v>
      </c>
      <c r="BS448" s="19">
        <f t="shared" si="2261"/>
        <v>0</v>
      </c>
      <c r="BT448" s="19">
        <f t="shared" si="2261"/>
        <v>0</v>
      </c>
      <c r="BU448" s="19">
        <f t="shared" si="2261"/>
        <v>0</v>
      </c>
      <c r="CL448" s="1" t="str">
        <f t="shared" ref="CL448:CL462" si="2262">+CL428</f>
        <v>Black market</v>
      </c>
      <c r="CM448" s="19">
        <f t="shared" ref="CM448:CQ462" si="2263">+CM428*$CM296</f>
        <v>0</v>
      </c>
      <c r="CN448" s="19">
        <f t="shared" si="2263"/>
        <v>0</v>
      </c>
      <c r="CO448" s="19">
        <f t="shared" si="2263"/>
        <v>0</v>
      </c>
      <c r="CP448" s="19">
        <f t="shared" si="2263"/>
        <v>0</v>
      </c>
      <c r="CQ448" s="19">
        <f t="shared" si="2263"/>
        <v>0</v>
      </c>
      <c r="DH448" s="1" t="str">
        <f t="shared" ref="DH448:DH462" si="2264">+DH428</f>
        <v>Black market</v>
      </c>
      <c r="DI448" s="19">
        <f t="shared" ref="DI448:DM462" si="2265">+DI428*$DI296</f>
        <v>0</v>
      </c>
      <c r="DJ448" s="19">
        <f t="shared" si="2265"/>
        <v>0</v>
      </c>
      <c r="DK448" s="19">
        <f t="shared" si="2265"/>
        <v>0</v>
      </c>
      <c r="DL448" s="19">
        <f t="shared" si="2265"/>
        <v>0</v>
      </c>
      <c r="DM448" s="19">
        <f t="shared" si="2265"/>
        <v>0</v>
      </c>
      <c r="ED448" s="1" t="str">
        <f t="shared" ref="ED448:ED462" si="2266">+ED428</f>
        <v>Black market</v>
      </c>
      <c r="EE448" s="19">
        <f t="shared" ref="EE448:EI462" si="2267">+EE428*$EE296</f>
        <v>0</v>
      </c>
      <c r="EF448" s="19">
        <f t="shared" si="2267"/>
        <v>0</v>
      </c>
      <c r="EG448" s="19">
        <f t="shared" si="2267"/>
        <v>0</v>
      </c>
      <c r="EH448" s="19">
        <f t="shared" si="2267"/>
        <v>0</v>
      </c>
      <c r="EI448" s="19">
        <f t="shared" si="2267"/>
        <v>0</v>
      </c>
      <c r="EZ448" s="1" t="str">
        <f t="shared" ref="EZ448:EZ462" si="2268">+EZ428</f>
        <v>Black market</v>
      </c>
      <c r="FA448" s="19">
        <f t="shared" ref="FA448:FE462" si="2269">+FA428*$FA296</f>
        <v>0</v>
      </c>
      <c r="FB448" s="19">
        <f t="shared" si="2269"/>
        <v>0</v>
      </c>
      <c r="FC448" s="19">
        <f t="shared" si="2269"/>
        <v>0</v>
      </c>
      <c r="FD448" s="19">
        <f t="shared" si="2269"/>
        <v>0</v>
      </c>
      <c r="FE448" s="19">
        <f t="shared" si="2269"/>
        <v>0</v>
      </c>
      <c r="FV448" s="1" t="str">
        <f t="shared" ref="FV448:FV462" si="2270">+FV428</f>
        <v>Black market</v>
      </c>
      <c r="FW448" s="19">
        <f t="shared" ref="FW448:GA462" si="2271">+FW428*$FA296</f>
        <v>0</v>
      </c>
      <c r="FX448" s="19">
        <f t="shared" si="2271"/>
        <v>0</v>
      </c>
      <c r="FY448" s="19">
        <f t="shared" si="2271"/>
        <v>0</v>
      </c>
      <c r="FZ448" s="19">
        <f t="shared" si="2271"/>
        <v>0</v>
      </c>
      <c r="GA448" s="19">
        <f t="shared" si="2271"/>
        <v>0</v>
      </c>
      <c r="GR448" s="1" t="str">
        <f t="shared" ref="GR448:GR462" si="2272">+GR428</f>
        <v>Black market</v>
      </c>
      <c r="GS448" s="19">
        <f t="shared" ref="GS448:GW462" si="2273">+GS428*$FA296</f>
        <v>0</v>
      </c>
      <c r="GT448" s="19">
        <f t="shared" si="2273"/>
        <v>0</v>
      </c>
      <c r="GU448" s="19">
        <f t="shared" si="2273"/>
        <v>0</v>
      </c>
      <c r="GV448" s="19">
        <f t="shared" si="2273"/>
        <v>0</v>
      </c>
      <c r="GW448" s="19">
        <f t="shared" si="2273"/>
        <v>0</v>
      </c>
      <c r="HN448" s="1" t="str">
        <f t="shared" ref="HN448:HN462" si="2274">+HN428</f>
        <v>Black market</v>
      </c>
      <c r="HO448" s="19">
        <f t="shared" ref="HO448:HS462" si="2275">+HO428*$FA296</f>
        <v>0</v>
      </c>
      <c r="HP448" s="19">
        <f t="shared" si="2275"/>
        <v>0</v>
      </c>
      <c r="HQ448" s="19">
        <f t="shared" si="2275"/>
        <v>0</v>
      </c>
      <c r="HR448" s="19">
        <f t="shared" si="2275"/>
        <v>0</v>
      </c>
      <c r="HS448" s="19">
        <f t="shared" si="2275"/>
        <v>0</v>
      </c>
    </row>
    <row r="449" spans="2:227">
      <c r="B449" s="1" t="str">
        <f t="shared" si="2254"/>
        <v>Street</v>
      </c>
      <c r="C449" s="19">
        <f t="shared" si="2255"/>
        <v>0</v>
      </c>
      <c r="D449" s="19">
        <f t="shared" si="2255"/>
        <v>0</v>
      </c>
      <c r="E449" s="19">
        <f t="shared" si="2255"/>
        <v>0</v>
      </c>
      <c r="F449" s="19">
        <f t="shared" si="2255"/>
        <v>26877.397500000003</v>
      </c>
      <c r="G449" s="19">
        <f t="shared" si="2255"/>
        <v>172208.47500000001</v>
      </c>
      <c r="X449" s="1" t="str">
        <f t="shared" si="2256"/>
        <v>Street</v>
      </c>
      <c r="Y449" s="19">
        <f t="shared" si="2257"/>
        <v>0</v>
      </c>
      <c r="Z449" s="19">
        <f t="shared" si="2257"/>
        <v>0</v>
      </c>
      <c r="AA449" s="19">
        <f t="shared" si="2257"/>
        <v>0</v>
      </c>
      <c r="AB449" s="19">
        <f t="shared" si="2257"/>
        <v>41362.222499999996</v>
      </c>
      <c r="AC449" s="19">
        <f t="shared" si="2257"/>
        <v>320275.57500000001</v>
      </c>
      <c r="AT449" s="1" t="str">
        <f t="shared" si="2258"/>
        <v>Street</v>
      </c>
      <c r="AU449" s="19">
        <f t="shared" si="2259"/>
        <v>0</v>
      </c>
      <c r="AV449" s="19">
        <f t="shared" si="2259"/>
        <v>0</v>
      </c>
      <c r="AW449" s="19">
        <f t="shared" si="2259"/>
        <v>0</v>
      </c>
      <c r="AX449" s="19">
        <f t="shared" si="2259"/>
        <v>41362.222499999996</v>
      </c>
      <c r="AY449" s="19">
        <f t="shared" si="2259"/>
        <v>172208.47500000001</v>
      </c>
      <c r="BP449" s="1" t="str">
        <f t="shared" si="2260"/>
        <v>Street</v>
      </c>
      <c r="BQ449" s="19">
        <f t="shared" si="2261"/>
        <v>0</v>
      </c>
      <c r="BR449" s="19">
        <f t="shared" si="2261"/>
        <v>0</v>
      </c>
      <c r="BS449" s="19">
        <f t="shared" si="2261"/>
        <v>0</v>
      </c>
      <c r="BT449" s="19">
        <f t="shared" si="2261"/>
        <v>41362.222499999996</v>
      </c>
      <c r="BU449" s="19">
        <f t="shared" si="2261"/>
        <v>320275.57500000001</v>
      </c>
      <c r="CL449" s="1" t="str">
        <f t="shared" si="2262"/>
        <v>Street</v>
      </c>
      <c r="CM449" s="19">
        <f t="shared" si="2263"/>
        <v>0</v>
      </c>
      <c r="CN449" s="19">
        <f t="shared" si="2263"/>
        <v>0</v>
      </c>
      <c r="CO449" s="19">
        <f t="shared" si="2263"/>
        <v>0</v>
      </c>
      <c r="CP449" s="19">
        <f t="shared" si="2263"/>
        <v>41362.222499999996</v>
      </c>
      <c r="CQ449" s="19">
        <f t="shared" si="2263"/>
        <v>132777.5625</v>
      </c>
      <c r="DH449" s="1" t="str">
        <f t="shared" si="2264"/>
        <v>Street</v>
      </c>
      <c r="DI449" s="19">
        <f t="shared" si="2265"/>
        <v>0</v>
      </c>
      <c r="DJ449" s="19">
        <f t="shared" si="2265"/>
        <v>0</v>
      </c>
      <c r="DK449" s="19">
        <f t="shared" si="2265"/>
        <v>0</v>
      </c>
      <c r="DL449" s="19">
        <f t="shared" si="2265"/>
        <v>33315.097499999996</v>
      </c>
      <c r="DM449" s="19">
        <f t="shared" si="2265"/>
        <v>132777.5625</v>
      </c>
      <c r="ED449" s="1" t="str">
        <f t="shared" si="2266"/>
        <v>Street</v>
      </c>
      <c r="EE449" s="19">
        <f t="shared" si="2267"/>
        <v>0</v>
      </c>
      <c r="EF449" s="19">
        <f t="shared" si="2267"/>
        <v>0</v>
      </c>
      <c r="EG449" s="19">
        <f t="shared" si="2267"/>
        <v>0</v>
      </c>
      <c r="EH449" s="19">
        <f t="shared" si="2267"/>
        <v>41362.222499999996</v>
      </c>
      <c r="EI449" s="19">
        <f t="shared" si="2267"/>
        <v>320275.57500000001</v>
      </c>
      <c r="EZ449" s="1" t="str">
        <f t="shared" si="2268"/>
        <v>Street</v>
      </c>
      <c r="FA449" s="19">
        <f t="shared" si="2269"/>
        <v>0</v>
      </c>
      <c r="FB449" s="19">
        <f t="shared" si="2269"/>
        <v>0</v>
      </c>
      <c r="FC449" s="19">
        <f t="shared" si="2269"/>
        <v>0</v>
      </c>
      <c r="FD449" s="19">
        <f t="shared" si="2269"/>
        <v>41362.222499999996</v>
      </c>
      <c r="FE449" s="19">
        <f t="shared" si="2269"/>
        <v>320275.57500000001</v>
      </c>
      <c r="FV449" s="1" t="str">
        <f t="shared" si="2270"/>
        <v>Street</v>
      </c>
      <c r="FW449" s="19">
        <f t="shared" si="2271"/>
        <v>0</v>
      </c>
      <c r="FX449" s="19">
        <f t="shared" si="2271"/>
        <v>0</v>
      </c>
      <c r="FY449" s="19">
        <f t="shared" si="2271"/>
        <v>0</v>
      </c>
      <c r="FZ449" s="19">
        <f t="shared" si="2271"/>
        <v>41362.222499999996</v>
      </c>
      <c r="GA449" s="19">
        <f t="shared" si="2271"/>
        <v>180255.6</v>
      </c>
      <c r="GR449" s="1" t="str">
        <f t="shared" si="2272"/>
        <v>Street</v>
      </c>
      <c r="GS449" s="19">
        <f t="shared" si="2273"/>
        <v>0</v>
      </c>
      <c r="GT449" s="19">
        <f t="shared" si="2273"/>
        <v>0</v>
      </c>
      <c r="GU449" s="19">
        <f t="shared" si="2273"/>
        <v>0</v>
      </c>
      <c r="GV449" s="19">
        <f t="shared" si="2273"/>
        <v>41362.222499999996</v>
      </c>
      <c r="GW449" s="19">
        <f t="shared" si="2273"/>
        <v>320275.57500000001</v>
      </c>
      <c r="HN449" s="1" t="str">
        <f t="shared" si="2274"/>
        <v>Street</v>
      </c>
      <c r="HO449" s="19">
        <f t="shared" si="2275"/>
        <v>0</v>
      </c>
      <c r="HP449" s="19">
        <f t="shared" si="2275"/>
        <v>0</v>
      </c>
      <c r="HQ449" s="19">
        <f t="shared" si="2275"/>
        <v>0</v>
      </c>
      <c r="HR449" s="19">
        <f t="shared" si="2275"/>
        <v>41362.222499999996</v>
      </c>
      <c r="HS449" s="19">
        <f t="shared" si="2275"/>
        <v>132777.5625</v>
      </c>
    </row>
    <row r="450" spans="2:227">
      <c r="B450" s="1" t="str">
        <f t="shared" si="2254"/>
        <v>Extreme Bike</v>
      </c>
      <c r="C450" s="19">
        <f t="shared" si="2255"/>
        <v>0</v>
      </c>
      <c r="D450" s="19">
        <f t="shared" si="2255"/>
        <v>0</v>
      </c>
      <c r="E450" s="19">
        <f t="shared" si="2255"/>
        <v>0</v>
      </c>
      <c r="F450" s="19">
        <f t="shared" si="2255"/>
        <v>16784.670000000002</v>
      </c>
      <c r="G450" s="19">
        <f t="shared" si="2255"/>
        <v>77718.900000000009</v>
      </c>
      <c r="X450" s="1" t="str">
        <f t="shared" si="2256"/>
        <v>Extreme Bike</v>
      </c>
      <c r="Y450" s="19">
        <f t="shared" si="2257"/>
        <v>0</v>
      </c>
      <c r="Z450" s="19">
        <f t="shared" si="2257"/>
        <v>0</v>
      </c>
      <c r="AA450" s="19">
        <f t="shared" si="2257"/>
        <v>0</v>
      </c>
      <c r="AB450" s="19">
        <f t="shared" si="2257"/>
        <v>16784.670000000002</v>
      </c>
      <c r="AC450" s="19">
        <f t="shared" si="2257"/>
        <v>129966.90000000001</v>
      </c>
      <c r="AT450" s="1" t="str">
        <f t="shared" si="2258"/>
        <v>Extreme Bike</v>
      </c>
      <c r="AU450" s="19">
        <f t="shared" si="2259"/>
        <v>0</v>
      </c>
      <c r="AV450" s="19">
        <f t="shared" si="2259"/>
        <v>0</v>
      </c>
      <c r="AW450" s="19">
        <f t="shared" si="2259"/>
        <v>0</v>
      </c>
      <c r="AX450" s="19">
        <f t="shared" si="2259"/>
        <v>16784.670000000002</v>
      </c>
      <c r="AY450" s="19">
        <f t="shared" si="2259"/>
        <v>69881.7</v>
      </c>
      <c r="BP450" s="1" t="str">
        <f t="shared" si="2260"/>
        <v>Extreme Bike</v>
      </c>
      <c r="BQ450" s="19">
        <f t="shared" si="2261"/>
        <v>0</v>
      </c>
      <c r="BR450" s="19">
        <f t="shared" si="2261"/>
        <v>0</v>
      </c>
      <c r="BS450" s="19">
        <f t="shared" si="2261"/>
        <v>0</v>
      </c>
      <c r="BT450" s="19">
        <f t="shared" si="2261"/>
        <v>16784.670000000002</v>
      </c>
      <c r="BU450" s="19">
        <f t="shared" si="2261"/>
        <v>129966.90000000001</v>
      </c>
      <c r="CL450" s="1" t="str">
        <f t="shared" si="2262"/>
        <v>Extreme Bike</v>
      </c>
      <c r="CM450" s="19">
        <f t="shared" si="2263"/>
        <v>0</v>
      </c>
      <c r="CN450" s="19">
        <f t="shared" si="2263"/>
        <v>0</v>
      </c>
      <c r="CO450" s="19">
        <f t="shared" si="2263"/>
        <v>0</v>
      </c>
      <c r="CP450" s="19">
        <f t="shared" si="2263"/>
        <v>16784.670000000002</v>
      </c>
      <c r="CQ450" s="19">
        <f t="shared" si="2263"/>
        <v>53880.75</v>
      </c>
      <c r="DH450" s="1" t="str">
        <f t="shared" si="2264"/>
        <v>Extreme Bike</v>
      </c>
      <c r="DI450" s="19">
        <f t="shared" si="2265"/>
        <v>0</v>
      </c>
      <c r="DJ450" s="19">
        <f t="shared" si="2265"/>
        <v>0</v>
      </c>
      <c r="DK450" s="19">
        <f t="shared" si="2265"/>
        <v>0</v>
      </c>
      <c r="DL450" s="19">
        <f t="shared" si="2265"/>
        <v>13519.17</v>
      </c>
      <c r="DM450" s="19">
        <f t="shared" si="2265"/>
        <v>53880.75</v>
      </c>
      <c r="ED450" s="1" t="str">
        <f t="shared" si="2266"/>
        <v>Extreme Bike</v>
      </c>
      <c r="EE450" s="19">
        <f t="shared" si="2267"/>
        <v>0</v>
      </c>
      <c r="EF450" s="19">
        <f t="shared" si="2267"/>
        <v>0</v>
      </c>
      <c r="EG450" s="19">
        <f t="shared" si="2267"/>
        <v>0</v>
      </c>
      <c r="EH450" s="19">
        <f t="shared" si="2267"/>
        <v>16784.670000000002</v>
      </c>
      <c r="EI450" s="19">
        <f t="shared" si="2267"/>
        <v>129966.90000000001</v>
      </c>
      <c r="EZ450" s="1" t="str">
        <f t="shared" si="2268"/>
        <v>Extreme Bike</v>
      </c>
      <c r="FA450" s="19">
        <f t="shared" si="2269"/>
        <v>0</v>
      </c>
      <c r="FB450" s="19">
        <f t="shared" si="2269"/>
        <v>0</v>
      </c>
      <c r="FC450" s="19">
        <f t="shared" si="2269"/>
        <v>0</v>
      </c>
      <c r="FD450" s="19">
        <f t="shared" si="2269"/>
        <v>16784.670000000002</v>
      </c>
      <c r="FE450" s="19">
        <f t="shared" si="2269"/>
        <v>129966.90000000001</v>
      </c>
      <c r="FV450" s="1" t="str">
        <f t="shared" si="2270"/>
        <v>Extreme Bike</v>
      </c>
      <c r="FW450" s="19">
        <f t="shared" si="2271"/>
        <v>0</v>
      </c>
      <c r="FX450" s="19">
        <f t="shared" si="2271"/>
        <v>0</v>
      </c>
      <c r="FY450" s="19">
        <f t="shared" si="2271"/>
        <v>0</v>
      </c>
      <c r="FZ450" s="19">
        <f t="shared" si="2271"/>
        <v>16784.670000000002</v>
      </c>
      <c r="GA450" s="19">
        <f t="shared" si="2271"/>
        <v>73147.199999999997</v>
      </c>
      <c r="GR450" s="1" t="str">
        <f t="shared" si="2272"/>
        <v>Extreme Bike</v>
      </c>
      <c r="GS450" s="19">
        <f t="shared" si="2273"/>
        <v>0</v>
      </c>
      <c r="GT450" s="19">
        <f t="shared" si="2273"/>
        <v>0</v>
      </c>
      <c r="GU450" s="19">
        <f t="shared" si="2273"/>
        <v>0</v>
      </c>
      <c r="GV450" s="19">
        <f t="shared" si="2273"/>
        <v>16784.670000000002</v>
      </c>
      <c r="GW450" s="19">
        <f t="shared" si="2273"/>
        <v>129966.90000000001</v>
      </c>
      <c r="HN450" s="1" t="str">
        <f t="shared" si="2274"/>
        <v>Extreme Bike</v>
      </c>
      <c r="HO450" s="19">
        <f t="shared" si="2275"/>
        <v>0</v>
      </c>
      <c r="HP450" s="19">
        <f t="shared" si="2275"/>
        <v>0</v>
      </c>
      <c r="HQ450" s="19">
        <f t="shared" si="2275"/>
        <v>0</v>
      </c>
      <c r="HR450" s="19">
        <f t="shared" si="2275"/>
        <v>16784.670000000002</v>
      </c>
      <c r="HS450" s="19">
        <f t="shared" si="2275"/>
        <v>53880.75</v>
      </c>
    </row>
    <row r="451" spans="2:227">
      <c r="B451" s="1" t="str">
        <f t="shared" si="2254"/>
        <v>Basic</v>
      </c>
      <c r="C451" s="19">
        <f t="shared" si="2255"/>
        <v>0</v>
      </c>
      <c r="D451" s="19">
        <f t="shared" si="2255"/>
        <v>0</v>
      </c>
      <c r="E451" s="19">
        <f t="shared" si="2255"/>
        <v>0</v>
      </c>
      <c r="F451" s="19">
        <f t="shared" si="2255"/>
        <v>37805.470999999998</v>
      </c>
      <c r="G451" s="19">
        <f t="shared" si="2255"/>
        <v>175052.57</v>
      </c>
      <c r="X451" s="1" t="str">
        <f t="shared" si="2256"/>
        <v>Basic</v>
      </c>
      <c r="Y451" s="19">
        <f t="shared" si="2257"/>
        <v>0</v>
      </c>
      <c r="Z451" s="19">
        <f t="shared" si="2257"/>
        <v>0</v>
      </c>
      <c r="AA451" s="19">
        <f t="shared" si="2257"/>
        <v>0</v>
      </c>
      <c r="AB451" s="19">
        <f t="shared" si="2257"/>
        <v>37805.470999999998</v>
      </c>
      <c r="AC451" s="19">
        <f t="shared" si="2257"/>
        <v>292734.96999999997</v>
      </c>
      <c r="AT451" s="1" t="str">
        <f t="shared" si="2258"/>
        <v>Basic, Sport</v>
      </c>
      <c r="AU451" s="19">
        <f t="shared" si="2259"/>
        <v>0</v>
      </c>
      <c r="AV451" s="19">
        <f t="shared" si="2259"/>
        <v>0</v>
      </c>
      <c r="AW451" s="19">
        <f t="shared" si="2259"/>
        <v>0</v>
      </c>
      <c r="AX451" s="19">
        <f t="shared" si="2259"/>
        <v>37805.470999999998</v>
      </c>
      <c r="AY451" s="19">
        <f t="shared" si="2259"/>
        <v>157400.21</v>
      </c>
      <c r="BP451" s="1" t="str">
        <f t="shared" si="2260"/>
        <v>Basic, Sport</v>
      </c>
      <c r="BQ451" s="19">
        <f t="shared" si="2261"/>
        <v>0</v>
      </c>
      <c r="BR451" s="19">
        <f t="shared" si="2261"/>
        <v>0</v>
      </c>
      <c r="BS451" s="19">
        <f t="shared" si="2261"/>
        <v>0</v>
      </c>
      <c r="BT451" s="19">
        <f t="shared" si="2261"/>
        <v>37805.470999999998</v>
      </c>
      <c r="BU451" s="19">
        <f t="shared" si="2261"/>
        <v>292734.96999999997</v>
      </c>
      <c r="CL451" s="1" t="str">
        <f t="shared" si="2262"/>
        <v>Basic, Sport</v>
      </c>
      <c r="CM451" s="19">
        <f t="shared" si="2263"/>
        <v>0</v>
      </c>
      <c r="CN451" s="19">
        <f t="shared" si="2263"/>
        <v>0</v>
      </c>
      <c r="CO451" s="19">
        <f t="shared" si="2263"/>
        <v>0</v>
      </c>
      <c r="CP451" s="19">
        <f t="shared" si="2263"/>
        <v>37805.470999999998</v>
      </c>
      <c r="CQ451" s="19">
        <f t="shared" si="2263"/>
        <v>121359.97499999999</v>
      </c>
      <c r="DH451" s="1" t="str">
        <f t="shared" si="2264"/>
        <v>Basic, Sport</v>
      </c>
      <c r="DI451" s="19">
        <f t="shared" si="2265"/>
        <v>0</v>
      </c>
      <c r="DJ451" s="19">
        <f t="shared" si="2265"/>
        <v>0</v>
      </c>
      <c r="DK451" s="19">
        <f t="shared" si="2265"/>
        <v>0</v>
      </c>
      <c r="DL451" s="19">
        <f t="shared" si="2265"/>
        <v>30450.321</v>
      </c>
      <c r="DM451" s="19">
        <f t="shared" si="2265"/>
        <v>121359.97499999999</v>
      </c>
      <c r="ED451" s="1" t="str">
        <f t="shared" si="2266"/>
        <v>Basic, Sport</v>
      </c>
      <c r="EE451" s="19">
        <f t="shared" si="2267"/>
        <v>0</v>
      </c>
      <c r="EF451" s="19">
        <f t="shared" si="2267"/>
        <v>0</v>
      </c>
      <c r="EG451" s="19">
        <f t="shared" si="2267"/>
        <v>0</v>
      </c>
      <c r="EH451" s="19">
        <f t="shared" si="2267"/>
        <v>37805.470999999998</v>
      </c>
      <c r="EI451" s="19">
        <f t="shared" si="2267"/>
        <v>292734.96999999997</v>
      </c>
      <c r="EZ451" s="1" t="str">
        <f t="shared" si="2268"/>
        <v>Basic, Sport</v>
      </c>
      <c r="FA451" s="19">
        <f t="shared" si="2269"/>
        <v>0</v>
      </c>
      <c r="FB451" s="19">
        <f t="shared" si="2269"/>
        <v>0</v>
      </c>
      <c r="FC451" s="19">
        <f t="shared" si="2269"/>
        <v>0</v>
      </c>
      <c r="FD451" s="19">
        <f t="shared" si="2269"/>
        <v>37805.470999999998</v>
      </c>
      <c r="FE451" s="19">
        <f t="shared" si="2269"/>
        <v>292734.96999999997</v>
      </c>
      <c r="FV451" s="1" t="str">
        <f t="shared" si="2270"/>
        <v>Basic, Sport</v>
      </c>
      <c r="FW451" s="19">
        <f t="shared" si="2271"/>
        <v>0</v>
      </c>
      <c r="FX451" s="19">
        <f t="shared" si="2271"/>
        <v>0</v>
      </c>
      <c r="FY451" s="19">
        <f t="shared" si="2271"/>
        <v>0</v>
      </c>
      <c r="FZ451" s="19">
        <f t="shared" si="2271"/>
        <v>37805.470999999998</v>
      </c>
      <c r="GA451" s="19">
        <f t="shared" si="2271"/>
        <v>164755.35999999999</v>
      </c>
      <c r="GR451" s="1" t="str">
        <f t="shared" si="2272"/>
        <v>Basic, Sport</v>
      </c>
      <c r="GS451" s="19">
        <f t="shared" si="2273"/>
        <v>0</v>
      </c>
      <c r="GT451" s="19">
        <f t="shared" si="2273"/>
        <v>0</v>
      </c>
      <c r="GU451" s="19">
        <f t="shared" si="2273"/>
        <v>0</v>
      </c>
      <c r="GV451" s="19">
        <f t="shared" si="2273"/>
        <v>37805.470999999998</v>
      </c>
      <c r="GW451" s="19">
        <f t="shared" si="2273"/>
        <v>292734.96999999997</v>
      </c>
      <c r="HN451" s="1" t="str">
        <f t="shared" si="2274"/>
        <v>Basic, Sport</v>
      </c>
      <c r="HO451" s="19">
        <f t="shared" si="2275"/>
        <v>0</v>
      </c>
      <c r="HP451" s="19">
        <f t="shared" si="2275"/>
        <v>0</v>
      </c>
      <c r="HQ451" s="19">
        <f t="shared" si="2275"/>
        <v>0</v>
      </c>
      <c r="HR451" s="19">
        <f t="shared" si="2275"/>
        <v>37805.470999999998</v>
      </c>
      <c r="HS451" s="19">
        <f t="shared" si="2275"/>
        <v>121359.97499999999</v>
      </c>
    </row>
    <row r="452" spans="2:227">
      <c r="B452" s="1" t="str">
        <f t="shared" si="2254"/>
        <v>Sport</v>
      </c>
      <c r="C452" s="19">
        <f t="shared" si="2255"/>
        <v>0</v>
      </c>
      <c r="D452" s="19">
        <f t="shared" si="2255"/>
        <v>0</v>
      </c>
      <c r="E452" s="19">
        <f t="shared" si="2255"/>
        <v>0</v>
      </c>
      <c r="F452" s="19">
        <f t="shared" si="2255"/>
        <v>34368.61</v>
      </c>
      <c r="G452" s="19">
        <f t="shared" si="2255"/>
        <v>159138.69999999998</v>
      </c>
      <c r="X452" s="1" t="str">
        <f t="shared" si="2256"/>
        <v>Sport</v>
      </c>
      <c r="Y452" s="19">
        <f t="shared" si="2257"/>
        <v>0</v>
      </c>
      <c r="Z452" s="19">
        <f t="shared" si="2257"/>
        <v>0</v>
      </c>
      <c r="AA452" s="19">
        <f t="shared" si="2257"/>
        <v>0</v>
      </c>
      <c r="AB452" s="19">
        <f t="shared" si="2257"/>
        <v>34368.61</v>
      </c>
      <c r="AC452" s="19">
        <f t="shared" si="2257"/>
        <v>266122.7</v>
      </c>
      <c r="AT452" s="1" t="str">
        <f t="shared" si="2258"/>
        <v>Underground</v>
      </c>
      <c r="AU452" s="19">
        <f t="shared" si="2259"/>
        <v>0</v>
      </c>
      <c r="AV452" s="19">
        <f t="shared" si="2259"/>
        <v>0</v>
      </c>
      <c r="AW452" s="19">
        <f t="shared" si="2259"/>
        <v>0</v>
      </c>
      <c r="AX452" s="19">
        <f t="shared" si="2259"/>
        <v>34368.61</v>
      </c>
      <c r="AY452" s="19">
        <f t="shared" si="2259"/>
        <v>143091.1</v>
      </c>
      <c r="BP452" s="1" t="str">
        <f t="shared" si="2260"/>
        <v>Underground</v>
      </c>
      <c r="BQ452" s="19">
        <f t="shared" si="2261"/>
        <v>0</v>
      </c>
      <c r="BR452" s="19">
        <f t="shared" si="2261"/>
        <v>0</v>
      </c>
      <c r="BS452" s="19">
        <f t="shared" si="2261"/>
        <v>0</v>
      </c>
      <c r="BT452" s="19">
        <f t="shared" si="2261"/>
        <v>34368.61</v>
      </c>
      <c r="BU452" s="19">
        <f t="shared" si="2261"/>
        <v>266122.7</v>
      </c>
      <c r="CL452" s="1" t="str">
        <f t="shared" si="2262"/>
        <v>Underground</v>
      </c>
      <c r="CM452" s="19">
        <f t="shared" si="2263"/>
        <v>0</v>
      </c>
      <c r="CN452" s="19">
        <f t="shared" si="2263"/>
        <v>0</v>
      </c>
      <c r="CO452" s="19">
        <f t="shared" si="2263"/>
        <v>0</v>
      </c>
      <c r="CP452" s="19">
        <f t="shared" si="2263"/>
        <v>34368.61</v>
      </c>
      <c r="CQ452" s="19">
        <f t="shared" si="2263"/>
        <v>110327.25</v>
      </c>
      <c r="DH452" s="1" t="str">
        <f t="shared" si="2264"/>
        <v>Underground</v>
      </c>
      <c r="DI452" s="19">
        <f t="shared" si="2265"/>
        <v>0</v>
      </c>
      <c r="DJ452" s="19">
        <f t="shared" si="2265"/>
        <v>0</v>
      </c>
      <c r="DK452" s="19">
        <f t="shared" si="2265"/>
        <v>0</v>
      </c>
      <c r="DL452" s="19">
        <f t="shared" si="2265"/>
        <v>27682.109999999997</v>
      </c>
      <c r="DM452" s="19">
        <f t="shared" si="2265"/>
        <v>110327.25</v>
      </c>
      <c r="ED452" s="1" t="str">
        <f t="shared" si="2266"/>
        <v>Underground</v>
      </c>
      <c r="EE452" s="19">
        <f t="shared" si="2267"/>
        <v>0</v>
      </c>
      <c r="EF452" s="19">
        <f t="shared" si="2267"/>
        <v>0</v>
      </c>
      <c r="EG452" s="19">
        <f t="shared" si="2267"/>
        <v>0</v>
      </c>
      <c r="EH452" s="19">
        <f t="shared" si="2267"/>
        <v>34368.61</v>
      </c>
      <c r="EI452" s="19">
        <f t="shared" si="2267"/>
        <v>266122.7</v>
      </c>
      <c r="EZ452" s="1" t="str">
        <f t="shared" si="2268"/>
        <v>Underground</v>
      </c>
      <c r="FA452" s="19">
        <f t="shared" si="2269"/>
        <v>0</v>
      </c>
      <c r="FB452" s="19">
        <f t="shared" si="2269"/>
        <v>0</v>
      </c>
      <c r="FC452" s="19">
        <f t="shared" si="2269"/>
        <v>0</v>
      </c>
      <c r="FD452" s="19">
        <f t="shared" si="2269"/>
        <v>34368.61</v>
      </c>
      <c r="FE452" s="19">
        <f t="shared" si="2269"/>
        <v>266122.7</v>
      </c>
      <c r="FV452" s="1" t="str">
        <f t="shared" si="2270"/>
        <v>Underground</v>
      </c>
      <c r="FW452" s="19">
        <f t="shared" si="2271"/>
        <v>0</v>
      </c>
      <c r="FX452" s="19">
        <f t="shared" si="2271"/>
        <v>0</v>
      </c>
      <c r="FY452" s="19">
        <f t="shared" si="2271"/>
        <v>0</v>
      </c>
      <c r="FZ452" s="19">
        <f t="shared" si="2271"/>
        <v>34368.61</v>
      </c>
      <c r="GA452" s="19">
        <f t="shared" si="2271"/>
        <v>149777.60000000001</v>
      </c>
      <c r="GR452" s="1" t="str">
        <f t="shared" si="2272"/>
        <v>Underground</v>
      </c>
      <c r="GS452" s="19">
        <f t="shared" si="2273"/>
        <v>0</v>
      </c>
      <c r="GT452" s="19">
        <f t="shared" si="2273"/>
        <v>0</v>
      </c>
      <c r="GU452" s="19">
        <f t="shared" si="2273"/>
        <v>0</v>
      </c>
      <c r="GV452" s="19">
        <f t="shared" si="2273"/>
        <v>34368.61</v>
      </c>
      <c r="GW452" s="19">
        <f t="shared" si="2273"/>
        <v>266122.7</v>
      </c>
      <c r="HN452" s="1" t="str">
        <f t="shared" si="2274"/>
        <v>Underground</v>
      </c>
      <c r="HO452" s="19">
        <f t="shared" si="2275"/>
        <v>0</v>
      </c>
      <c r="HP452" s="19">
        <f t="shared" si="2275"/>
        <v>0</v>
      </c>
      <c r="HQ452" s="19">
        <f t="shared" si="2275"/>
        <v>0</v>
      </c>
      <c r="HR452" s="19">
        <f t="shared" si="2275"/>
        <v>34368.61</v>
      </c>
      <c r="HS452" s="19">
        <f t="shared" si="2275"/>
        <v>110327.25</v>
      </c>
    </row>
    <row r="453" spans="2:227">
      <c r="B453" s="1" t="str">
        <f t="shared" si="2254"/>
        <v>Underground</v>
      </c>
      <c r="C453" s="19">
        <f t="shared" si="2255"/>
        <v>0</v>
      </c>
      <c r="D453" s="19">
        <f t="shared" si="2255"/>
        <v>0</v>
      </c>
      <c r="E453" s="19">
        <f t="shared" si="2255"/>
        <v>0</v>
      </c>
      <c r="F453" s="19">
        <f t="shared" si="2255"/>
        <v>50833.572</v>
      </c>
      <c r="G453" s="19">
        <f t="shared" si="2255"/>
        <v>235377.24000000002</v>
      </c>
      <c r="X453" s="1" t="str">
        <f t="shared" si="2256"/>
        <v>Underground</v>
      </c>
      <c r="Y453" s="19">
        <f t="shared" si="2257"/>
        <v>0</v>
      </c>
      <c r="Z453" s="19">
        <f t="shared" si="2257"/>
        <v>0</v>
      </c>
      <c r="AA453" s="19">
        <f t="shared" si="2257"/>
        <v>0</v>
      </c>
      <c r="AB453" s="19">
        <f t="shared" si="2257"/>
        <v>50833.572</v>
      </c>
      <c r="AC453" s="19">
        <f t="shared" si="2257"/>
        <v>393614.04</v>
      </c>
      <c r="AT453" s="1" t="str">
        <f t="shared" si="2258"/>
        <v>Fantasy</v>
      </c>
      <c r="AU453" s="19">
        <f t="shared" si="2259"/>
        <v>0</v>
      </c>
      <c r="AV453" s="19">
        <f t="shared" si="2259"/>
        <v>0</v>
      </c>
      <c r="AW453" s="19">
        <f t="shared" si="2259"/>
        <v>0</v>
      </c>
      <c r="AX453" s="19">
        <f t="shared" si="2259"/>
        <v>50833.572</v>
      </c>
      <c r="AY453" s="19">
        <f t="shared" si="2259"/>
        <v>211641.71999999997</v>
      </c>
      <c r="BP453" s="1" t="str">
        <f t="shared" si="2260"/>
        <v>Fantasy</v>
      </c>
      <c r="BQ453" s="19">
        <f t="shared" si="2261"/>
        <v>0</v>
      </c>
      <c r="BR453" s="19">
        <f t="shared" si="2261"/>
        <v>0</v>
      </c>
      <c r="BS453" s="19">
        <f t="shared" si="2261"/>
        <v>0</v>
      </c>
      <c r="BT453" s="19">
        <f t="shared" si="2261"/>
        <v>50833.572</v>
      </c>
      <c r="BU453" s="19">
        <f t="shared" si="2261"/>
        <v>393614.04</v>
      </c>
      <c r="CL453" s="1" t="str">
        <f t="shared" si="2262"/>
        <v>Fantasy</v>
      </c>
      <c r="CM453" s="19">
        <f t="shared" si="2263"/>
        <v>0</v>
      </c>
      <c r="CN453" s="19">
        <f t="shared" si="2263"/>
        <v>0</v>
      </c>
      <c r="CO453" s="19">
        <f t="shared" si="2263"/>
        <v>0</v>
      </c>
      <c r="CP453" s="19">
        <f t="shared" si="2263"/>
        <v>50833.572</v>
      </c>
      <c r="CQ453" s="19">
        <f t="shared" si="2263"/>
        <v>163181.69999999998</v>
      </c>
      <c r="DH453" s="1" t="str">
        <f t="shared" si="2264"/>
        <v>Fantasy</v>
      </c>
      <c r="DI453" s="19">
        <f t="shared" si="2265"/>
        <v>0</v>
      </c>
      <c r="DJ453" s="19">
        <f t="shared" si="2265"/>
        <v>0</v>
      </c>
      <c r="DK453" s="19">
        <f t="shared" si="2265"/>
        <v>0</v>
      </c>
      <c r="DL453" s="19">
        <f t="shared" si="2265"/>
        <v>40943.771999999997</v>
      </c>
      <c r="DM453" s="19">
        <f t="shared" si="2265"/>
        <v>163181.69999999998</v>
      </c>
      <c r="ED453" s="1" t="str">
        <f t="shared" si="2266"/>
        <v>Fantasy</v>
      </c>
      <c r="EE453" s="19">
        <f t="shared" si="2267"/>
        <v>0</v>
      </c>
      <c r="EF453" s="19">
        <f t="shared" si="2267"/>
        <v>0</v>
      </c>
      <c r="EG453" s="19">
        <f t="shared" si="2267"/>
        <v>0</v>
      </c>
      <c r="EH453" s="19">
        <f t="shared" si="2267"/>
        <v>50833.572</v>
      </c>
      <c r="EI453" s="19">
        <f t="shared" si="2267"/>
        <v>393614.04</v>
      </c>
      <c r="EZ453" s="1" t="str">
        <f t="shared" si="2268"/>
        <v>Fantasy</v>
      </c>
      <c r="FA453" s="19">
        <f t="shared" si="2269"/>
        <v>0</v>
      </c>
      <c r="FB453" s="19">
        <f t="shared" si="2269"/>
        <v>0</v>
      </c>
      <c r="FC453" s="19">
        <f t="shared" si="2269"/>
        <v>0</v>
      </c>
      <c r="FD453" s="19">
        <f t="shared" si="2269"/>
        <v>50833.572</v>
      </c>
      <c r="FE453" s="19">
        <f t="shared" si="2269"/>
        <v>393614.04</v>
      </c>
      <c r="FV453" s="1" t="str">
        <f t="shared" si="2270"/>
        <v>Fantasy</v>
      </c>
      <c r="FW453" s="19">
        <f t="shared" si="2271"/>
        <v>0</v>
      </c>
      <c r="FX453" s="19">
        <f t="shared" si="2271"/>
        <v>0</v>
      </c>
      <c r="FY453" s="19">
        <f t="shared" si="2271"/>
        <v>0</v>
      </c>
      <c r="FZ453" s="19">
        <f t="shared" si="2271"/>
        <v>50833.572</v>
      </c>
      <c r="GA453" s="19">
        <f t="shared" si="2271"/>
        <v>221531.51999999996</v>
      </c>
      <c r="GR453" s="1" t="str">
        <f t="shared" si="2272"/>
        <v>Fantasy</v>
      </c>
      <c r="GS453" s="19">
        <f t="shared" si="2273"/>
        <v>0</v>
      </c>
      <c r="GT453" s="19">
        <f t="shared" si="2273"/>
        <v>0</v>
      </c>
      <c r="GU453" s="19">
        <f t="shared" si="2273"/>
        <v>0</v>
      </c>
      <c r="GV453" s="19">
        <f t="shared" si="2273"/>
        <v>50833.572</v>
      </c>
      <c r="GW453" s="19">
        <f t="shared" si="2273"/>
        <v>393614.04</v>
      </c>
      <c r="HN453" s="1" t="str">
        <f t="shared" si="2274"/>
        <v>Fantasy</v>
      </c>
      <c r="HO453" s="19">
        <f t="shared" si="2275"/>
        <v>0</v>
      </c>
      <c r="HP453" s="19">
        <f t="shared" si="2275"/>
        <v>0</v>
      </c>
      <c r="HQ453" s="19">
        <f t="shared" si="2275"/>
        <v>0</v>
      </c>
      <c r="HR453" s="19">
        <f t="shared" si="2275"/>
        <v>50833.572</v>
      </c>
      <c r="HS453" s="19">
        <f t="shared" si="2275"/>
        <v>163181.69999999998</v>
      </c>
    </row>
    <row r="454" spans="2:227">
      <c r="B454" s="1" t="str">
        <f t="shared" si="2254"/>
        <v>Fantasy</v>
      </c>
      <c r="C454" s="19">
        <f t="shared" si="2255"/>
        <v>0</v>
      </c>
      <c r="D454" s="19">
        <f t="shared" si="2255"/>
        <v>0</v>
      </c>
      <c r="E454" s="19">
        <f t="shared" si="2255"/>
        <v>0</v>
      </c>
      <c r="F454" s="19">
        <f t="shared" si="2255"/>
        <v>33889.047999999995</v>
      </c>
      <c r="G454" s="19">
        <f t="shared" si="2255"/>
        <v>156918.16</v>
      </c>
      <c r="X454" s="1" t="str">
        <f t="shared" si="2256"/>
        <v>Fantasy</v>
      </c>
      <c r="Y454" s="19">
        <f t="shared" si="2257"/>
        <v>0</v>
      </c>
      <c r="Z454" s="19">
        <f t="shared" si="2257"/>
        <v>0</v>
      </c>
      <c r="AA454" s="19">
        <f t="shared" si="2257"/>
        <v>0</v>
      </c>
      <c r="AB454" s="19">
        <f t="shared" si="2257"/>
        <v>33889.047999999995</v>
      </c>
      <c r="AC454" s="19">
        <f t="shared" si="2257"/>
        <v>262409.36</v>
      </c>
      <c r="AT454" s="1" t="str">
        <f t="shared" si="2258"/>
        <v>Style, Designers</v>
      </c>
      <c r="AU454" s="19">
        <f t="shared" si="2259"/>
        <v>0</v>
      </c>
      <c r="AV454" s="19">
        <f t="shared" si="2259"/>
        <v>0</v>
      </c>
      <c r="AW454" s="19">
        <f t="shared" si="2259"/>
        <v>0</v>
      </c>
      <c r="AX454" s="19">
        <f t="shared" si="2259"/>
        <v>33889.047999999995</v>
      </c>
      <c r="AY454" s="19">
        <f t="shared" si="2259"/>
        <v>141094.48000000001</v>
      </c>
      <c r="BP454" s="1" t="str">
        <f t="shared" si="2260"/>
        <v>Style, Designers</v>
      </c>
      <c r="BQ454" s="19">
        <f t="shared" si="2261"/>
        <v>0</v>
      </c>
      <c r="BR454" s="19">
        <f t="shared" si="2261"/>
        <v>0</v>
      </c>
      <c r="BS454" s="19">
        <f t="shared" si="2261"/>
        <v>0</v>
      </c>
      <c r="BT454" s="19">
        <f t="shared" si="2261"/>
        <v>33889.047999999995</v>
      </c>
      <c r="BU454" s="19">
        <f t="shared" si="2261"/>
        <v>262409.36</v>
      </c>
      <c r="CL454" s="1" t="str">
        <f t="shared" si="2262"/>
        <v>Style, Designers</v>
      </c>
      <c r="CM454" s="19">
        <f t="shared" si="2263"/>
        <v>0</v>
      </c>
      <c r="CN454" s="19">
        <f t="shared" si="2263"/>
        <v>0</v>
      </c>
      <c r="CO454" s="19">
        <f t="shared" si="2263"/>
        <v>0</v>
      </c>
      <c r="CP454" s="19">
        <f t="shared" si="2263"/>
        <v>33889.047999999995</v>
      </c>
      <c r="CQ454" s="19">
        <f t="shared" si="2263"/>
        <v>108787.8</v>
      </c>
      <c r="DH454" s="1" t="str">
        <f t="shared" si="2264"/>
        <v>Style, Designers</v>
      </c>
      <c r="DI454" s="19">
        <f t="shared" si="2265"/>
        <v>0</v>
      </c>
      <c r="DJ454" s="19">
        <f t="shared" si="2265"/>
        <v>0</v>
      </c>
      <c r="DK454" s="19">
        <f t="shared" si="2265"/>
        <v>0</v>
      </c>
      <c r="DL454" s="19">
        <f t="shared" si="2265"/>
        <v>27295.847999999998</v>
      </c>
      <c r="DM454" s="19">
        <f t="shared" si="2265"/>
        <v>108787.8</v>
      </c>
      <c r="ED454" s="1" t="str">
        <f t="shared" si="2266"/>
        <v>Style, Designers</v>
      </c>
      <c r="EE454" s="19">
        <f t="shared" si="2267"/>
        <v>0</v>
      </c>
      <c r="EF454" s="19">
        <f t="shared" si="2267"/>
        <v>0</v>
      </c>
      <c r="EG454" s="19">
        <f t="shared" si="2267"/>
        <v>0</v>
      </c>
      <c r="EH454" s="19">
        <f t="shared" si="2267"/>
        <v>33889.047999999995</v>
      </c>
      <c r="EI454" s="19">
        <f t="shared" si="2267"/>
        <v>262409.36</v>
      </c>
      <c r="EZ454" s="1" t="str">
        <f t="shared" si="2268"/>
        <v>Style, Designers</v>
      </c>
      <c r="FA454" s="19">
        <f t="shared" si="2269"/>
        <v>0</v>
      </c>
      <c r="FB454" s="19">
        <f t="shared" si="2269"/>
        <v>0</v>
      </c>
      <c r="FC454" s="19">
        <f t="shared" si="2269"/>
        <v>0</v>
      </c>
      <c r="FD454" s="19">
        <f t="shared" si="2269"/>
        <v>33889.047999999995</v>
      </c>
      <c r="FE454" s="19">
        <f t="shared" si="2269"/>
        <v>262409.36</v>
      </c>
      <c r="FV454" s="1" t="str">
        <f t="shared" si="2270"/>
        <v>Style, Designers</v>
      </c>
      <c r="FW454" s="19">
        <f t="shared" si="2271"/>
        <v>0</v>
      </c>
      <c r="FX454" s="19">
        <f t="shared" si="2271"/>
        <v>0</v>
      </c>
      <c r="FY454" s="19">
        <f t="shared" si="2271"/>
        <v>0</v>
      </c>
      <c r="FZ454" s="19">
        <f t="shared" si="2271"/>
        <v>33889.047999999995</v>
      </c>
      <c r="GA454" s="19">
        <f t="shared" si="2271"/>
        <v>147687.67999999999</v>
      </c>
      <c r="GR454" s="1" t="str">
        <f t="shared" si="2272"/>
        <v>Style, Designers</v>
      </c>
      <c r="GS454" s="19">
        <f t="shared" si="2273"/>
        <v>0</v>
      </c>
      <c r="GT454" s="19">
        <f t="shared" si="2273"/>
        <v>0</v>
      </c>
      <c r="GU454" s="19">
        <f t="shared" si="2273"/>
        <v>0</v>
      </c>
      <c r="GV454" s="19">
        <f t="shared" si="2273"/>
        <v>33889.047999999995</v>
      </c>
      <c r="GW454" s="19">
        <f t="shared" si="2273"/>
        <v>262409.36</v>
      </c>
      <c r="HN454" s="1" t="str">
        <f t="shared" si="2274"/>
        <v>Style, Designers</v>
      </c>
      <c r="HO454" s="19">
        <f t="shared" si="2275"/>
        <v>0</v>
      </c>
      <c r="HP454" s="19">
        <f t="shared" si="2275"/>
        <v>0</v>
      </c>
      <c r="HQ454" s="19">
        <f t="shared" si="2275"/>
        <v>0</v>
      </c>
      <c r="HR454" s="19">
        <f t="shared" si="2275"/>
        <v>33889.047999999995</v>
      </c>
      <c r="HS454" s="19">
        <f t="shared" si="2275"/>
        <v>108787.8</v>
      </c>
    </row>
    <row r="455" spans="2:227">
      <c r="B455" s="1" t="str">
        <f t="shared" si="2254"/>
        <v>Style</v>
      </c>
      <c r="C455" s="19">
        <f t="shared" si="2255"/>
        <v>0</v>
      </c>
      <c r="D455" s="19">
        <f t="shared" si="2255"/>
        <v>0</v>
      </c>
      <c r="E455" s="19">
        <f t="shared" si="2255"/>
        <v>0</v>
      </c>
      <c r="F455" s="19">
        <f t="shared" si="2255"/>
        <v>55149.63</v>
      </c>
      <c r="G455" s="19">
        <f t="shared" si="2255"/>
        <v>255362.1</v>
      </c>
      <c r="X455" s="1" t="str">
        <f t="shared" si="2256"/>
        <v>Style</v>
      </c>
      <c r="Y455" s="19">
        <f t="shared" si="2257"/>
        <v>0</v>
      </c>
      <c r="Z455" s="19">
        <f t="shared" si="2257"/>
        <v>0</v>
      </c>
      <c r="AA455" s="19">
        <f t="shared" si="2257"/>
        <v>0</v>
      </c>
      <c r="AB455" s="19">
        <f t="shared" si="2257"/>
        <v>55149.63</v>
      </c>
      <c r="AC455" s="19">
        <f t="shared" si="2257"/>
        <v>427034.10000000003</v>
      </c>
      <c r="AT455" s="1" t="str">
        <f t="shared" si="2258"/>
        <v>Style</v>
      </c>
      <c r="AU455" s="19">
        <f t="shared" si="2259"/>
        <v>0</v>
      </c>
      <c r="AV455" s="19">
        <f t="shared" si="2259"/>
        <v>0</v>
      </c>
      <c r="AW455" s="19">
        <f t="shared" si="2259"/>
        <v>0</v>
      </c>
      <c r="AX455" s="19">
        <f t="shared" si="2259"/>
        <v>55149.63</v>
      </c>
      <c r="AY455" s="19">
        <f t="shared" si="2259"/>
        <v>229611.29999999996</v>
      </c>
      <c r="BP455" s="1" t="str">
        <f t="shared" si="2260"/>
        <v>Style</v>
      </c>
      <c r="BQ455" s="19">
        <f t="shared" si="2261"/>
        <v>0</v>
      </c>
      <c r="BR455" s="19">
        <f t="shared" si="2261"/>
        <v>0</v>
      </c>
      <c r="BS455" s="19">
        <f t="shared" si="2261"/>
        <v>0</v>
      </c>
      <c r="BT455" s="19">
        <f t="shared" si="2261"/>
        <v>55149.63</v>
      </c>
      <c r="BU455" s="19">
        <f t="shared" si="2261"/>
        <v>427034.10000000003</v>
      </c>
      <c r="CL455" s="1" t="str">
        <f t="shared" si="2262"/>
        <v>Style</v>
      </c>
      <c r="CM455" s="19">
        <f t="shared" si="2263"/>
        <v>0</v>
      </c>
      <c r="CN455" s="19">
        <f t="shared" si="2263"/>
        <v>0</v>
      </c>
      <c r="CO455" s="19">
        <f t="shared" si="2263"/>
        <v>0</v>
      </c>
      <c r="CP455" s="19">
        <f t="shared" si="2263"/>
        <v>55149.63</v>
      </c>
      <c r="CQ455" s="19">
        <f t="shared" si="2263"/>
        <v>177036.74999999997</v>
      </c>
      <c r="DH455" s="1" t="str">
        <f t="shared" si="2264"/>
        <v>Style</v>
      </c>
      <c r="DI455" s="19">
        <f t="shared" si="2265"/>
        <v>0</v>
      </c>
      <c r="DJ455" s="19">
        <f t="shared" si="2265"/>
        <v>0</v>
      </c>
      <c r="DK455" s="19">
        <f t="shared" si="2265"/>
        <v>0</v>
      </c>
      <c r="DL455" s="19">
        <f t="shared" si="2265"/>
        <v>44420.13</v>
      </c>
      <c r="DM455" s="19">
        <f t="shared" si="2265"/>
        <v>177036.74999999997</v>
      </c>
      <c r="ED455" s="1" t="str">
        <f t="shared" si="2266"/>
        <v>Style</v>
      </c>
      <c r="EE455" s="19">
        <f t="shared" si="2267"/>
        <v>0</v>
      </c>
      <c r="EF455" s="19">
        <f t="shared" si="2267"/>
        <v>0</v>
      </c>
      <c r="EG455" s="19">
        <f t="shared" si="2267"/>
        <v>0</v>
      </c>
      <c r="EH455" s="19">
        <f t="shared" si="2267"/>
        <v>55149.63</v>
      </c>
      <c r="EI455" s="19">
        <f t="shared" si="2267"/>
        <v>427034.10000000003</v>
      </c>
      <c r="EZ455" s="1" t="str">
        <f t="shared" si="2268"/>
        <v>Style</v>
      </c>
      <c r="FA455" s="19">
        <f t="shared" si="2269"/>
        <v>0</v>
      </c>
      <c r="FB455" s="19">
        <f t="shared" si="2269"/>
        <v>0</v>
      </c>
      <c r="FC455" s="19">
        <f t="shared" si="2269"/>
        <v>0</v>
      </c>
      <c r="FD455" s="19">
        <f t="shared" si="2269"/>
        <v>55149.63</v>
      </c>
      <c r="FE455" s="19">
        <f t="shared" si="2269"/>
        <v>427034.10000000003</v>
      </c>
      <c r="FV455" s="1" t="str">
        <f t="shared" si="2270"/>
        <v>Style</v>
      </c>
      <c r="FW455" s="19">
        <f t="shared" si="2271"/>
        <v>0</v>
      </c>
      <c r="FX455" s="19">
        <f t="shared" si="2271"/>
        <v>0</v>
      </c>
      <c r="FY455" s="19">
        <f t="shared" si="2271"/>
        <v>0</v>
      </c>
      <c r="FZ455" s="19">
        <f t="shared" si="2271"/>
        <v>55149.63</v>
      </c>
      <c r="GA455" s="19">
        <f t="shared" si="2271"/>
        <v>240340.79999999996</v>
      </c>
      <c r="GR455" s="1" t="str">
        <f t="shared" si="2272"/>
        <v>Style</v>
      </c>
      <c r="GS455" s="19">
        <f t="shared" si="2273"/>
        <v>0</v>
      </c>
      <c r="GT455" s="19">
        <f t="shared" si="2273"/>
        <v>0</v>
      </c>
      <c r="GU455" s="19">
        <f t="shared" si="2273"/>
        <v>0</v>
      </c>
      <c r="GV455" s="19">
        <f t="shared" si="2273"/>
        <v>55149.63</v>
      </c>
      <c r="GW455" s="19">
        <f t="shared" si="2273"/>
        <v>427034.10000000003</v>
      </c>
      <c r="HN455" s="1" t="str">
        <f t="shared" si="2274"/>
        <v>Style</v>
      </c>
      <c r="HO455" s="19">
        <f t="shared" si="2275"/>
        <v>0</v>
      </c>
      <c r="HP455" s="19">
        <f t="shared" si="2275"/>
        <v>0</v>
      </c>
      <c r="HQ455" s="19">
        <f t="shared" si="2275"/>
        <v>0</v>
      </c>
      <c r="HR455" s="19">
        <f t="shared" si="2275"/>
        <v>55149.63</v>
      </c>
      <c r="HS455" s="19">
        <f t="shared" si="2275"/>
        <v>177036.74999999997</v>
      </c>
    </row>
    <row r="456" spans="2:227">
      <c r="B456" s="1" t="str">
        <f t="shared" si="2254"/>
        <v>Designers</v>
      </c>
      <c r="C456" s="19">
        <f t="shared" si="2255"/>
        <v>0</v>
      </c>
      <c r="D456" s="19">
        <f t="shared" si="2255"/>
        <v>0</v>
      </c>
      <c r="E456" s="19">
        <f t="shared" si="2255"/>
        <v>0</v>
      </c>
      <c r="F456" s="19">
        <f t="shared" si="2255"/>
        <v>45958.025000000001</v>
      </c>
      <c r="G456" s="19">
        <f t="shared" si="2255"/>
        <v>212801.75</v>
      </c>
      <c r="X456" s="1" t="str">
        <f t="shared" si="2256"/>
        <v>Designers</v>
      </c>
      <c r="Y456" s="19">
        <f t="shared" si="2257"/>
        <v>0</v>
      </c>
      <c r="Z456" s="19">
        <f t="shared" si="2257"/>
        <v>0</v>
      </c>
      <c r="AA456" s="19">
        <f t="shared" si="2257"/>
        <v>0</v>
      </c>
      <c r="AB456" s="19">
        <f t="shared" si="2257"/>
        <v>45958.025000000001</v>
      </c>
      <c r="AC456" s="19">
        <f t="shared" si="2257"/>
        <v>355861.75</v>
      </c>
      <c r="AT456" s="1" t="str">
        <f t="shared" si="2258"/>
        <v>Designers</v>
      </c>
      <c r="AU456" s="19">
        <f t="shared" si="2259"/>
        <v>0</v>
      </c>
      <c r="AV456" s="19">
        <f t="shared" si="2259"/>
        <v>0</v>
      </c>
      <c r="AW456" s="19">
        <f t="shared" si="2259"/>
        <v>0</v>
      </c>
      <c r="AX456" s="19">
        <f t="shared" si="2259"/>
        <v>45958.025000000001</v>
      </c>
      <c r="AY456" s="19">
        <f t="shared" si="2259"/>
        <v>191342.75</v>
      </c>
      <c r="BP456" s="1" t="str">
        <f t="shared" si="2260"/>
        <v>Designers</v>
      </c>
      <c r="BQ456" s="19">
        <f t="shared" si="2261"/>
        <v>0</v>
      </c>
      <c r="BR456" s="19">
        <f t="shared" si="2261"/>
        <v>0</v>
      </c>
      <c r="BS456" s="19">
        <f t="shared" si="2261"/>
        <v>0</v>
      </c>
      <c r="BT456" s="19">
        <f t="shared" si="2261"/>
        <v>45958.025000000001</v>
      </c>
      <c r="BU456" s="19">
        <f t="shared" si="2261"/>
        <v>355861.75</v>
      </c>
      <c r="CL456" s="1" t="str">
        <f t="shared" si="2262"/>
        <v>Designers</v>
      </c>
      <c r="CM456" s="19">
        <f t="shared" si="2263"/>
        <v>0</v>
      </c>
      <c r="CN456" s="19">
        <f t="shared" si="2263"/>
        <v>0</v>
      </c>
      <c r="CO456" s="19">
        <f t="shared" si="2263"/>
        <v>0</v>
      </c>
      <c r="CP456" s="19">
        <f t="shared" si="2263"/>
        <v>45958.025000000001</v>
      </c>
      <c r="CQ456" s="19">
        <f t="shared" si="2263"/>
        <v>147530.625</v>
      </c>
      <c r="DH456" s="1" t="str">
        <f t="shared" si="2264"/>
        <v>Designers</v>
      </c>
      <c r="DI456" s="19">
        <f t="shared" si="2265"/>
        <v>0</v>
      </c>
      <c r="DJ456" s="19">
        <f t="shared" si="2265"/>
        <v>0</v>
      </c>
      <c r="DK456" s="19">
        <f t="shared" si="2265"/>
        <v>0</v>
      </c>
      <c r="DL456" s="19">
        <f t="shared" si="2265"/>
        <v>37016.775000000001</v>
      </c>
      <c r="DM456" s="19">
        <f t="shared" si="2265"/>
        <v>147530.625</v>
      </c>
      <c r="ED456" s="1" t="str">
        <f t="shared" si="2266"/>
        <v>Designers</v>
      </c>
      <c r="EE456" s="19">
        <f t="shared" si="2267"/>
        <v>0</v>
      </c>
      <c r="EF456" s="19">
        <f t="shared" si="2267"/>
        <v>0</v>
      </c>
      <c r="EG456" s="19">
        <f t="shared" si="2267"/>
        <v>0</v>
      </c>
      <c r="EH456" s="19">
        <f t="shared" si="2267"/>
        <v>45958.025000000001</v>
      </c>
      <c r="EI456" s="19">
        <f t="shared" si="2267"/>
        <v>355861.75</v>
      </c>
      <c r="EZ456" s="1" t="str">
        <f t="shared" si="2268"/>
        <v>Designers</v>
      </c>
      <c r="FA456" s="19">
        <f t="shared" si="2269"/>
        <v>0</v>
      </c>
      <c r="FB456" s="19">
        <f t="shared" si="2269"/>
        <v>0</v>
      </c>
      <c r="FC456" s="19">
        <f t="shared" si="2269"/>
        <v>0</v>
      </c>
      <c r="FD456" s="19">
        <f t="shared" si="2269"/>
        <v>45958.025000000001</v>
      </c>
      <c r="FE456" s="19">
        <f t="shared" si="2269"/>
        <v>355861.75</v>
      </c>
      <c r="FV456" s="1" t="str">
        <f t="shared" si="2270"/>
        <v>Designers</v>
      </c>
      <c r="FW456" s="19">
        <f t="shared" si="2271"/>
        <v>0</v>
      </c>
      <c r="FX456" s="19">
        <f t="shared" si="2271"/>
        <v>0</v>
      </c>
      <c r="FY456" s="19">
        <f t="shared" si="2271"/>
        <v>0</v>
      </c>
      <c r="FZ456" s="19">
        <f t="shared" si="2271"/>
        <v>45958.025000000001</v>
      </c>
      <c r="GA456" s="19">
        <f t="shared" si="2271"/>
        <v>200284</v>
      </c>
      <c r="GR456" s="1" t="str">
        <f t="shared" si="2272"/>
        <v>Designers</v>
      </c>
      <c r="GS456" s="19">
        <f t="shared" si="2273"/>
        <v>0</v>
      </c>
      <c r="GT456" s="19">
        <f t="shared" si="2273"/>
        <v>0</v>
      </c>
      <c r="GU456" s="19">
        <f t="shared" si="2273"/>
        <v>0</v>
      </c>
      <c r="GV456" s="19">
        <f t="shared" si="2273"/>
        <v>45958.025000000001</v>
      </c>
      <c r="GW456" s="19">
        <f t="shared" si="2273"/>
        <v>355861.75</v>
      </c>
      <c r="HN456" s="1" t="str">
        <f t="shared" si="2274"/>
        <v>Designers</v>
      </c>
      <c r="HO456" s="19">
        <f t="shared" si="2275"/>
        <v>0</v>
      </c>
      <c r="HP456" s="19">
        <f t="shared" si="2275"/>
        <v>0</v>
      </c>
      <c r="HQ456" s="19">
        <f t="shared" si="2275"/>
        <v>0</v>
      </c>
      <c r="HR456" s="19">
        <f t="shared" si="2275"/>
        <v>45958.025000000001</v>
      </c>
      <c r="HS456" s="19">
        <f t="shared" si="2275"/>
        <v>147530.625</v>
      </c>
    </row>
    <row r="457" spans="2:227">
      <c r="B457" s="1" t="str">
        <f t="shared" si="2254"/>
        <v>Supra</v>
      </c>
      <c r="C457" s="19">
        <f t="shared" si="2255"/>
        <v>0</v>
      </c>
      <c r="D457" s="19">
        <f t="shared" si="2255"/>
        <v>0</v>
      </c>
      <c r="E457" s="19">
        <f t="shared" si="2255"/>
        <v>0</v>
      </c>
      <c r="F457" s="19">
        <f t="shared" si="2255"/>
        <v>65140.505000000005</v>
      </c>
      <c r="G457" s="19">
        <f t="shared" si="2255"/>
        <v>301623.35000000003</v>
      </c>
      <c r="X457" s="1" t="str">
        <f t="shared" si="2256"/>
        <v>Supra</v>
      </c>
      <c r="Y457" s="19">
        <f t="shared" si="2257"/>
        <v>0</v>
      </c>
      <c r="Z457" s="19">
        <f t="shared" si="2257"/>
        <v>0</v>
      </c>
      <c r="AA457" s="19">
        <f t="shared" si="2257"/>
        <v>0</v>
      </c>
      <c r="AB457" s="19">
        <f t="shared" si="2257"/>
        <v>65140.505000000005</v>
      </c>
      <c r="AC457" s="19">
        <f t="shared" si="2257"/>
        <v>504395.35000000003</v>
      </c>
      <c r="AT457" s="1" t="str">
        <f t="shared" si="2258"/>
        <v>Supra</v>
      </c>
      <c r="AU457" s="19">
        <f t="shared" si="2259"/>
        <v>0</v>
      </c>
      <c r="AV457" s="19">
        <f t="shared" si="2259"/>
        <v>0</v>
      </c>
      <c r="AW457" s="19">
        <f t="shared" si="2259"/>
        <v>0</v>
      </c>
      <c r="AX457" s="19">
        <f t="shared" si="2259"/>
        <v>65140.505000000005</v>
      </c>
      <c r="AY457" s="19">
        <f t="shared" si="2259"/>
        <v>271207.55</v>
      </c>
      <c r="BP457" s="1" t="str">
        <f t="shared" si="2260"/>
        <v>Supra</v>
      </c>
      <c r="BQ457" s="19">
        <f t="shared" si="2261"/>
        <v>0</v>
      </c>
      <c r="BR457" s="19">
        <f t="shared" si="2261"/>
        <v>0</v>
      </c>
      <c r="BS457" s="19">
        <f t="shared" si="2261"/>
        <v>0</v>
      </c>
      <c r="BT457" s="19">
        <f t="shared" si="2261"/>
        <v>65140.505000000005</v>
      </c>
      <c r="BU457" s="19">
        <f t="shared" si="2261"/>
        <v>504395.35000000003</v>
      </c>
      <c r="CL457" s="1" t="str">
        <f t="shared" si="2262"/>
        <v>Supra</v>
      </c>
      <c r="CM457" s="19">
        <f t="shared" si="2263"/>
        <v>0</v>
      </c>
      <c r="CN457" s="19">
        <f t="shared" si="2263"/>
        <v>0</v>
      </c>
      <c r="CO457" s="19">
        <f t="shared" si="2263"/>
        <v>0</v>
      </c>
      <c r="CP457" s="19">
        <f t="shared" si="2263"/>
        <v>65140.505000000005</v>
      </c>
      <c r="CQ457" s="19">
        <f t="shared" si="2263"/>
        <v>209108.625</v>
      </c>
      <c r="DH457" s="1" t="str">
        <f t="shared" si="2264"/>
        <v>Supra</v>
      </c>
      <c r="DI457" s="19">
        <f t="shared" si="2265"/>
        <v>0</v>
      </c>
      <c r="DJ457" s="19">
        <f t="shared" si="2265"/>
        <v>0</v>
      </c>
      <c r="DK457" s="19">
        <f t="shared" si="2265"/>
        <v>0</v>
      </c>
      <c r="DL457" s="19">
        <f t="shared" si="2265"/>
        <v>52467.254999999997</v>
      </c>
      <c r="DM457" s="19">
        <f t="shared" si="2265"/>
        <v>209108.625</v>
      </c>
      <c r="ED457" s="1" t="str">
        <f t="shared" si="2266"/>
        <v>Supra</v>
      </c>
      <c r="EE457" s="19">
        <f t="shared" si="2267"/>
        <v>0</v>
      </c>
      <c r="EF457" s="19">
        <f t="shared" si="2267"/>
        <v>0</v>
      </c>
      <c r="EG457" s="19">
        <f t="shared" si="2267"/>
        <v>0</v>
      </c>
      <c r="EH457" s="19">
        <f t="shared" si="2267"/>
        <v>65140.505000000005</v>
      </c>
      <c r="EI457" s="19">
        <f t="shared" si="2267"/>
        <v>504395.35000000003</v>
      </c>
      <c r="EZ457" s="1" t="str">
        <f t="shared" si="2268"/>
        <v>Supra</v>
      </c>
      <c r="FA457" s="19">
        <f t="shared" si="2269"/>
        <v>0</v>
      </c>
      <c r="FB457" s="19">
        <f t="shared" si="2269"/>
        <v>0</v>
      </c>
      <c r="FC457" s="19">
        <f t="shared" si="2269"/>
        <v>0</v>
      </c>
      <c r="FD457" s="19">
        <f t="shared" si="2269"/>
        <v>65140.505000000005</v>
      </c>
      <c r="FE457" s="19">
        <f t="shared" si="2269"/>
        <v>504395.35000000003</v>
      </c>
      <c r="FV457" s="1" t="str">
        <f t="shared" si="2270"/>
        <v>Supra</v>
      </c>
      <c r="FW457" s="19">
        <f t="shared" si="2271"/>
        <v>0</v>
      </c>
      <c r="FX457" s="19">
        <f t="shared" si="2271"/>
        <v>0</v>
      </c>
      <c r="FY457" s="19">
        <f t="shared" si="2271"/>
        <v>0</v>
      </c>
      <c r="FZ457" s="19">
        <f t="shared" si="2271"/>
        <v>65140.505000000005</v>
      </c>
      <c r="GA457" s="19">
        <f t="shared" si="2271"/>
        <v>283880.8</v>
      </c>
      <c r="GR457" s="1" t="str">
        <f t="shared" si="2272"/>
        <v>Supra</v>
      </c>
      <c r="GS457" s="19">
        <f t="shared" si="2273"/>
        <v>0</v>
      </c>
      <c r="GT457" s="19">
        <f t="shared" si="2273"/>
        <v>0</v>
      </c>
      <c r="GU457" s="19">
        <f t="shared" si="2273"/>
        <v>0</v>
      </c>
      <c r="GV457" s="19">
        <f t="shared" si="2273"/>
        <v>65140.505000000005</v>
      </c>
      <c r="GW457" s="19">
        <f t="shared" si="2273"/>
        <v>504395.35000000003</v>
      </c>
      <c r="HN457" s="1" t="str">
        <f t="shared" si="2274"/>
        <v>Supra</v>
      </c>
      <c r="HO457" s="19">
        <f t="shared" si="2275"/>
        <v>0</v>
      </c>
      <c r="HP457" s="19">
        <f t="shared" si="2275"/>
        <v>0</v>
      </c>
      <c r="HQ457" s="19">
        <f t="shared" si="2275"/>
        <v>0</v>
      </c>
      <c r="HR457" s="19">
        <f t="shared" si="2275"/>
        <v>65140.505000000005</v>
      </c>
      <c r="HS457" s="19">
        <f t="shared" si="2275"/>
        <v>209108.625</v>
      </c>
    </row>
    <row r="458" spans="2:227">
      <c r="B458" s="1"/>
      <c r="C458" s="19"/>
      <c r="D458" s="19"/>
      <c r="E458" s="19"/>
      <c r="F458" s="19"/>
      <c r="G458" s="19"/>
      <c r="X458" s="1">
        <f t="shared" si="2256"/>
        <v>0</v>
      </c>
      <c r="Y458" s="19">
        <f t="shared" si="2257"/>
        <v>0</v>
      </c>
      <c r="Z458" s="19">
        <f t="shared" si="2257"/>
        <v>0</v>
      </c>
      <c r="AA458" s="19">
        <f t="shared" si="2257"/>
        <v>0</v>
      </c>
      <c r="AB458" s="19">
        <f t="shared" si="2257"/>
        <v>0</v>
      </c>
      <c r="AC458" s="19">
        <f t="shared" si="2257"/>
        <v>0</v>
      </c>
      <c r="AT458" s="1">
        <f t="shared" si="2258"/>
        <v>0</v>
      </c>
      <c r="AU458" s="19">
        <f t="shared" si="2259"/>
        <v>0</v>
      </c>
      <c r="AV458" s="19">
        <f t="shared" si="2259"/>
        <v>0</v>
      </c>
      <c r="AW458" s="19">
        <f t="shared" si="2259"/>
        <v>0</v>
      </c>
      <c r="AX458" s="19">
        <f t="shared" si="2259"/>
        <v>0</v>
      </c>
      <c r="AY458" s="19">
        <f t="shared" si="2259"/>
        <v>0</v>
      </c>
      <c r="BP458" s="1">
        <f t="shared" si="2260"/>
        <v>0</v>
      </c>
      <c r="BQ458" s="19">
        <f t="shared" si="2261"/>
        <v>0</v>
      </c>
      <c r="BR458" s="19">
        <f t="shared" si="2261"/>
        <v>0</v>
      </c>
      <c r="BS458" s="19">
        <f t="shared" si="2261"/>
        <v>0</v>
      </c>
      <c r="BT458" s="19">
        <f t="shared" si="2261"/>
        <v>0</v>
      </c>
      <c r="BU458" s="19">
        <f t="shared" si="2261"/>
        <v>0</v>
      </c>
      <c r="CL458" s="1">
        <f t="shared" si="2262"/>
        <v>0</v>
      </c>
      <c r="CM458" s="19">
        <f t="shared" si="2263"/>
        <v>0</v>
      </c>
      <c r="CN458" s="19">
        <f t="shared" si="2263"/>
        <v>0</v>
      </c>
      <c r="CO458" s="19">
        <f t="shared" si="2263"/>
        <v>0</v>
      </c>
      <c r="CP458" s="19">
        <f t="shared" si="2263"/>
        <v>0</v>
      </c>
      <c r="CQ458" s="19">
        <f t="shared" si="2263"/>
        <v>0</v>
      </c>
      <c r="DH458" s="1">
        <f t="shared" si="2264"/>
        <v>0</v>
      </c>
      <c r="DI458" s="19">
        <f t="shared" si="2265"/>
        <v>0</v>
      </c>
      <c r="DJ458" s="19">
        <f t="shared" si="2265"/>
        <v>0</v>
      </c>
      <c r="DK458" s="19">
        <f t="shared" si="2265"/>
        <v>0</v>
      </c>
      <c r="DL458" s="19">
        <f t="shared" si="2265"/>
        <v>0</v>
      </c>
      <c r="DM458" s="19">
        <f t="shared" si="2265"/>
        <v>0</v>
      </c>
      <c r="ED458" s="1">
        <f t="shared" si="2266"/>
        <v>0</v>
      </c>
      <c r="EE458" s="19">
        <f t="shared" si="2267"/>
        <v>0</v>
      </c>
      <c r="EF458" s="19">
        <f t="shared" si="2267"/>
        <v>0</v>
      </c>
      <c r="EG458" s="19">
        <f t="shared" si="2267"/>
        <v>0</v>
      </c>
      <c r="EH458" s="19">
        <f t="shared" si="2267"/>
        <v>0</v>
      </c>
      <c r="EI458" s="19">
        <f t="shared" si="2267"/>
        <v>0</v>
      </c>
      <c r="EZ458" s="1">
        <f t="shared" si="2268"/>
        <v>0</v>
      </c>
      <c r="FA458" s="19">
        <f t="shared" si="2269"/>
        <v>0</v>
      </c>
      <c r="FB458" s="19">
        <f t="shared" si="2269"/>
        <v>0</v>
      </c>
      <c r="FC458" s="19">
        <f t="shared" si="2269"/>
        <v>0</v>
      </c>
      <c r="FD458" s="19">
        <f t="shared" si="2269"/>
        <v>0</v>
      </c>
      <c r="FE458" s="19">
        <f t="shared" si="2269"/>
        <v>0</v>
      </c>
      <c r="FV458" s="1">
        <f t="shared" si="2270"/>
        <v>0</v>
      </c>
      <c r="FW458" s="19">
        <f t="shared" si="2271"/>
        <v>0</v>
      </c>
      <c r="FX458" s="19">
        <f t="shared" si="2271"/>
        <v>0</v>
      </c>
      <c r="FY458" s="19">
        <f t="shared" si="2271"/>
        <v>0</v>
      </c>
      <c r="FZ458" s="19">
        <f t="shared" si="2271"/>
        <v>0</v>
      </c>
      <c r="GA458" s="19">
        <f t="shared" si="2271"/>
        <v>0</v>
      </c>
      <c r="GR458" s="1">
        <f t="shared" si="2272"/>
        <v>0</v>
      </c>
      <c r="GS458" s="19">
        <f t="shared" si="2273"/>
        <v>0</v>
      </c>
      <c r="GT458" s="19">
        <f t="shared" si="2273"/>
        <v>0</v>
      </c>
      <c r="GU458" s="19">
        <f t="shared" si="2273"/>
        <v>0</v>
      </c>
      <c r="GV458" s="19">
        <f t="shared" si="2273"/>
        <v>0</v>
      </c>
      <c r="GW458" s="19">
        <f t="shared" si="2273"/>
        <v>0</v>
      </c>
      <c r="HN458" s="1">
        <f t="shared" si="2274"/>
        <v>0</v>
      </c>
      <c r="HO458" s="19">
        <f t="shared" si="2275"/>
        <v>0</v>
      </c>
      <c r="HP458" s="19">
        <f t="shared" si="2275"/>
        <v>0</v>
      </c>
      <c r="HQ458" s="19">
        <f t="shared" si="2275"/>
        <v>0</v>
      </c>
      <c r="HR458" s="19">
        <f t="shared" si="2275"/>
        <v>0</v>
      </c>
      <c r="HS458" s="19">
        <f t="shared" si="2275"/>
        <v>0</v>
      </c>
    </row>
    <row r="459" spans="2:227">
      <c r="B459" s="1" t="str">
        <f t="shared" si="2254"/>
        <v>Niños</v>
      </c>
      <c r="C459" s="19">
        <f t="shared" ref="C459:G462" si="2276">+C439*$C307</f>
        <v>0</v>
      </c>
      <c r="D459" s="19">
        <f t="shared" si="2276"/>
        <v>0</v>
      </c>
      <c r="E459" s="19">
        <f t="shared" si="2276"/>
        <v>0</v>
      </c>
      <c r="F459" s="19">
        <f t="shared" si="2276"/>
        <v>15585.765000000001</v>
      </c>
      <c r="G459" s="19">
        <f t="shared" si="2276"/>
        <v>72167.550000000017</v>
      </c>
      <c r="X459" s="1" t="str">
        <f t="shared" si="2256"/>
        <v>Niños</v>
      </c>
      <c r="Y459" s="19">
        <f t="shared" si="2257"/>
        <v>0</v>
      </c>
      <c r="Z459" s="19">
        <f t="shared" si="2257"/>
        <v>0</v>
      </c>
      <c r="AA459" s="19">
        <f t="shared" si="2257"/>
        <v>0</v>
      </c>
      <c r="AB459" s="19">
        <f t="shared" si="2257"/>
        <v>15585.765000000001</v>
      </c>
      <c r="AC459" s="19">
        <f t="shared" si="2257"/>
        <v>120683.55000000002</v>
      </c>
      <c r="AT459" s="1" t="str">
        <f t="shared" si="2258"/>
        <v>Niños</v>
      </c>
      <c r="AU459" s="19">
        <f t="shared" si="2259"/>
        <v>0</v>
      </c>
      <c r="AV459" s="19">
        <f t="shared" si="2259"/>
        <v>0</v>
      </c>
      <c r="AW459" s="19">
        <f t="shared" si="2259"/>
        <v>0</v>
      </c>
      <c r="AX459" s="19">
        <f t="shared" si="2259"/>
        <v>15585.765000000001</v>
      </c>
      <c r="AY459" s="19">
        <f t="shared" si="2259"/>
        <v>64890.15</v>
      </c>
      <c r="BP459" s="1" t="str">
        <f t="shared" si="2260"/>
        <v>Niños</v>
      </c>
      <c r="BQ459" s="19">
        <f t="shared" si="2261"/>
        <v>0</v>
      </c>
      <c r="BR459" s="19">
        <f t="shared" si="2261"/>
        <v>0</v>
      </c>
      <c r="BS459" s="19">
        <f t="shared" si="2261"/>
        <v>0</v>
      </c>
      <c r="BT459" s="19">
        <f t="shared" si="2261"/>
        <v>15585.765000000001</v>
      </c>
      <c r="BU459" s="19">
        <f t="shared" si="2261"/>
        <v>120683.55000000002</v>
      </c>
      <c r="CL459" s="1" t="str">
        <f t="shared" si="2262"/>
        <v>Niños</v>
      </c>
      <c r="CM459" s="19">
        <f t="shared" si="2263"/>
        <v>0</v>
      </c>
      <c r="CN459" s="19">
        <f t="shared" si="2263"/>
        <v>0</v>
      </c>
      <c r="CO459" s="19">
        <f t="shared" si="2263"/>
        <v>0</v>
      </c>
      <c r="CP459" s="19">
        <f t="shared" si="2263"/>
        <v>15585.765000000001</v>
      </c>
      <c r="CQ459" s="19">
        <f t="shared" si="2263"/>
        <v>50032.125</v>
      </c>
      <c r="DH459" s="1" t="str">
        <f t="shared" si="2264"/>
        <v>Niños</v>
      </c>
      <c r="DI459" s="19">
        <f t="shared" si="2265"/>
        <v>0</v>
      </c>
      <c r="DJ459" s="19">
        <f t="shared" si="2265"/>
        <v>0</v>
      </c>
      <c r="DK459" s="19">
        <f t="shared" si="2265"/>
        <v>0</v>
      </c>
      <c r="DL459" s="19">
        <f t="shared" si="2265"/>
        <v>12553.515000000001</v>
      </c>
      <c r="DM459" s="19">
        <f t="shared" si="2265"/>
        <v>50032.125</v>
      </c>
      <c r="ED459" s="1" t="str">
        <f t="shared" si="2266"/>
        <v>Niños</v>
      </c>
      <c r="EE459" s="19">
        <f t="shared" si="2267"/>
        <v>0</v>
      </c>
      <c r="EF459" s="19">
        <f t="shared" si="2267"/>
        <v>0</v>
      </c>
      <c r="EG459" s="19">
        <f t="shared" si="2267"/>
        <v>0</v>
      </c>
      <c r="EH459" s="19">
        <f t="shared" si="2267"/>
        <v>15585.765000000001</v>
      </c>
      <c r="EI459" s="19">
        <f t="shared" si="2267"/>
        <v>120683.55000000002</v>
      </c>
      <c r="EZ459" s="1" t="str">
        <f t="shared" si="2268"/>
        <v>Niños</v>
      </c>
      <c r="FA459" s="19">
        <f t="shared" si="2269"/>
        <v>0</v>
      </c>
      <c r="FB459" s="19">
        <f t="shared" si="2269"/>
        <v>0</v>
      </c>
      <c r="FC459" s="19">
        <f t="shared" si="2269"/>
        <v>0</v>
      </c>
      <c r="FD459" s="19">
        <f t="shared" si="2269"/>
        <v>15585.765000000001</v>
      </c>
      <c r="FE459" s="19">
        <f t="shared" si="2269"/>
        <v>120683.55000000002</v>
      </c>
      <c r="FV459" s="1" t="str">
        <f t="shared" si="2270"/>
        <v>Niños</v>
      </c>
      <c r="FW459" s="19">
        <f t="shared" si="2271"/>
        <v>0</v>
      </c>
      <c r="FX459" s="19">
        <f t="shared" si="2271"/>
        <v>0</v>
      </c>
      <c r="FY459" s="19">
        <f t="shared" si="2271"/>
        <v>0</v>
      </c>
      <c r="FZ459" s="19">
        <f t="shared" si="2271"/>
        <v>15585.765000000001</v>
      </c>
      <c r="GA459" s="19">
        <f t="shared" si="2271"/>
        <v>67922.399999999994</v>
      </c>
      <c r="GR459" s="1" t="str">
        <f t="shared" si="2272"/>
        <v>Niños</v>
      </c>
      <c r="GS459" s="19">
        <f t="shared" si="2273"/>
        <v>0</v>
      </c>
      <c r="GT459" s="19">
        <f t="shared" si="2273"/>
        <v>0</v>
      </c>
      <c r="GU459" s="19">
        <f t="shared" si="2273"/>
        <v>0</v>
      </c>
      <c r="GV459" s="19">
        <f t="shared" si="2273"/>
        <v>15585.765000000001</v>
      </c>
      <c r="GW459" s="19">
        <f t="shared" si="2273"/>
        <v>120683.55000000002</v>
      </c>
      <c r="HN459" s="1" t="str">
        <f t="shared" si="2274"/>
        <v>Niños</v>
      </c>
      <c r="HO459" s="19">
        <f t="shared" si="2275"/>
        <v>0</v>
      </c>
      <c r="HP459" s="19">
        <f t="shared" si="2275"/>
        <v>0</v>
      </c>
      <c r="HQ459" s="19">
        <f t="shared" si="2275"/>
        <v>0</v>
      </c>
      <c r="HR459" s="19">
        <f t="shared" si="2275"/>
        <v>15585.765000000001</v>
      </c>
      <c r="HS459" s="19">
        <f t="shared" si="2275"/>
        <v>50032.125</v>
      </c>
    </row>
    <row r="460" spans="2:227">
      <c r="B460" s="1" t="str">
        <f t="shared" si="2254"/>
        <v>Señora</v>
      </c>
      <c r="C460" s="19">
        <f t="shared" si="2276"/>
        <v>0</v>
      </c>
      <c r="D460" s="19">
        <f t="shared" si="2276"/>
        <v>0</v>
      </c>
      <c r="E460" s="19">
        <f t="shared" si="2276"/>
        <v>0</v>
      </c>
      <c r="F460" s="19">
        <f t="shared" si="2276"/>
        <v>20621.165999999997</v>
      </c>
      <c r="G460" s="19">
        <f t="shared" si="2276"/>
        <v>95483.22</v>
      </c>
      <c r="X460" s="1" t="str">
        <f t="shared" si="2256"/>
        <v>Señora</v>
      </c>
      <c r="Y460" s="19">
        <f t="shared" si="2257"/>
        <v>0</v>
      </c>
      <c r="Z460" s="19">
        <f t="shared" si="2257"/>
        <v>0</v>
      </c>
      <c r="AA460" s="19">
        <f t="shared" si="2257"/>
        <v>0</v>
      </c>
      <c r="AB460" s="19">
        <f t="shared" si="2257"/>
        <v>20621.165999999997</v>
      </c>
      <c r="AC460" s="19">
        <f t="shared" si="2257"/>
        <v>159673.62</v>
      </c>
      <c r="AT460" s="1" t="str">
        <f t="shared" si="2258"/>
        <v>Señora</v>
      </c>
      <c r="AU460" s="19">
        <f t="shared" si="2259"/>
        <v>0</v>
      </c>
      <c r="AV460" s="19">
        <f t="shared" si="2259"/>
        <v>0</v>
      </c>
      <c r="AW460" s="19">
        <f t="shared" si="2259"/>
        <v>0</v>
      </c>
      <c r="AX460" s="19">
        <f t="shared" si="2259"/>
        <v>20621.165999999997</v>
      </c>
      <c r="AY460" s="19">
        <f t="shared" si="2259"/>
        <v>85854.659999999989</v>
      </c>
      <c r="BP460" s="1" t="str">
        <f t="shared" si="2260"/>
        <v>Señora</v>
      </c>
      <c r="BQ460" s="19">
        <f t="shared" si="2261"/>
        <v>0</v>
      </c>
      <c r="BR460" s="19">
        <f t="shared" si="2261"/>
        <v>0</v>
      </c>
      <c r="BS460" s="19">
        <f t="shared" si="2261"/>
        <v>0</v>
      </c>
      <c r="BT460" s="19">
        <f t="shared" si="2261"/>
        <v>20621.165999999997</v>
      </c>
      <c r="BU460" s="19">
        <f t="shared" si="2261"/>
        <v>159673.62</v>
      </c>
      <c r="CL460" s="1" t="str">
        <f t="shared" si="2262"/>
        <v>Señora</v>
      </c>
      <c r="CM460" s="19">
        <f t="shared" si="2263"/>
        <v>0</v>
      </c>
      <c r="CN460" s="19">
        <f t="shared" si="2263"/>
        <v>0</v>
      </c>
      <c r="CO460" s="19">
        <f t="shared" si="2263"/>
        <v>0</v>
      </c>
      <c r="CP460" s="19">
        <f t="shared" si="2263"/>
        <v>20621.165999999997</v>
      </c>
      <c r="CQ460" s="19">
        <f t="shared" si="2263"/>
        <v>66196.349999999991</v>
      </c>
      <c r="DH460" s="1" t="str">
        <f t="shared" si="2264"/>
        <v>Señora</v>
      </c>
      <c r="DI460" s="19">
        <f t="shared" si="2265"/>
        <v>0</v>
      </c>
      <c r="DJ460" s="19">
        <f t="shared" si="2265"/>
        <v>0</v>
      </c>
      <c r="DK460" s="19">
        <f t="shared" si="2265"/>
        <v>0</v>
      </c>
      <c r="DL460" s="19">
        <f t="shared" si="2265"/>
        <v>16609.266</v>
      </c>
      <c r="DM460" s="19">
        <f t="shared" si="2265"/>
        <v>66196.349999999991</v>
      </c>
      <c r="ED460" s="1" t="str">
        <f t="shared" si="2266"/>
        <v>Señora</v>
      </c>
      <c r="EE460" s="19">
        <f t="shared" si="2267"/>
        <v>0</v>
      </c>
      <c r="EF460" s="19">
        <f t="shared" si="2267"/>
        <v>0</v>
      </c>
      <c r="EG460" s="19">
        <f t="shared" si="2267"/>
        <v>0</v>
      </c>
      <c r="EH460" s="19">
        <f t="shared" si="2267"/>
        <v>20621.165999999997</v>
      </c>
      <c r="EI460" s="19">
        <f t="shared" si="2267"/>
        <v>159673.62</v>
      </c>
      <c r="EZ460" s="1" t="str">
        <f t="shared" si="2268"/>
        <v>Señora</v>
      </c>
      <c r="FA460" s="19">
        <f t="shared" si="2269"/>
        <v>0</v>
      </c>
      <c r="FB460" s="19">
        <f t="shared" si="2269"/>
        <v>0</v>
      </c>
      <c r="FC460" s="19">
        <f t="shared" si="2269"/>
        <v>0</v>
      </c>
      <c r="FD460" s="19">
        <f t="shared" si="2269"/>
        <v>20621.165999999997</v>
      </c>
      <c r="FE460" s="19">
        <f t="shared" si="2269"/>
        <v>159673.62</v>
      </c>
      <c r="FV460" s="1" t="str">
        <f t="shared" si="2270"/>
        <v>Señora</v>
      </c>
      <c r="FW460" s="19">
        <f t="shared" si="2271"/>
        <v>0</v>
      </c>
      <c r="FX460" s="19">
        <f t="shared" si="2271"/>
        <v>0</v>
      </c>
      <c r="FY460" s="19">
        <f t="shared" si="2271"/>
        <v>0</v>
      </c>
      <c r="FZ460" s="19">
        <f t="shared" si="2271"/>
        <v>20621.165999999997</v>
      </c>
      <c r="GA460" s="19">
        <f t="shared" si="2271"/>
        <v>89866.559999999983</v>
      </c>
      <c r="GR460" s="1" t="str">
        <f t="shared" si="2272"/>
        <v>Señora</v>
      </c>
      <c r="GS460" s="19">
        <f t="shared" si="2273"/>
        <v>0</v>
      </c>
      <c r="GT460" s="19">
        <f t="shared" si="2273"/>
        <v>0</v>
      </c>
      <c r="GU460" s="19">
        <f t="shared" si="2273"/>
        <v>0</v>
      </c>
      <c r="GV460" s="19">
        <f t="shared" si="2273"/>
        <v>20621.165999999997</v>
      </c>
      <c r="GW460" s="19">
        <f t="shared" si="2273"/>
        <v>159673.62</v>
      </c>
      <c r="HN460" s="1" t="str">
        <f t="shared" si="2274"/>
        <v>Señora</v>
      </c>
      <c r="HO460" s="19">
        <f t="shared" si="2275"/>
        <v>0</v>
      </c>
      <c r="HP460" s="19">
        <f t="shared" si="2275"/>
        <v>0</v>
      </c>
      <c r="HQ460" s="19">
        <f t="shared" si="2275"/>
        <v>0</v>
      </c>
      <c r="HR460" s="19">
        <f t="shared" si="2275"/>
        <v>20621.165999999997</v>
      </c>
      <c r="HS460" s="19">
        <f t="shared" si="2275"/>
        <v>66196.349999999991</v>
      </c>
    </row>
    <row r="461" spans="2:227">
      <c r="B461" s="1" t="str">
        <f t="shared" si="2254"/>
        <v>Regalo</v>
      </c>
      <c r="C461" s="19">
        <f t="shared" si="2276"/>
        <v>0</v>
      </c>
      <c r="D461" s="19">
        <f t="shared" si="2276"/>
        <v>0</v>
      </c>
      <c r="E461" s="19">
        <f t="shared" si="2276"/>
        <v>0</v>
      </c>
      <c r="F461" s="19">
        <f t="shared" si="2276"/>
        <v>0</v>
      </c>
      <c r="G461" s="19">
        <f t="shared" si="2276"/>
        <v>0</v>
      </c>
      <c r="X461" s="1" t="str">
        <f t="shared" si="2256"/>
        <v>Regalo</v>
      </c>
      <c r="Y461" s="19">
        <f t="shared" si="2257"/>
        <v>0</v>
      </c>
      <c r="Z461" s="19">
        <f t="shared" si="2257"/>
        <v>0</v>
      </c>
      <c r="AA461" s="19">
        <f t="shared" si="2257"/>
        <v>0</v>
      </c>
      <c r="AB461" s="19">
        <f t="shared" si="2257"/>
        <v>0</v>
      </c>
      <c r="AC461" s="19">
        <f t="shared" si="2257"/>
        <v>0</v>
      </c>
      <c r="AT461" s="1" t="str">
        <f t="shared" si="2258"/>
        <v>Regalo</v>
      </c>
      <c r="AU461" s="19">
        <f t="shared" si="2259"/>
        <v>0</v>
      </c>
      <c r="AV461" s="19">
        <f t="shared" si="2259"/>
        <v>0</v>
      </c>
      <c r="AW461" s="19">
        <f t="shared" si="2259"/>
        <v>0</v>
      </c>
      <c r="AX461" s="19">
        <f t="shared" si="2259"/>
        <v>0</v>
      </c>
      <c r="AY461" s="19">
        <f t="shared" si="2259"/>
        <v>0</v>
      </c>
      <c r="BP461" s="1" t="str">
        <f t="shared" si="2260"/>
        <v>Regalo</v>
      </c>
      <c r="BQ461" s="19">
        <f t="shared" si="2261"/>
        <v>0</v>
      </c>
      <c r="BR461" s="19">
        <f t="shared" si="2261"/>
        <v>0</v>
      </c>
      <c r="BS461" s="19">
        <f t="shared" si="2261"/>
        <v>0</v>
      </c>
      <c r="BT461" s="19">
        <f t="shared" si="2261"/>
        <v>0</v>
      </c>
      <c r="BU461" s="19">
        <f t="shared" si="2261"/>
        <v>0</v>
      </c>
      <c r="CL461" s="1" t="str">
        <f t="shared" si="2262"/>
        <v>Regalo</v>
      </c>
      <c r="CM461" s="19">
        <f t="shared" si="2263"/>
        <v>0</v>
      </c>
      <c r="CN461" s="19">
        <f t="shared" si="2263"/>
        <v>0</v>
      </c>
      <c r="CO461" s="19">
        <f t="shared" si="2263"/>
        <v>0</v>
      </c>
      <c r="CP461" s="19">
        <f t="shared" si="2263"/>
        <v>0</v>
      </c>
      <c r="CQ461" s="19">
        <f t="shared" si="2263"/>
        <v>0</v>
      </c>
      <c r="DH461" s="1" t="str">
        <f t="shared" si="2264"/>
        <v>Regalo</v>
      </c>
      <c r="DI461" s="19">
        <f t="shared" si="2265"/>
        <v>0</v>
      </c>
      <c r="DJ461" s="19">
        <f t="shared" si="2265"/>
        <v>0</v>
      </c>
      <c r="DK461" s="19">
        <f t="shared" si="2265"/>
        <v>0</v>
      </c>
      <c r="DL461" s="19">
        <f t="shared" si="2265"/>
        <v>0</v>
      </c>
      <c r="DM461" s="19">
        <f t="shared" si="2265"/>
        <v>0</v>
      </c>
      <c r="ED461" s="1" t="str">
        <f t="shared" si="2266"/>
        <v>Regalo</v>
      </c>
      <c r="EE461" s="19">
        <f t="shared" si="2267"/>
        <v>0</v>
      </c>
      <c r="EF461" s="19">
        <f t="shared" si="2267"/>
        <v>0</v>
      </c>
      <c r="EG461" s="19">
        <f t="shared" si="2267"/>
        <v>0</v>
      </c>
      <c r="EH461" s="19">
        <f t="shared" si="2267"/>
        <v>0</v>
      </c>
      <c r="EI461" s="19">
        <f t="shared" si="2267"/>
        <v>0</v>
      </c>
      <c r="EZ461" s="1" t="str">
        <f t="shared" si="2268"/>
        <v>Regalo</v>
      </c>
      <c r="FA461" s="19">
        <f t="shared" si="2269"/>
        <v>0</v>
      </c>
      <c r="FB461" s="19">
        <f t="shared" si="2269"/>
        <v>0</v>
      </c>
      <c r="FC461" s="19">
        <f t="shared" si="2269"/>
        <v>0</v>
      </c>
      <c r="FD461" s="19">
        <f t="shared" si="2269"/>
        <v>0</v>
      </c>
      <c r="FE461" s="19">
        <f t="shared" si="2269"/>
        <v>0</v>
      </c>
      <c r="FV461" s="1" t="str">
        <f t="shared" si="2270"/>
        <v>Regalo</v>
      </c>
      <c r="FW461" s="19">
        <f t="shared" si="2271"/>
        <v>0</v>
      </c>
      <c r="FX461" s="19">
        <f t="shared" si="2271"/>
        <v>0</v>
      </c>
      <c r="FY461" s="19">
        <f t="shared" si="2271"/>
        <v>0</v>
      </c>
      <c r="FZ461" s="19">
        <f t="shared" si="2271"/>
        <v>0</v>
      </c>
      <c r="GA461" s="19">
        <f t="shared" si="2271"/>
        <v>0</v>
      </c>
      <c r="GR461" s="1" t="str">
        <f t="shared" si="2272"/>
        <v>Regalo</v>
      </c>
      <c r="GS461" s="19">
        <f t="shared" si="2273"/>
        <v>0</v>
      </c>
      <c r="GT461" s="19">
        <f t="shared" si="2273"/>
        <v>0</v>
      </c>
      <c r="GU461" s="19">
        <f t="shared" si="2273"/>
        <v>0</v>
      </c>
      <c r="GV461" s="19">
        <f t="shared" si="2273"/>
        <v>0</v>
      </c>
      <c r="GW461" s="19">
        <f t="shared" si="2273"/>
        <v>0</v>
      </c>
      <c r="HN461" s="1" t="str">
        <f t="shared" si="2274"/>
        <v>Regalo</v>
      </c>
      <c r="HO461" s="19">
        <f t="shared" si="2275"/>
        <v>0</v>
      </c>
      <c r="HP461" s="19">
        <f t="shared" si="2275"/>
        <v>0</v>
      </c>
      <c r="HQ461" s="19">
        <f t="shared" si="2275"/>
        <v>0</v>
      </c>
      <c r="HR461" s="19">
        <f t="shared" si="2275"/>
        <v>0</v>
      </c>
      <c r="HS461" s="19">
        <f t="shared" si="2275"/>
        <v>0</v>
      </c>
    </row>
    <row r="462" spans="2:227">
      <c r="B462" s="1" t="str">
        <f t="shared" si="2254"/>
        <v>Merchandising</v>
      </c>
      <c r="C462" s="19">
        <f t="shared" si="2276"/>
        <v>0</v>
      </c>
      <c r="D462" s="19">
        <f t="shared" si="2276"/>
        <v>0</v>
      </c>
      <c r="E462" s="19">
        <f t="shared" si="2276"/>
        <v>0</v>
      </c>
      <c r="F462" s="19">
        <f t="shared" si="2276"/>
        <v>1072.95</v>
      </c>
      <c r="G462" s="19">
        <f t="shared" si="2276"/>
        <v>4291.8</v>
      </c>
      <c r="X462" s="1" t="str">
        <f t="shared" si="2256"/>
        <v>Merchandising</v>
      </c>
      <c r="Y462" s="19">
        <f t="shared" si="2257"/>
        <v>0</v>
      </c>
      <c r="Z462" s="19">
        <f t="shared" si="2257"/>
        <v>0</v>
      </c>
      <c r="AA462" s="19">
        <f t="shared" si="2257"/>
        <v>0</v>
      </c>
      <c r="AB462" s="19">
        <f t="shared" si="2257"/>
        <v>1072.95</v>
      </c>
      <c r="AC462" s="19">
        <f t="shared" si="2257"/>
        <v>4291.8</v>
      </c>
      <c r="AT462" s="1" t="str">
        <f t="shared" si="2258"/>
        <v>Merchandising</v>
      </c>
      <c r="AU462" s="19">
        <f t="shared" si="2259"/>
        <v>0</v>
      </c>
      <c r="AV462" s="19">
        <f t="shared" si="2259"/>
        <v>0</v>
      </c>
      <c r="AW462" s="19">
        <f t="shared" si="2259"/>
        <v>0</v>
      </c>
      <c r="AX462" s="19">
        <f t="shared" si="2259"/>
        <v>1072.95</v>
      </c>
      <c r="AY462" s="19">
        <f t="shared" si="2259"/>
        <v>4291.8</v>
      </c>
      <c r="BP462" s="1" t="str">
        <f t="shared" si="2260"/>
        <v>Merchandising</v>
      </c>
      <c r="BQ462" s="19">
        <f t="shared" si="2261"/>
        <v>0</v>
      </c>
      <c r="BR462" s="19">
        <f t="shared" si="2261"/>
        <v>0</v>
      </c>
      <c r="BS462" s="19">
        <f t="shared" si="2261"/>
        <v>0</v>
      </c>
      <c r="BT462" s="19">
        <f t="shared" si="2261"/>
        <v>1072.95</v>
      </c>
      <c r="BU462" s="19">
        <f t="shared" si="2261"/>
        <v>4291.8</v>
      </c>
      <c r="CL462" s="1" t="str">
        <f t="shared" si="2262"/>
        <v>Merchandising</v>
      </c>
      <c r="CM462" s="19">
        <f t="shared" si="2263"/>
        <v>0</v>
      </c>
      <c r="CN462" s="19">
        <f t="shared" si="2263"/>
        <v>0</v>
      </c>
      <c r="CO462" s="19">
        <f t="shared" si="2263"/>
        <v>0</v>
      </c>
      <c r="CP462" s="19">
        <f t="shared" si="2263"/>
        <v>1072.95</v>
      </c>
      <c r="CQ462" s="19">
        <f t="shared" si="2263"/>
        <v>4291.8</v>
      </c>
      <c r="DH462" s="1" t="str">
        <f t="shared" si="2264"/>
        <v>Merchandising</v>
      </c>
      <c r="DI462" s="19">
        <f t="shared" si="2265"/>
        <v>0</v>
      </c>
      <c r="DJ462" s="19">
        <f t="shared" si="2265"/>
        <v>0</v>
      </c>
      <c r="DK462" s="19">
        <f t="shared" si="2265"/>
        <v>0</v>
      </c>
      <c r="DL462" s="19">
        <f t="shared" si="2265"/>
        <v>1072.95</v>
      </c>
      <c r="DM462" s="19">
        <f t="shared" si="2265"/>
        <v>4291.8</v>
      </c>
      <c r="ED462" s="1" t="str">
        <f t="shared" si="2266"/>
        <v>Merchandising</v>
      </c>
      <c r="EE462" s="19">
        <f t="shared" si="2267"/>
        <v>0</v>
      </c>
      <c r="EF462" s="19">
        <f t="shared" si="2267"/>
        <v>0</v>
      </c>
      <c r="EG462" s="19">
        <f t="shared" si="2267"/>
        <v>0</v>
      </c>
      <c r="EH462" s="19">
        <f t="shared" si="2267"/>
        <v>1072.95</v>
      </c>
      <c r="EI462" s="19">
        <f t="shared" si="2267"/>
        <v>4291.8</v>
      </c>
      <c r="EZ462" s="1" t="str">
        <f t="shared" si="2268"/>
        <v>Merchandising</v>
      </c>
      <c r="FA462" s="19">
        <f t="shared" si="2269"/>
        <v>0</v>
      </c>
      <c r="FB462" s="19">
        <f t="shared" si="2269"/>
        <v>0</v>
      </c>
      <c r="FC462" s="19">
        <f t="shared" si="2269"/>
        <v>0</v>
      </c>
      <c r="FD462" s="19">
        <f t="shared" si="2269"/>
        <v>1072.95</v>
      </c>
      <c r="FE462" s="19">
        <f t="shared" si="2269"/>
        <v>4291.8</v>
      </c>
      <c r="FV462" s="1" t="str">
        <f t="shared" si="2270"/>
        <v>Merchandising</v>
      </c>
      <c r="FW462" s="19">
        <f t="shared" si="2271"/>
        <v>0</v>
      </c>
      <c r="FX462" s="19">
        <f t="shared" si="2271"/>
        <v>0</v>
      </c>
      <c r="FY462" s="19">
        <f t="shared" si="2271"/>
        <v>0</v>
      </c>
      <c r="FZ462" s="19">
        <f t="shared" si="2271"/>
        <v>1072.95</v>
      </c>
      <c r="GA462" s="19">
        <f t="shared" si="2271"/>
        <v>4291.8</v>
      </c>
      <c r="GR462" s="1" t="str">
        <f t="shared" si="2272"/>
        <v>Merchandising</v>
      </c>
      <c r="GS462" s="19">
        <f t="shared" si="2273"/>
        <v>0</v>
      </c>
      <c r="GT462" s="19">
        <f t="shared" si="2273"/>
        <v>0</v>
      </c>
      <c r="GU462" s="19">
        <f t="shared" si="2273"/>
        <v>0</v>
      </c>
      <c r="GV462" s="19">
        <f t="shared" si="2273"/>
        <v>1072.95</v>
      </c>
      <c r="GW462" s="19">
        <f t="shared" si="2273"/>
        <v>4291.8</v>
      </c>
      <c r="HN462" s="1" t="str">
        <f t="shared" si="2274"/>
        <v>Merchandising</v>
      </c>
      <c r="HO462" s="19">
        <f t="shared" si="2275"/>
        <v>0</v>
      </c>
      <c r="HP462" s="19">
        <f t="shared" si="2275"/>
        <v>0</v>
      </c>
      <c r="HQ462" s="19">
        <f t="shared" si="2275"/>
        <v>0</v>
      </c>
      <c r="HR462" s="19">
        <f t="shared" si="2275"/>
        <v>1072.95</v>
      </c>
      <c r="HS462" s="19">
        <f t="shared" si="2275"/>
        <v>4291.8</v>
      </c>
    </row>
    <row r="463" spans="2:227">
      <c r="B463" t="s">
        <v>4</v>
      </c>
      <c r="C463" s="46">
        <f>SUM(C448:C462)</f>
        <v>0</v>
      </c>
      <c r="D463" s="46">
        <f>SUM(D448:D462)</f>
        <v>0</v>
      </c>
      <c r="E463" s="46">
        <f>SUM(E448:E462)</f>
        <v>0</v>
      </c>
      <c r="F463" s="46">
        <f>SUM(F448:F462)</f>
        <v>417731.93450000003</v>
      </c>
      <c r="G463" s="46">
        <f>SUM(G448:G462)</f>
        <v>1936337.3150000002</v>
      </c>
      <c r="X463" t="s">
        <v>4</v>
      </c>
      <c r="Y463" s="46">
        <f>SUM(Y448:Y462)</f>
        <v>0</v>
      </c>
      <c r="Z463" s="46">
        <f>SUM(Z448:Z462)</f>
        <v>0</v>
      </c>
      <c r="AA463" s="46">
        <f>SUM(AA448:AA462)</f>
        <v>0</v>
      </c>
      <c r="AB463" s="46">
        <f>SUM(AB448:AB462)</f>
        <v>418571.6345000001</v>
      </c>
      <c r="AC463" s="46">
        <f>SUM(AC448:AC462)</f>
        <v>3237063.7149999999</v>
      </c>
      <c r="AT463" t="s">
        <v>4</v>
      </c>
      <c r="AU463" s="46">
        <f>SUM(AU448:AU462)</f>
        <v>0</v>
      </c>
      <c r="AV463" s="46">
        <f>SUM(AV448:AV462)</f>
        <v>0</v>
      </c>
      <c r="AW463" s="46">
        <f>SUM(AW448:AW462)</f>
        <v>0</v>
      </c>
      <c r="AX463" s="46">
        <f>SUM(AX448:AX462)</f>
        <v>418571.6345000001</v>
      </c>
      <c r="AY463" s="46">
        <f>SUM(AY448:AY462)</f>
        <v>1742515.8949999998</v>
      </c>
      <c r="BP463" t="s">
        <v>4</v>
      </c>
      <c r="BQ463" s="46">
        <f>SUM(BQ448:BQ462)</f>
        <v>0</v>
      </c>
      <c r="BR463" s="46">
        <f>SUM(BR448:BR462)</f>
        <v>0</v>
      </c>
      <c r="BS463" s="46">
        <f>SUM(BS448:BS462)</f>
        <v>0</v>
      </c>
      <c r="BT463" s="46">
        <f>SUM(BT448:BT462)</f>
        <v>418571.6345000001</v>
      </c>
      <c r="BU463" s="46">
        <f>SUM(BU448:BU462)</f>
        <v>3237063.7149999999</v>
      </c>
      <c r="CL463" t="s">
        <v>4</v>
      </c>
      <c r="CM463" s="46">
        <f>SUM(CM448:CM462)</f>
        <v>0</v>
      </c>
      <c r="CN463" s="46">
        <f>SUM(CN448:CN462)</f>
        <v>0</v>
      </c>
      <c r="CO463" s="46">
        <f>SUM(CO448:CO462)</f>
        <v>0</v>
      </c>
      <c r="CP463" s="46">
        <f>SUM(CP448:CP462)</f>
        <v>418571.6345000001</v>
      </c>
      <c r="CQ463" s="46">
        <f>SUM(CQ448:CQ462)</f>
        <v>1344511.3125000002</v>
      </c>
      <c r="DH463" t="s">
        <v>4</v>
      </c>
      <c r="DI463" s="46">
        <f>SUM(DI448:DI462)</f>
        <v>0</v>
      </c>
      <c r="DJ463" s="46">
        <f>SUM(DJ448:DJ462)</f>
        <v>0</v>
      </c>
      <c r="DK463" s="46">
        <f>SUM(DK448:DK462)</f>
        <v>0</v>
      </c>
      <c r="DL463" s="46">
        <f>SUM(DL448:DL462)</f>
        <v>337346.2095</v>
      </c>
      <c r="DM463" s="46">
        <f>SUM(DM448:DM462)</f>
        <v>1344511.3125000002</v>
      </c>
      <c r="ED463" t="s">
        <v>4</v>
      </c>
      <c r="EE463" s="46">
        <f>SUM(EE448:EE462)</f>
        <v>0</v>
      </c>
      <c r="EF463" s="46">
        <f>SUM(EF448:EF462)</f>
        <v>0</v>
      </c>
      <c r="EG463" s="46">
        <f>SUM(EG448:EG462)</f>
        <v>0</v>
      </c>
      <c r="EH463" s="46">
        <f>SUM(EH448:EH462)</f>
        <v>418571.6345000001</v>
      </c>
      <c r="EI463" s="46">
        <f>SUM(EI448:EI462)</f>
        <v>3237063.7149999999</v>
      </c>
      <c r="EZ463" t="s">
        <v>4</v>
      </c>
      <c r="FA463" s="46">
        <f>SUM(FA448:FA462)</f>
        <v>0</v>
      </c>
      <c r="FB463" s="46">
        <f>SUM(FB448:FB462)</f>
        <v>0</v>
      </c>
      <c r="FC463" s="46">
        <f>SUM(FC448:FC462)</f>
        <v>0</v>
      </c>
      <c r="FD463" s="46">
        <f>SUM(FD448:FD462)</f>
        <v>418571.6345000001</v>
      </c>
      <c r="FE463" s="46">
        <f>SUM(FE448:FE462)</f>
        <v>3237063.7149999999</v>
      </c>
      <c r="FV463" t="s">
        <v>4</v>
      </c>
      <c r="FW463" s="46">
        <f>SUM(FW448:FW462)</f>
        <v>0</v>
      </c>
      <c r="FX463" s="46">
        <f>SUM(FX448:FX462)</f>
        <v>0</v>
      </c>
      <c r="FY463" s="46">
        <f>SUM(FY448:FY462)</f>
        <v>0</v>
      </c>
      <c r="FZ463" s="46">
        <f>SUM(FZ448:FZ462)</f>
        <v>418571.6345000001</v>
      </c>
      <c r="GA463" s="46">
        <f>SUM(GA448:GA462)</f>
        <v>1823741.32</v>
      </c>
      <c r="GR463" t="s">
        <v>4</v>
      </c>
      <c r="GS463" s="46">
        <f>SUM(GS448:GS462)</f>
        <v>0</v>
      </c>
      <c r="GT463" s="46">
        <f>SUM(GT448:GT462)</f>
        <v>0</v>
      </c>
      <c r="GU463" s="46">
        <f>SUM(GU448:GU462)</f>
        <v>0</v>
      </c>
      <c r="GV463" s="46">
        <f>SUM(GV448:GV462)</f>
        <v>418571.6345000001</v>
      </c>
      <c r="GW463" s="46">
        <f>SUM(GW448:GW462)</f>
        <v>3237063.7149999999</v>
      </c>
      <c r="HN463" t="s">
        <v>4</v>
      </c>
      <c r="HO463" s="46">
        <f>SUM(HO448:HO462)</f>
        <v>0</v>
      </c>
      <c r="HP463" s="46">
        <f>SUM(HP448:HP462)</f>
        <v>0</v>
      </c>
      <c r="HQ463" s="46">
        <f>SUM(HQ448:HQ462)</f>
        <v>0</v>
      </c>
      <c r="HR463" s="46">
        <f>SUM(HR448:HR462)</f>
        <v>418571.6345000001</v>
      </c>
      <c r="HS463" s="46">
        <f>SUM(HS448:HS462)</f>
        <v>1344511.3125000002</v>
      </c>
    </row>
    <row r="464" spans="2:227">
      <c r="G464" s="19">
        <f>SUM(C463:G463)</f>
        <v>2354069.2495000004</v>
      </c>
      <c r="AC464" s="19">
        <f>SUM(Y463:AC463)</f>
        <v>3655635.3495</v>
      </c>
      <c r="AY464" s="19">
        <f>SUM(AU463:AY463)</f>
        <v>2161087.5294999997</v>
      </c>
      <c r="BU464" s="19">
        <f>SUM(BQ463:BU463)</f>
        <v>3655635.3495</v>
      </c>
      <c r="CQ464" s="19">
        <f>SUM(CM463:CQ463)</f>
        <v>1763082.9470000004</v>
      </c>
      <c r="DM464" s="19">
        <f>SUM(DI463:DM463)</f>
        <v>1681857.5220000003</v>
      </c>
      <c r="EI464" s="19">
        <f>SUM(EE463:EI463)</f>
        <v>3655635.3495</v>
      </c>
      <c r="FE464" s="19">
        <f>SUM(FA463:FE463)</f>
        <v>3655635.3495</v>
      </c>
      <c r="GA464" s="19">
        <f>SUM(FW463:GA463)</f>
        <v>2242312.9545</v>
      </c>
      <c r="GW464" s="19">
        <f>SUM(GS463:GW463)</f>
        <v>3655635.3495</v>
      </c>
      <c r="HS464" s="19">
        <f>SUM(HO463:HS463)</f>
        <v>1763082.9470000004</v>
      </c>
    </row>
    <row r="466" spans="1:227">
      <c r="G466" s="1">
        <f>+G464/G444</f>
        <v>5.2130540633608815</v>
      </c>
      <c r="AC466" s="1">
        <f>+AC464/AC444</f>
        <v>5.2195623889875664</v>
      </c>
      <c r="AY466" s="1">
        <f>+AY464/AY444</f>
        <v>5.216842717717717</v>
      </c>
      <c r="BU466" s="1">
        <f>+BU464/BU444</f>
        <v>5.2195623889875664</v>
      </c>
      <c r="CQ466" s="1">
        <f>+CQ464/CQ444</f>
        <v>5.2153422263109483</v>
      </c>
      <c r="DM466" s="1">
        <f>+DM464/DM444</f>
        <v>5.214948891031824</v>
      </c>
      <c r="EI466" s="1">
        <f>+EI464/EI444</f>
        <v>5.2195623889875664</v>
      </c>
      <c r="FE466" s="1">
        <f>+FE464/FE444</f>
        <v>5.2195623889875664</v>
      </c>
      <c r="GA466" s="1">
        <f>+GA464/GA444</f>
        <v>5.2170835745296671</v>
      </c>
      <c r="GW466" s="1">
        <f>+GW464/GW444</f>
        <v>5.2195623889875664</v>
      </c>
      <c r="HS466" s="1">
        <f>+HS464/HS444</f>
        <v>5.2153422263109483</v>
      </c>
    </row>
    <row r="474" spans="1:227" ht="18">
      <c r="A474" s="162" t="s">
        <v>773</v>
      </c>
      <c r="B474" s="161" t="str">
        <f>+Conceptos!B27</f>
        <v>Polonia</v>
      </c>
      <c r="W474" s="161" t="s">
        <v>774</v>
      </c>
      <c r="X474" s="171" t="str">
        <f>+Conceptos!B28</f>
        <v>Suecia</v>
      </c>
      <c r="AS474" s="161" t="s">
        <v>775</v>
      </c>
      <c r="AU474" s="171" t="str">
        <f>+Conceptos!B29</f>
        <v>Turquía</v>
      </c>
      <c r="BO474" s="161" t="s">
        <v>776</v>
      </c>
      <c r="BQ474" s="100" t="str">
        <f>+Conceptos!B30</f>
        <v>Resto Mundo</v>
      </c>
    </row>
    <row r="475" spans="1:227" ht="13.5" thickBot="1">
      <c r="A475" s="37" t="s">
        <v>0</v>
      </c>
      <c r="W475" s="37" t="s">
        <v>0</v>
      </c>
      <c r="AS475" s="37" t="s">
        <v>0</v>
      </c>
      <c r="BO475" s="37" t="s">
        <v>0</v>
      </c>
    </row>
    <row r="476" spans="1:227" ht="13.5" thickBot="1">
      <c r="B476" s="6" t="s">
        <v>4</v>
      </c>
      <c r="C476" s="7" t="s">
        <v>5</v>
      </c>
      <c r="D476" s="8" t="s">
        <v>6</v>
      </c>
      <c r="E476" s="29" t="s">
        <v>17</v>
      </c>
      <c r="X476" s="6" t="s">
        <v>4</v>
      </c>
      <c r="Y476" s="7" t="s">
        <v>5</v>
      </c>
      <c r="Z476" s="8" t="s">
        <v>6</v>
      </c>
      <c r="AA476" s="29" t="s">
        <v>17</v>
      </c>
      <c r="AT476" s="6" t="s">
        <v>4</v>
      </c>
      <c r="AU476" s="7" t="s">
        <v>5</v>
      </c>
      <c r="AV476" s="8" t="s">
        <v>6</v>
      </c>
      <c r="AW476" s="29" t="s">
        <v>17</v>
      </c>
      <c r="BP476" s="6" t="s">
        <v>4</v>
      </c>
      <c r="BQ476" s="7" t="s">
        <v>5</v>
      </c>
      <c r="BR476" s="8" t="s">
        <v>6</v>
      </c>
      <c r="BS476" s="29" t="s">
        <v>17</v>
      </c>
    </row>
    <row r="477" spans="1:227" ht="13.5" thickBot="1">
      <c r="A477" t="s">
        <v>236</v>
      </c>
      <c r="B477" s="1">
        <f>365-90-90-54</f>
        <v>131</v>
      </c>
      <c r="C477" s="1">
        <v>90</v>
      </c>
      <c r="D477" s="1">
        <v>90</v>
      </c>
      <c r="E477" s="29">
        <f>+B477+C477+D477</f>
        <v>311</v>
      </c>
      <c r="W477" t="s">
        <v>236</v>
      </c>
      <c r="X477" s="1">
        <f>365-90-90-54</f>
        <v>131</v>
      </c>
      <c r="Y477" s="1">
        <v>90</v>
      </c>
      <c r="Z477" s="1">
        <v>90</v>
      </c>
      <c r="AA477" s="29">
        <f>+X477+Y477+Z477</f>
        <v>311</v>
      </c>
      <c r="AS477" t="s">
        <v>236</v>
      </c>
      <c r="AT477" s="1">
        <f>365-90-90-54</f>
        <v>131</v>
      </c>
      <c r="AU477" s="1">
        <v>90</v>
      </c>
      <c r="AV477" s="1">
        <v>90</v>
      </c>
      <c r="AW477" s="29">
        <f>+AT477+AU477+AV477</f>
        <v>311</v>
      </c>
      <c r="BO477" t="s">
        <v>236</v>
      </c>
      <c r="BP477" s="1">
        <f>365-90-90-54</f>
        <v>131</v>
      </c>
      <c r="BQ477" s="1">
        <v>90</v>
      </c>
      <c r="BR477" s="1">
        <v>90</v>
      </c>
      <c r="BS477" s="29">
        <f>+BP477+BQ477+BR477</f>
        <v>311</v>
      </c>
    </row>
    <row r="479" spans="1:227" ht="13.5" thickBot="1">
      <c r="A479" s="37" t="s">
        <v>237</v>
      </c>
      <c r="W479" s="37" t="s">
        <v>237</v>
      </c>
      <c r="AS479" s="37" t="s">
        <v>237</v>
      </c>
      <c r="BO479" s="37" t="s">
        <v>237</v>
      </c>
    </row>
    <row r="480" spans="1:227" ht="13.5" thickBot="1">
      <c r="B480" s="6" t="s">
        <v>3</v>
      </c>
      <c r="C480" s="7" t="s">
        <v>7</v>
      </c>
      <c r="D480" s="7" t="s">
        <v>8</v>
      </c>
      <c r="E480" s="7" t="s">
        <v>9</v>
      </c>
      <c r="F480" s="8" t="s">
        <v>10</v>
      </c>
      <c r="X480" s="6" t="s">
        <v>3</v>
      </c>
      <c r="Y480" s="7" t="s">
        <v>7</v>
      </c>
      <c r="Z480" s="7" t="s">
        <v>8</v>
      </c>
      <c r="AA480" s="7" t="s">
        <v>9</v>
      </c>
      <c r="AB480" s="8" t="s">
        <v>10</v>
      </c>
      <c r="AT480" s="6" t="s">
        <v>3</v>
      </c>
      <c r="AU480" s="7" t="s">
        <v>7</v>
      </c>
      <c r="AV480" s="7" t="s">
        <v>8</v>
      </c>
      <c r="AW480" s="7" t="s">
        <v>9</v>
      </c>
      <c r="AX480" s="8" t="s">
        <v>10</v>
      </c>
      <c r="BP480" s="6" t="s">
        <v>3</v>
      </c>
      <c r="BQ480" s="7" t="s">
        <v>7</v>
      </c>
      <c r="BR480" s="7" t="s">
        <v>8</v>
      </c>
      <c r="BS480" s="7" t="s">
        <v>9</v>
      </c>
      <c r="BT480" s="8" t="s">
        <v>10</v>
      </c>
    </row>
    <row r="481" spans="1:74">
      <c r="A481" t="s">
        <v>174</v>
      </c>
      <c r="B481" s="1">
        <f>+Conceptos!C145</f>
        <v>0</v>
      </c>
      <c r="C481" s="1">
        <f>+Conceptos!D145</f>
        <v>0</v>
      </c>
      <c r="D481" s="1">
        <f>+Conceptos!E145</f>
        <v>0</v>
      </c>
      <c r="E481" s="1">
        <f>+Conceptos!F145</f>
        <v>1</v>
      </c>
      <c r="F481" s="1">
        <f>+Conceptos!G145</f>
        <v>10</v>
      </c>
      <c r="W481" t="s">
        <v>174</v>
      </c>
      <c r="X481" s="1">
        <f>+Conceptos!C146</f>
        <v>0</v>
      </c>
      <c r="Y481" s="1">
        <f>+Conceptos!D146</f>
        <v>0</v>
      </c>
      <c r="Z481" s="1">
        <f>+Conceptos!E146</f>
        <v>0</v>
      </c>
      <c r="AA481" s="1">
        <f>+Conceptos!F146</f>
        <v>1</v>
      </c>
      <c r="AB481" s="1">
        <f>+Conceptos!G146</f>
        <v>10</v>
      </c>
      <c r="AS481" t="s">
        <v>174</v>
      </c>
      <c r="AT481" s="1">
        <f>+Conceptos!C147</f>
        <v>0</v>
      </c>
      <c r="AU481" s="1">
        <f>+Conceptos!D147</f>
        <v>0</v>
      </c>
      <c r="AV481" s="1">
        <f>+Conceptos!E147</f>
        <v>0</v>
      </c>
      <c r="AW481" s="1">
        <f>+Conceptos!F147</f>
        <v>1</v>
      </c>
      <c r="AX481" s="1">
        <f>+Conceptos!G147</f>
        <v>10</v>
      </c>
      <c r="BO481" t="s">
        <v>174</v>
      </c>
      <c r="BP481" s="1">
        <f>+Conceptos!C148</f>
        <v>0</v>
      </c>
      <c r="BQ481" s="1">
        <f>+Conceptos!D148</f>
        <v>0</v>
      </c>
      <c r="BR481" s="1">
        <f>+Conceptos!E148</f>
        <v>0</v>
      </c>
      <c r="BS481" s="1">
        <f>+Conceptos!F148</f>
        <v>1</v>
      </c>
      <c r="BT481" s="1">
        <f>+Conceptos!G148</f>
        <v>10</v>
      </c>
    </row>
    <row r="482" spans="1:74">
      <c r="A482" t="s">
        <v>11</v>
      </c>
      <c r="B482" s="1">
        <f>+Conceptos!C175</f>
        <v>0</v>
      </c>
      <c r="C482" s="1">
        <f>+Conceptos!D175</f>
        <v>0</v>
      </c>
      <c r="D482" s="1">
        <f>+Conceptos!E175</f>
        <v>0</v>
      </c>
      <c r="E482" s="1">
        <v>50</v>
      </c>
      <c r="F482" s="1">
        <v>90</v>
      </c>
      <c r="W482" t="s">
        <v>11</v>
      </c>
      <c r="X482" s="1">
        <f>+Conceptos!C176</f>
        <v>0</v>
      </c>
      <c r="Y482" s="1">
        <f>+Conceptos!D176</f>
        <v>0</v>
      </c>
      <c r="Z482" s="1">
        <f>+Conceptos!E176</f>
        <v>0</v>
      </c>
      <c r="AA482" s="1">
        <v>50</v>
      </c>
      <c r="AB482" s="1">
        <v>90</v>
      </c>
      <c r="AS482" t="s">
        <v>11</v>
      </c>
      <c r="AT482" s="1">
        <f>+Conceptos!C177</f>
        <v>0</v>
      </c>
      <c r="AU482" s="1">
        <f>+Conceptos!D177</f>
        <v>0</v>
      </c>
      <c r="AV482" s="1">
        <f>+Conceptos!E177</f>
        <v>0</v>
      </c>
      <c r="AW482" s="1">
        <v>50</v>
      </c>
      <c r="AX482" s="1">
        <v>90</v>
      </c>
      <c r="BO482" t="s">
        <v>11</v>
      </c>
      <c r="BP482" s="1">
        <f>+Conceptos!C178</f>
        <v>0</v>
      </c>
      <c r="BQ482" s="1">
        <f>+Conceptos!D178</f>
        <v>0</v>
      </c>
      <c r="BR482" s="1">
        <f>+Conceptos!E178</f>
        <v>0</v>
      </c>
      <c r="BS482" s="1">
        <f>+Conceptos!F178</f>
        <v>250</v>
      </c>
      <c r="BT482" s="1">
        <v>300</v>
      </c>
    </row>
    <row r="483" spans="1:74">
      <c r="A483" t="s">
        <v>12</v>
      </c>
      <c r="B483" s="1">
        <f>+Conceptos!I145</f>
        <v>0</v>
      </c>
      <c r="C483" s="1">
        <f>+Conceptos!J145</f>
        <v>0</v>
      </c>
      <c r="D483" s="1">
        <f>+Conceptos!K145</f>
        <v>0</v>
      </c>
      <c r="E483" s="1">
        <f>+Conceptos!L145</f>
        <v>1</v>
      </c>
      <c r="F483" s="1">
        <f>+Conceptos!M145</f>
        <v>1</v>
      </c>
      <c r="W483" t="s">
        <v>12</v>
      </c>
      <c r="X483" s="1">
        <f>+Conceptos!I146</f>
        <v>0</v>
      </c>
      <c r="Y483" s="1">
        <f>+Conceptos!J146</f>
        <v>0</v>
      </c>
      <c r="Z483" s="1">
        <f>+Conceptos!K146</f>
        <v>0</v>
      </c>
      <c r="AA483" s="1">
        <f>+Conceptos!L146</f>
        <v>1</v>
      </c>
      <c r="AB483" s="1">
        <f>+Conceptos!M146</f>
        <v>1</v>
      </c>
      <c r="AS483" t="s">
        <v>12</v>
      </c>
      <c r="AT483" s="1">
        <f>+Conceptos!I147</f>
        <v>0</v>
      </c>
      <c r="AU483" s="1">
        <f>+Conceptos!J147</f>
        <v>0</v>
      </c>
      <c r="AV483" s="1">
        <f>+Conceptos!K147</f>
        <v>0</v>
      </c>
      <c r="AW483" s="1">
        <f>+Conceptos!L147</f>
        <v>1</v>
      </c>
      <c r="AX483" s="1">
        <f>+Conceptos!M147</f>
        <v>1</v>
      </c>
      <c r="BO483" t="s">
        <v>12</v>
      </c>
      <c r="BP483" s="1">
        <f>+Conceptos!I148</f>
        <v>0</v>
      </c>
      <c r="BQ483" s="1">
        <f>+Conceptos!J148</f>
        <v>0</v>
      </c>
      <c r="BR483" s="1">
        <f>+Conceptos!K148</f>
        <v>0</v>
      </c>
      <c r="BS483" s="1">
        <f>+Conceptos!L148</f>
        <v>1</v>
      </c>
      <c r="BT483" s="1">
        <f>+Conceptos!M148</f>
        <v>1</v>
      </c>
    </row>
    <row r="484" spans="1:74">
      <c r="A484" t="s">
        <v>175</v>
      </c>
      <c r="B484" s="9">
        <f>+Conceptos!I175</f>
        <v>0</v>
      </c>
      <c r="C484" s="9">
        <f>+Conceptos!J175</f>
        <v>0</v>
      </c>
      <c r="D484" s="9">
        <f>+Conceptos!K175</f>
        <v>0</v>
      </c>
      <c r="E484" s="9">
        <f>+Conceptos!L175</f>
        <v>45</v>
      </c>
      <c r="F484" s="9">
        <f>+Conceptos!M175</f>
        <v>60</v>
      </c>
      <c r="W484" t="s">
        <v>175</v>
      </c>
      <c r="X484" s="9">
        <f>+Conceptos!I176</f>
        <v>0</v>
      </c>
      <c r="Y484" s="9">
        <f>+Conceptos!J176</f>
        <v>0</v>
      </c>
      <c r="Z484" s="9">
        <f>+Conceptos!K176</f>
        <v>0</v>
      </c>
      <c r="AA484" s="9">
        <f>+Conceptos!L176</f>
        <v>45</v>
      </c>
      <c r="AB484" s="9">
        <f>+Conceptos!M176</f>
        <v>60</v>
      </c>
      <c r="AS484" t="s">
        <v>175</v>
      </c>
      <c r="AT484" s="9">
        <f>+Conceptos!I177</f>
        <v>0</v>
      </c>
      <c r="AU484" s="9">
        <f>+Conceptos!J177</f>
        <v>0</v>
      </c>
      <c r="AV484" s="9">
        <f>+Conceptos!K177</f>
        <v>0</v>
      </c>
      <c r="AW484" s="9">
        <f>+Conceptos!L177</f>
        <v>45</v>
      </c>
      <c r="AX484" s="9">
        <f>+Conceptos!M177</f>
        <v>60</v>
      </c>
      <c r="BO484" t="s">
        <v>175</v>
      </c>
      <c r="BP484" s="9">
        <f>+Conceptos!I178</f>
        <v>0</v>
      </c>
      <c r="BQ484" s="9">
        <f>+Conceptos!J178</f>
        <v>0</v>
      </c>
      <c r="BR484" s="9">
        <f>+Conceptos!K178</f>
        <v>0</v>
      </c>
      <c r="BS484" s="9">
        <v>300</v>
      </c>
      <c r="BT484" s="9">
        <v>400</v>
      </c>
    </row>
    <row r="485" spans="1:74">
      <c r="A485" t="s">
        <v>760</v>
      </c>
      <c r="B485" s="1">
        <f>+Conceptos!C205</f>
        <v>0</v>
      </c>
      <c r="C485" s="1">
        <f>+Conceptos!D205</f>
        <v>0</v>
      </c>
      <c r="D485" s="1">
        <f>+Conceptos!E205</f>
        <v>0</v>
      </c>
      <c r="E485" s="1">
        <f>+Conceptos!F205</f>
        <v>1</v>
      </c>
      <c r="F485" s="1">
        <f>+Conceptos!G205</f>
        <v>2</v>
      </c>
      <c r="W485" t="s">
        <v>760</v>
      </c>
      <c r="X485" s="9">
        <f>+Conceptos!C206</f>
        <v>0</v>
      </c>
      <c r="Y485" s="9">
        <f>+Conceptos!D206</f>
        <v>0</v>
      </c>
      <c r="Z485" s="9">
        <f>+Conceptos!E206</f>
        <v>0</v>
      </c>
      <c r="AA485" s="9">
        <f>+Conceptos!F206</f>
        <v>1</v>
      </c>
      <c r="AB485" s="9">
        <f>+Conceptos!G206</f>
        <v>2</v>
      </c>
      <c r="AS485" t="s">
        <v>760</v>
      </c>
      <c r="AT485" s="1">
        <f>+Conceptos!C207</f>
        <v>0</v>
      </c>
      <c r="AU485" s="1">
        <f>+Conceptos!D207</f>
        <v>0</v>
      </c>
      <c r="AV485" s="1">
        <f>+Conceptos!E207</f>
        <v>0</v>
      </c>
      <c r="AW485" s="1">
        <f>+Conceptos!F207</f>
        <v>1</v>
      </c>
      <c r="AX485" s="1">
        <f>+Conceptos!G207</f>
        <v>2</v>
      </c>
      <c r="BO485" t="s">
        <v>760</v>
      </c>
      <c r="BP485" s="1">
        <f>+Conceptos!C208</f>
        <v>0</v>
      </c>
      <c r="BQ485" s="1">
        <f>+Conceptos!D208</f>
        <v>0</v>
      </c>
      <c r="BR485" s="1">
        <f>+Conceptos!E208</f>
        <v>0</v>
      </c>
      <c r="BS485" s="1">
        <f>+Conceptos!F208</f>
        <v>1</v>
      </c>
      <c r="BT485" s="1">
        <f>+Conceptos!G208</f>
        <v>2</v>
      </c>
    </row>
    <row r="487" spans="1:74" ht="13.5" thickBot="1">
      <c r="A487" s="37" t="s">
        <v>235</v>
      </c>
      <c r="W487" s="37" t="s">
        <v>235</v>
      </c>
      <c r="AS487" s="37" t="s">
        <v>235</v>
      </c>
      <c r="BO487" s="37" t="s">
        <v>235</v>
      </c>
    </row>
    <row r="488" spans="1:74" ht="13.5" thickBot="1">
      <c r="B488" s="87">
        <f>+Conceptos!J3</f>
        <v>1</v>
      </c>
      <c r="C488" s="459" t="str">
        <f>+Conceptos!K3</f>
        <v>Black market solo pts vta ajenos</v>
      </c>
      <c r="D488" s="4"/>
      <c r="E488" s="4"/>
      <c r="F488" s="5"/>
      <c r="G488" s="1">
        <f>+Conceptos!Y84</f>
        <v>1</v>
      </c>
      <c r="H488" t="s">
        <v>147</v>
      </c>
      <c r="X488" s="87">
        <f>+B488</f>
        <v>1</v>
      </c>
      <c r="Y488" s="459" t="str">
        <f>+C488</f>
        <v>Black market solo pts vta ajenos</v>
      </c>
      <c r="Z488" s="4"/>
      <c r="AA488" s="4"/>
      <c r="AB488" s="5"/>
      <c r="AC488" s="1">
        <f>+Conceptos!Z84</f>
        <v>1</v>
      </c>
      <c r="AD488" t="s">
        <v>147</v>
      </c>
      <c r="AT488" s="87">
        <v>1</v>
      </c>
      <c r="AU488" s="3" t="s">
        <v>151</v>
      </c>
      <c r="AV488" s="4"/>
      <c r="AW488" s="4"/>
      <c r="AX488" s="5"/>
      <c r="AY488" s="1">
        <f>+Conceptos!AA84</f>
        <v>1</v>
      </c>
      <c r="AZ488" t="s">
        <v>147</v>
      </c>
      <c r="BP488" s="87">
        <f>+AT488</f>
        <v>1</v>
      </c>
      <c r="BQ488" s="87" t="str">
        <f>+AU488</f>
        <v>Black market</v>
      </c>
      <c r="BR488" s="4"/>
      <c r="BS488" s="4"/>
      <c r="BT488" s="5"/>
      <c r="BU488" s="1">
        <f>+Conceptos!AB84</f>
        <v>1</v>
      </c>
      <c r="BV488" t="s">
        <v>147</v>
      </c>
    </row>
    <row r="489" spans="1:74" ht="13.5" thickBot="1">
      <c r="B489" s="87">
        <f>+Conceptos!J4</f>
        <v>2</v>
      </c>
      <c r="C489" s="459" t="str">
        <f>+Conceptos!K4</f>
        <v>Street</v>
      </c>
      <c r="D489" s="4"/>
      <c r="E489" s="4"/>
      <c r="F489" s="5"/>
      <c r="G489" s="1">
        <f>+Conceptos!Y85</f>
        <v>1</v>
      </c>
      <c r="X489" s="87">
        <f t="shared" ref="X489:X497" si="2277">+B489</f>
        <v>2</v>
      </c>
      <c r="Y489" s="459" t="str">
        <f t="shared" ref="Y489:Y497" si="2278">+C489</f>
        <v>Street</v>
      </c>
      <c r="Z489" s="4"/>
      <c r="AA489" s="4"/>
      <c r="AB489" s="5"/>
      <c r="AC489" s="1">
        <f>+Conceptos!Z85</f>
        <v>1</v>
      </c>
      <c r="AT489" s="87">
        <v>2</v>
      </c>
      <c r="AU489" s="3" t="s">
        <v>148</v>
      </c>
      <c r="AV489" s="4"/>
      <c r="AW489" s="4"/>
      <c r="AX489" s="5"/>
      <c r="AY489" s="1">
        <f>+Conceptos!AA85</f>
        <v>1</v>
      </c>
      <c r="BP489" s="87">
        <f t="shared" ref="BP489:BP497" si="2279">+AT489</f>
        <v>2</v>
      </c>
      <c r="BQ489" s="87" t="str">
        <f t="shared" ref="BQ489:BQ497" si="2280">+AU489</f>
        <v>Street</v>
      </c>
      <c r="BR489" s="4"/>
      <c r="BS489" s="4"/>
      <c r="BT489" s="5"/>
      <c r="BU489" s="1">
        <f>+Conceptos!AB85</f>
        <v>1</v>
      </c>
    </row>
    <row r="490" spans="1:74" ht="13.5" thickBot="1">
      <c r="B490" s="87">
        <f>+Conceptos!J5</f>
        <v>3</v>
      </c>
      <c r="C490" s="459" t="str">
        <f>+Conceptos!K5</f>
        <v>Extreme Bike</v>
      </c>
      <c r="D490" s="4"/>
      <c r="E490" s="4"/>
      <c r="F490" s="5"/>
      <c r="G490" s="1">
        <f>+Conceptos!Y86</f>
        <v>1</v>
      </c>
      <c r="X490" s="87">
        <f t="shared" si="2277"/>
        <v>3</v>
      </c>
      <c r="Y490" s="459" t="str">
        <f t="shared" si="2278"/>
        <v>Extreme Bike</v>
      </c>
      <c r="Z490" s="4"/>
      <c r="AA490" s="4"/>
      <c r="AB490" s="5"/>
      <c r="AC490" s="1">
        <f>+Conceptos!Z86</f>
        <v>1</v>
      </c>
      <c r="AT490" s="87">
        <v>3</v>
      </c>
      <c r="AU490" s="3" t="s">
        <v>171</v>
      </c>
      <c r="AV490" s="4"/>
      <c r="AW490" s="4"/>
      <c r="AX490" s="5"/>
      <c r="AY490" s="1">
        <f>+Conceptos!AA86</f>
        <v>1</v>
      </c>
      <c r="BP490" s="87">
        <f t="shared" si="2279"/>
        <v>3</v>
      </c>
      <c r="BQ490" s="87" t="str">
        <f t="shared" si="2280"/>
        <v>Extreme Bike</v>
      </c>
      <c r="BR490" s="4"/>
      <c r="BS490" s="4"/>
      <c r="BT490" s="5"/>
      <c r="BU490" s="1">
        <f>+Conceptos!AB86</f>
        <v>1</v>
      </c>
    </row>
    <row r="491" spans="1:74" ht="13.5" thickBot="1">
      <c r="B491" s="87">
        <f>+Conceptos!J6</f>
        <v>4</v>
      </c>
      <c r="C491" s="459" t="str">
        <f>+Conceptos!K6</f>
        <v>Basic</v>
      </c>
      <c r="D491" s="4"/>
      <c r="E491" s="4"/>
      <c r="F491" s="5"/>
      <c r="G491" s="1">
        <f>+Conceptos!Y87</f>
        <v>1</v>
      </c>
      <c r="X491" s="87">
        <f t="shared" si="2277"/>
        <v>4</v>
      </c>
      <c r="Y491" s="459" t="str">
        <f t="shared" si="2278"/>
        <v>Basic</v>
      </c>
      <c r="Z491" s="4"/>
      <c r="AA491" s="4"/>
      <c r="AB491" s="5"/>
      <c r="AC491" s="1">
        <f>+Conceptos!Z87</f>
        <v>1</v>
      </c>
      <c r="AT491" s="87">
        <v>4</v>
      </c>
      <c r="AU491" s="3" t="s">
        <v>170</v>
      </c>
      <c r="AV491" s="4"/>
      <c r="AW491" s="4"/>
      <c r="AX491" s="5"/>
      <c r="AY491" s="1">
        <f>+Conceptos!AA87</f>
        <v>1</v>
      </c>
      <c r="BP491" s="87">
        <f t="shared" si="2279"/>
        <v>4</v>
      </c>
      <c r="BQ491" s="87" t="str">
        <f t="shared" si="2280"/>
        <v>Basic, Sport</v>
      </c>
      <c r="BR491" s="4"/>
      <c r="BS491" s="4"/>
      <c r="BT491" s="5"/>
      <c r="BU491" s="1">
        <f>+Conceptos!AB87</f>
        <v>1</v>
      </c>
    </row>
    <row r="492" spans="1:74" ht="13.5" thickBot="1">
      <c r="B492" s="87">
        <f>+Conceptos!J7</f>
        <v>5</v>
      </c>
      <c r="C492" s="459" t="str">
        <f>+Conceptos!K7</f>
        <v>Sport</v>
      </c>
      <c r="D492" s="4"/>
      <c r="E492" s="4"/>
      <c r="F492" s="5"/>
      <c r="G492" s="1">
        <f>+Conceptos!Y88</f>
        <v>1</v>
      </c>
      <c r="X492" s="87">
        <f t="shared" si="2277"/>
        <v>5</v>
      </c>
      <c r="Y492" s="459" t="str">
        <f t="shared" si="2278"/>
        <v>Sport</v>
      </c>
      <c r="Z492" s="4"/>
      <c r="AA492" s="4"/>
      <c r="AB492" s="5"/>
      <c r="AC492" s="1">
        <f>+Conceptos!Z88</f>
        <v>1</v>
      </c>
      <c r="AT492" s="87">
        <v>5</v>
      </c>
      <c r="AU492" s="3" t="s">
        <v>172</v>
      </c>
      <c r="AV492" s="4"/>
      <c r="AW492" s="4"/>
      <c r="AX492" s="5"/>
      <c r="AY492" s="1">
        <f>+Conceptos!AA88</f>
        <v>1</v>
      </c>
      <c r="BP492" s="87">
        <f t="shared" si="2279"/>
        <v>5</v>
      </c>
      <c r="BQ492" s="87" t="str">
        <f t="shared" si="2280"/>
        <v>Underground</v>
      </c>
      <c r="BR492" s="4"/>
      <c r="BS492" s="4"/>
      <c r="BT492" s="5"/>
      <c r="BU492" s="1">
        <f>+Conceptos!AB88</f>
        <v>1</v>
      </c>
    </row>
    <row r="493" spans="1:74" ht="13.5" thickBot="1">
      <c r="B493" s="87">
        <f>+Conceptos!J8</f>
        <v>6</v>
      </c>
      <c r="C493" s="459" t="str">
        <f>+Conceptos!K8</f>
        <v>Underground</v>
      </c>
      <c r="D493" s="13"/>
      <c r="E493" s="13"/>
      <c r="F493" s="14"/>
      <c r="G493" s="1">
        <f>+Conceptos!Y89</f>
        <v>1</v>
      </c>
      <c r="X493" s="87">
        <f t="shared" si="2277"/>
        <v>6</v>
      </c>
      <c r="Y493" s="459" t="str">
        <f t="shared" si="2278"/>
        <v>Underground</v>
      </c>
      <c r="Z493" s="13"/>
      <c r="AA493" s="13"/>
      <c r="AB493" s="14"/>
      <c r="AC493" s="1">
        <f>+Conceptos!Z89</f>
        <v>1</v>
      </c>
      <c r="AT493" s="88">
        <v>6</v>
      </c>
      <c r="AU493" s="12" t="s">
        <v>149</v>
      </c>
      <c r="AV493" s="13"/>
      <c r="AW493" s="13"/>
      <c r="AX493" s="14"/>
      <c r="AY493" s="1">
        <f>+Conceptos!AA89</f>
        <v>1</v>
      </c>
      <c r="BP493" s="87">
        <f t="shared" si="2279"/>
        <v>6</v>
      </c>
      <c r="BQ493" s="87" t="str">
        <f t="shared" si="2280"/>
        <v>Fantasy</v>
      </c>
      <c r="BR493" s="13"/>
      <c r="BS493" s="13"/>
      <c r="BT493" s="14"/>
      <c r="BU493" s="1">
        <f>+Conceptos!AB89</f>
        <v>1</v>
      </c>
    </row>
    <row r="494" spans="1:74" ht="13.5" thickBot="1">
      <c r="B494" s="87">
        <f>+Conceptos!J9</f>
        <v>7</v>
      </c>
      <c r="C494" s="459" t="str">
        <f>+Conceptos!K9</f>
        <v>Fantasy</v>
      </c>
      <c r="D494" s="4"/>
      <c r="E494" s="4"/>
      <c r="F494" s="5"/>
      <c r="G494" s="1">
        <f>+Conceptos!Y90</f>
        <v>1</v>
      </c>
      <c r="X494" s="87">
        <f t="shared" si="2277"/>
        <v>7</v>
      </c>
      <c r="Y494" s="459" t="str">
        <f t="shared" si="2278"/>
        <v>Fantasy</v>
      </c>
      <c r="Z494" s="4"/>
      <c r="AA494" s="4"/>
      <c r="AB494" s="5"/>
      <c r="AC494" s="1">
        <f>+Conceptos!Z90</f>
        <v>1</v>
      </c>
      <c r="AT494" s="87">
        <v>7</v>
      </c>
      <c r="AU494" s="93" t="s">
        <v>173</v>
      </c>
      <c r="AV494" s="4"/>
      <c r="AW494" s="4"/>
      <c r="AX494" s="5"/>
      <c r="AY494" s="1">
        <f>+Conceptos!AA90</f>
        <v>1</v>
      </c>
      <c r="BP494" s="87">
        <f t="shared" si="2279"/>
        <v>7</v>
      </c>
      <c r="BQ494" s="87" t="str">
        <f t="shared" si="2280"/>
        <v>Style, Designers</v>
      </c>
      <c r="BR494" s="4"/>
      <c r="BS494" s="4"/>
      <c r="BT494" s="5"/>
      <c r="BU494" s="1">
        <f>+Conceptos!AB90</f>
        <v>1</v>
      </c>
    </row>
    <row r="495" spans="1:74" ht="13.5" thickBot="1">
      <c r="B495" s="87">
        <f>+Conceptos!J10</f>
        <v>8</v>
      </c>
      <c r="C495" s="459" t="str">
        <f>+Conceptos!K10</f>
        <v>Style</v>
      </c>
      <c r="D495" s="86"/>
      <c r="E495" s="86"/>
      <c r="F495" s="92"/>
      <c r="G495" s="1">
        <f>+Conceptos!Y91</f>
        <v>1</v>
      </c>
      <c r="X495" s="87">
        <f t="shared" si="2277"/>
        <v>8</v>
      </c>
      <c r="Y495" s="459" t="str">
        <f t="shared" si="2278"/>
        <v>Style</v>
      </c>
      <c r="Z495" s="86"/>
      <c r="AA495" s="86"/>
      <c r="AB495" s="92"/>
      <c r="AC495" s="1">
        <f>+Conceptos!Z91</f>
        <v>1</v>
      </c>
      <c r="AT495" s="87">
        <f t="shared" ref="AT495:AU497" si="2281">+X495</f>
        <v>8</v>
      </c>
      <c r="AU495" s="459" t="str">
        <f t="shared" si="2281"/>
        <v>Style</v>
      </c>
      <c r="AV495" s="86"/>
      <c r="AW495" s="86"/>
      <c r="AX495" s="92"/>
      <c r="AY495" s="1">
        <f>+Conceptos!AA91</f>
        <v>1</v>
      </c>
      <c r="BP495" s="87">
        <f t="shared" si="2279"/>
        <v>8</v>
      </c>
      <c r="BQ495" s="87" t="str">
        <f t="shared" si="2280"/>
        <v>Style</v>
      </c>
      <c r="BR495" s="86"/>
      <c r="BS495" s="86"/>
      <c r="BT495" s="92"/>
      <c r="BU495" s="1">
        <f>+Conceptos!AB91</f>
        <v>1</v>
      </c>
    </row>
    <row r="496" spans="1:74" ht="13.5" thickBot="1">
      <c r="B496" s="87">
        <f>+Conceptos!J11</f>
        <v>9</v>
      </c>
      <c r="C496" s="459" t="str">
        <f>+Conceptos!K11</f>
        <v>Designers</v>
      </c>
      <c r="D496" s="89"/>
      <c r="E496" s="89"/>
      <c r="F496" s="90"/>
      <c r="G496" s="1">
        <f>+Conceptos!Y92</f>
        <v>1</v>
      </c>
      <c r="X496" s="87">
        <f t="shared" si="2277"/>
        <v>9</v>
      </c>
      <c r="Y496" s="459" t="str">
        <f t="shared" si="2278"/>
        <v>Designers</v>
      </c>
      <c r="Z496" s="89"/>
      <c r="AA496" s="89"/>
      <c r="AB496" s="90"/>
      <c r="AC496" s="1">
        <f>+Conceptos!Z92</f>
        <v>1</v>
      </c>
      <c r="AT496" s="87">
        <f t="shared" si="2281"/>
        <v>9</v>
      </c>
      <c r="AU496" s="459" t="str">
        <f t="shared" si="2281"/>
        <v>Designers</v>
      </c>
      <c r="AV496" s="89"/>
      <c r="AW496" s="89"/>
      <c r="AX496" s="90"/>
      <c r="AY496" s="1">
        <f>+Conceptos!AA92</f>
        <v>1</v>
      </c>
      <c r="BP496" s="87">
        <f t="shared" si="2279"/>
        <v>9</v>
      </c>
      <c r="BQ496" s="87" t="str">
        <f t="shared" si="2280"/>
        <v>Designers</v>
      </c>
      <c r="BR496" s="86"/>
      <c r="BS496" s="86"/>
      <c r="BT496" s="92"/>
      <c r="BU496" s="1">
        <f>+Conceptos!AB92</f>
        <v>1</v>
      </c>
    </row>
    <row r="497" spans="1:77" ht="13.5" thickBot="1">
      <c r="B497" s="87">
        <f>+Conceptos!J12</f>
        <v>10</v>
      </c>
      <c r="C497" s="459" t="str">
        <f>+Conceptos!K12</f>
        <v>Supra</v>
      </c>
      <c r="D497" s="4"/>
      <c r="E497" s="4"/>
      <c r="F497" s="5"/>
      <c r="G497" s="1">
        <f>+Conceptos!Y93</f>
        <v>1</v>
      </c>
      <c r="X497" s="87">
        <f t="shared" si="2277"/>
        <v>10</v>
      </c>
      <c r="Y497" s="459" t="str">
        <f t="shared" si="2278"/>
        <v>Supra</v>
      </c>
      <c r="Z497" s="89"/>
      <c r="AA497" s="89"/>
      <c r="AB497" s="90"/>
      <c r="AC497" s="1">
        <f>+Conceptos!Z93</f>
        <v>1</v>
      </c>
      <c r="AT497" s="87">
        <f t="shared" si="2281"/>
        <v>10</v>
      </c>
      <c r="AU497" s="459" t="str">
        <f t="shared" si="2281"/>
        <v>Supra</v>
      </c>
      <c r="AV497" s="89"/>
      <c r="AW497" s="89"/>
      <c r="AX497" s="90"/>
      <c r="AY497" s="1">
        <f>+Conceptos!AA93</f>
        <v>1</v>
      </c>
      <c r="BP497" s="87">
        <f t="shared" si="2279"/>
        <v>10</v>
      </c>
      <c r="BQ497" s="87" t="str">
        <f t="shared" si="2280"/>
        <v>Supra</v>
      </c>
      <c r="BR497" s="86"/>
      <c r="BS497" s="86"/>
      <c r="BT497" s="92"/>
      <c r="BU497" s="1">
        <f>+Conceptos!AB93</f>
        <v>1</v>
      </c>
    </row>
    <row r="498" spans="1:77" ht="13.5" thickBot="1">
      <c r="B498" s="87"/>
      <c r="C498" s="459"/>
      <c r="D498" s="89"/>
      <c r="E498" s="89"/>
      <c r="F498" s="89"/>
      <c r="G498" s="1"/>
      <c r="X498" s="87"/>
      <c r="Y498" s="459"/>
      <c r="Z498" s="89"/>
      <c r="AA498" s="89"/>
      <c r="AB498" s="90"/>
      <c r="AC498" s="1">
        <f>+Conceptos!Z94</f>
        <v>0</v>
      </c>
      <c r="AT498" s="87"/>
      <c r="AU498" s="459"/>
      <c r="AV498" s="89"/>
      <c r="AW498" s="89"/>
      <c r="AX498" s="90"/>
      <c r="AY498" s="1"/>
      <c r="BP498" s="87"/>
      <c r="BQ498" s="87"/>
      <c r="BR498" s="86"/>
      <c r="BS498" s="86"/>
      <c r="BT498" s="92"/>
      <c r="BU498" s="1"/>
    </row>
    <row r="499" spans="1:77" ht="13.5" thickBot="1">
      <c r="B499" s="87">
        <f>+Conceptos!J14</f>
        <v>11</v>
      </c>
      <c r="C499" s="459" t="str">
        <f>+Conceptos!K14</f>
        <v>Niños</v>
      </c>
      <c r="D499" s="13"/>
      <c r="E499" s="13"/>
      <c r="F499" s="14"/>
      <c r="G499" s="1">
        <f>+Conceptos!Y95</f>
        <v>1</v>
      </c>
      <c r="X499" s="87">
        <f t="shared" ref="X499:Y502" si="2282">+B499</f>
        <v>11</v>
      </c>
      <c r="Y499" s="459" t="str">
        <f t="shared" si="2282"/>
        <v>Niños</v>
      </c>
      <c r="Z499" s="89"/>
      <c r="AA499" s="89"/>
      <c r="AB499" s="90"/>
      <c r="AC499" s="1">
        <f>+Conceptos!Z95</f>
        <v>1</v>
      </c>
      <c r="AT499" s="87">
        <f t="shared" ref="AT499:AU502" si="2283">+X499</f>
        <v>11</v>
      </c>
      <c r="AU499" s="459" t="str">
        <f t="shared" si="2283"/>
        <v>Niños</v>
      </c>
      <c r="AV499" s="89"/>
      <c r="AW499" s="89"/>
      <c r="AX499" s="90"/>
      <c r="AY499" s="1">
        <f>+Conceptos!AA95</f>
        <v>1</v>
      </c>
      <c r="BP499" s="87">
        <f t="shared" ref="BP499:BQ502" si="2284">+AT499</f>
        <v>11</v>
      </c>
      <c r="BQ499" s="87" t="str">
        <f t="shared" si="2284"/>
        <v>Niños</v>
      </c>
      <c r="BR499" s="86"/>
      <c r="BS499" s="86"/>
      <c r="BT499" s="92"/>
      <c r="BU499" s="1">
        <f>+Conceptos!AB95</f>
        <v>1</v>
      </c>
    </row>
    <row r="500" spans="1:77" ht="13.5" thickBot="1">
      <c r="B500" s="87">
        <f>+Conceptos!J15</f>
        <v>10</v>
      </c>
      <c r="C500" s="459" t="str">
        <f>+Conceptos!K15</f>
        <v>Señora</v>
      </c>
      <c r="D500" s="4"/>
      <c r="E500" s="4"/>
      <c r="F500" s="5"/>
      <c r="G500" s="1">
        <f>+Conceptos!Y96</f>
        <v>1</v>
      </c>
      <c r="X500" s="87">
        <f t="shared" si="2282"/>
        <v>10</v>
      </c>
      <c r="Y500" s="459" t="str">
        <f t="shared" si="2282"/>
        <v>Señora</v>
      </c>
      <c r="Z500" s="89"/>
      <c r="AA500" s="89"/>
      <c r="AB500" s="90"/>
      <c r="AC500" s="1">
        <f>+Conceptos!Z96</f>
        <v>1</v>
      </c>
      <c r="AT500" s="87">
        <f t="shared" si="2283"/>
        <v>10</v>
      </c>
      <c r="AU500" s="459" t="str">
        <f t="shared" si="2283"/>
        <v>Señora</v>
      </c>
      <c r="AV500" s="89"/>
      <c r="AW500" s="89"/>
      <c r="AX500" s="90"/>
      <c r="AY500" s="1">
        <f>+Conceptos!AA96</f>
        <v>1</v>
      </c>
      <c r="BP500" s="87">
        <f t="shared" si="2284"/>
        <v>10</v>
      </c>
      <c r="BQ500" s="87" t="str">
        <f t="shared" si="2284"/>
        <v>Señora</v>
      </c>
      <c r="BR500" s="86"/>
      <c r="BS500" s="86"/>
      <c r="BT500" s="92"/>
      <c r="BU500" s="1">
        <f>+Conceptos!AB96</f>
        <v>1</v>
      </c>
    </row>
    <row r="501" spans="1:77" ht="13.5" thickBot="1">
      <c r="B501" s="87">
        <f>+Conceptos!J16</f>
        <v>11</v>
      </c>
      <c r="C501" s="459" t="str">
        <f>+Conceptos!K16</f>
        <v>Regalo</v>
      </c>
      <c r="D501" s="4"/>
      <c r="E501" s="4"/>
      <c r="F501" s="5"/>
      <c r="G501" s="1">
        <f>+Conceptos!Y97</f>
        <v>1</v>
      </c>
      <c r="X501" s="87">
        <f t="shared" si="2282"/>
        <v>11</v>
      </c>
      <c r="Y501" s="459" t="str">
        <f t="shared" si="2282"/>
        <v>Regalo</v>
      </c>
      <c r="Z501" s="89"/>
      <c r="AA501" s="89"/>
      <c r="AB501" s="90"/>
      <c r="AC501" s="1">
        <f>+Conceptos!Z97</f>
        <v>1</v>
      </c>
      <c r="AT501" s="87">
        <f t="shared" si="2283"/>
        <v>11</v>
      </c>
      <c r="AU501" s="459" t="str">
        <f t="shared" si="2283"/>
        <v>Regalo</v>
      </c>
      <c r="AV501" s="89"/>
      <c r="AW501" s="89"/>
      <c r="AX501" s="90"/>
      <c r="AY501" s="1">
        <f>+Conceptos!AA97</f>
        <v>1</v>
      </c>
      <c r="BP501" s="87">
        <f t="shared" si="2284"/>
        <v>11</v>
      </c>
      <c r="BQ501" s="87" t="str">
        <f t="shared" si="2284"/>
        <v>Regalo</v>
      </c>
      <c r="BR501" s="86"/>
      <c r="BS501" s="86"/>
      <c r="BT501" s="92"/>
      <c r="BU501" s="1">
        <f>+Conceptos!AB97</f>
        <v>1</v>
      </c>
    </row>
    <row r="502" spans="1:77" ht="13.5" thickBot="1">
      <c r="B502" s="87">
        <f>+Conceptos!J17</f>
        <v>12</v>
      </c>
      <c r="C502" s="459" t="str">
        <f>+Conceptos!K17</f>
        <v>Merchandising</v>
      </c>
      <c r="D502" s="86"/>
      <c r="E502" s="86"/>
      <c r="F502" s="92"/>
      <c r="G502" s="1">
        <f>+Conceptos!Y98</f>
        <v>1</v>
      </c>
      <c r="X502" s="87">
        <f t="shared" si="2282"/>
        <v>12</v>
      </c>
      <c r="Y502" s="459" t="str">
        <f t="shared" si="2282"/>
        <v>Merchandising</v>
      </c>
      <c r="Z502" s="86"/>
      <c r="AA502" s="86"/>
      <c r="AB502" s="92"/>
      <c r="AC502" s="1">
        <f>+Conceptos!Z98</f>
        <v>1</v>
      </c>
      <c r="AT502" s="87">
        <f t="shared" si="2283"/>
        <v>12</v>
      </c>
      <c r="AU502" s="459" t="str">
        <f t="shared" si="2283"/>
        <v>Merchandising</v>
      </c>
      <c r="AV502" s="86"/>
      <c r="AW502" s="86"/>
      <c r="AX502" s="92"/>
      <c r="AY502" s="1">
        <f>+Conceptos!AA98</f>
        <v>1</v>
      </c>
      <c r="BP502" s="87">
        <f t="shared" si="2284"/>
        <v>12</v>
      </c>
      <c r="BQ502" s="87" t="str">
        <f t="shared" si="2284"/>
        <v>Merchandising</v>
      </c>
      <c r="BR502" s="86"/>
      <c r="BS502" s="86"/>
      <c r="BT502" s="92"/>
      <c r="BU502" s="1">
        <f>+Conceptos!AB98</f>
        <v>1</v>
      </c>
    </row>
    <row r="503" spans="1:77" ht="13.5" thickBot="1">
      <c r="BP503" s="87"/>
      <c r="BQ503" s="87"/>
      <c r="BR503" s="86"/>
      <c r="BS503" s="86"/>
      <c r="BT503" s="92"/>
      <c r="BU503" s="1"/>
    </row>
    <row r="504" spans="1:77" ht="13.5" thickBot="1">
      <c r="A504" s="37" t="s">
        <v>234</v>
      </c>
      <c r="W504" s="37" t="s">
        <v>234</v>
      </c>
      <c r="AG504" s="387" t="s">
        <v>707</v>
      </c>
      <c r="AS504" s="37" t="s">
        <v>234</v>
      </c>
      <c r="BC504" s="174" t="s">
        <v>707</v>
      </c>
      <c r="BO504" s="37" t="s">
        <v>234</v>
      </c>
      <c r="BY504" s="174" t="s">
        <v>708</v>
      </c>
    </row>
    <row r="505" spans="1:77" ht="13.5" thickBot="1">
      <c r="A505" s="12"/>
      <c r="B505" s="13"/>
      <c r="C505" s="6" t="s">
        <v>54</v>
      </c>
      <c r="D505" s="7" t="s">
        <v>55</v>
      </c>
      <c r="E505" s="7" t="s">
        <v>56</v>
      </c>
      <c r="F505" s="7" t="s">
        <v>57</v>
      </c>
      <c r="G505" s="7" t="s">
        <v>58</v>
      </c>
      <c r="H505" s="29" t="s">
        <v>59</v>
      </c>
      <c r="K505" s="29" t="str">
        <f>+B474</f>
        <v>Polonia</v>
      </c>
      <c r="Y505" s="6" t="s">
        <v>54</v>
      </c>
      <c r="Z505" s="7" t="s">
        <v>55</v>
      </c>
      <c r="AA505" s="7" t="s">
        <v>56</v>
      </c>
      <c r="AB505" s="7" t="s">
        <v>57</v>
      </c>
      <c r="AC505" s="7" t="s">
        <v>58</v>
      </c>
      <c r="AD505" s="29" t="s">
        <v>59</v>
      </c>
      <c r="AG505" s="388" t="str">
        <f>+X474</f>
        <v>Suecia</v>
      </c>
      <c r="AU505" s="6" t="s">
        <v>54</v>
      </c>
      <c r="AV505" s="7" t="s">
        <v>55</v>
      </c>
      <c r="AW505" s="7" t="s">
        <v>56</v>
      </c>
      <c r="AX505" s="7" t="s">
        <v>57</v>
      </c>
      <c r="AY505" s="7" t="s">
        <v>58</v>
      </c>
      <c r="AZ505" s="29" t="s">
        <v>59</v>
      </c>
      <c r="BC505" s="180" t="str">
        <f>+AU474</f>
        <v>Turquía</v>
      </c>
      <c r="BQ505" s="6" t="s">
        <v>54</v>
      </c>
      <c r="BR505" s="7" t="s">
        <v>55</v>
      </c>
      <c r="BS505" s="7" t="s">
        <v>56</v>
      </c>
      <c r="BT505" s="7" t="s">
        <v>57</v>
      </c>
      <c r="BU505" s="7" t="s">
        <v>58</v>
      </c>
      <c r="BV505" s="29" t="s">
        <v>59</v>
      </c>
      <c r="BY505" s="180" t="str">
        <f>+BQ474</f>
        <v>Resto Mundo</v>
      </c>
    </row>
    <row r="506" spans="1:77" ht="13.5" thickBot="1">
      <c r="A506" s="105" t="s">
        <v>44</v>
      </c>
      <c r="B506" s="48" t="str">
        <f>+C488</f>
        <v>Black market solo pts vta ajenos</v>
      </c>
      <c r="C506" s="32">
        <f>+Conceptos!C42</f>
        <v>1.6</v>
      </c>
      <c r="D506" s="32">
        <f>+Conceptos!D42</f>
        <v>0.35</v>
      </c>
      <c r="E506" s="32">
        <f>+Conceptos!E42</f>
        <v>0.4</v>
      </c>
      <c r="F506" s="32">
        <f>+Conceptos!F42</f>
        <v>0.2</v>
      </c>
      <c r="G506" s="32">
        <f>+Conceptos!G42</f>
        <v>0.1</v>
      </c>
      <c r="H506" s="51">
        <f>+(C506+D506+E506+F506+G506+K506)*G488</f>
        <v>3.2500000000000004</v>
      </c>
      <c r="I506" t="s">
        <v>152</v>
      </c>
      <c r="J506" t="s">
        <v>153</v>
      </c>
      <c r="K506" s="1">
        <f>+Conceptos!AF42</f>
        <v>0.6</v>
      </c>
      <c r="W506" t="s">
        <v>44</v>
      </c>
      <c r="X506" s="1" t="str">
        <f>+Y488</f>
        <v>Black market solo pts vta ajenos</v>
      </c>
      <c r="Y506" s="2">
        <f>+Conceptos!C42</f>
        <v>1.6</v>
      </c>
      <c r="Z506" s="2">
        <f>+Conceptos!D42</f>
        <v>0.35</v>
      </c>
      <c r="AA506" s="2">
        <f>+Conceptos!E42</f>
        <v>0.4</v>
      </c>
      <c r="AB506" s="2">
        <f>+Conceptos!F42</f>
        <v>0.2</v>
      </c>
      <c r="AC506" s="2">
        <f>+Conceptos!G42</f>
        <v>0.1</v>
      </c>
      <c r="AD506" s="51">
        <f>+(Y506+Z506+AA506+AB506+AC506+AG506)*AC488</f>
        <v>3.2500000000000004</v>
      </c>
      <c r="AE506" t="s">
        <v>152</v>
      </c>
      <c r="AF506" t="s">
        <v>153</v>
      </c>
      <c r="AG506" s="181">
        <f>+Conceptos!AG42</f>
        <v>0.6</v>
      </c>
      <c r="AS506" t="s">
        <v>44</v>
      </c>
      <c r="AT506" s="1" t="str">
        <f>+AU488</f>
        <v>Black market</v>
      </c>
      <c r="AU506" s="2">
        <f>+Y506</f>
        <v>1.6</v>
      </c>
      <c r="AV506" s="2">
        <f>+Z506</f>
        <v>0.35</v>
      </c>
      <c r="AW506" s="2">
        <f>+AA506</f>
        <v>0.4</v>
      </c>
      <c r="AX506" s="2">
        <f>+AB506</f>
        <v>0.2</v>
      </c>
      <c r="AY506" s="2">
        <f>+AC506</f>
        <v>0.1</v>
      </c>
      <c r="AZ506" s="51">
        <f>+(AU506+AV506+AW506+AX506+AY506+BC506)*AY488</f>
        <v>3.2500000000000004</v>
      </c>
      <c r="BA506" t="s">
        <v>152</v>
      </c>
      <c r="BB506" t="s">
        <v>153</v>
      </c>
      <c r="BC506" s="182">
        <f>+Conceptos!AH42</f>
        <v>0.6</v>
      </c>
      <c r="BO506" t="s">
        <v>44</v>
      </c>
      <c r="BP506" s="1" t="str">
        <f>+BQ488</f>
        <v>Black market</v>
      </c>
      <c r="BQ506" s="2">
        <f>+AU506</f>
        <v>1.6</v>
      </c>
      <c r="BR506" s="2">
        <f>+AV506</f>
        <v>0.35</v>
      </c>
      <c r="BS506" s="2">
        <f>+AW506</f>
        <v>0.4</v>
      </c>
      <c r="BT506" s="2">
        <f>+AX506</f>
        <v>0.2</v>
      </c>
      <c r="BU506" s="2">
        <f>+AY506</f>
        <v>0.1</v>
      </c>
      <c r="BV506" s="51">
        <f t="shared" ref="BV506:BV515" si="2285">+(BQ506+BR506+BS506+BT506+BU506+BY506)*BU488</f>
        <v>3.2500000000000004</v>
      </c>
      <c r="BW506" t="s">
        <v>152</v>
      </c>
      <c r="BX506" t="s">
        <v>153</v>
      </c>
      <c r="BY506" s="182">
        <f>+Conceptos!AI42</f>
        <v>0.6</v>
      </c>
    </row>
    <row r="507" spans="1:77" ht="13.5" thickBot="1">
      <c r="A507" s="105"/>
      <c r="B507" s="48" t="str">
        <f>+C489</f>
        <v>Street</v>
      </c>
      <c r="C507" s="32">
        <f>+Conceptos!C43</f>
        <v>1.6</v>
      </c>
      <c r="D507" s="32">
        <f>+Conceptos!D43</f>
        <v>0.35</v>
      </c>
      <c r="E507" s="32">
        <f>+Conceptos!E43</f>
        <v>0.4</v>
      </c>
      <c r="F507" s="32">
        <f>+Conceptos!F43</f>
        <v>0.2</v>
      </c>
      <c r="G507" s="32">
        <f>+Conceptos!G43</f>
        <v>0.3</v>
      </c>
      <c r="H507" s="51">
        <f t="shared" ref="H507:H520" si="2286">+(C507+D507+E507+F507+G507+K507)*G489</f>
        <v>3.45</v>
      </c>
      <c r="I507" t="s">
        <v>152</v>
      </c>
      <c r="K507" s="1">
        <f>+Conceptos!AF43</f>
        <v>0.6</v>
      </c>
      <c r="X507" s="1" t="str">
        <f t="shared" ref="X507:X515" si="2287">+Y489</f>
        <v>Street</v>
      </c>
      <c r="Y507" s="2">
        <f>+Conceptos!C43</f>
        <v>1.6</v>
      </c>
      <c r="Z507" s="2">
        <f>+Conceptos!D43</f>
        <v>0.35</v>
      </c>
      <c r="AA507" s="2">
        <f>+Conceptos!E43</f>
        <v>0.4</v>
      </c>
      <c r="AB507" s="2">
        <f>+Conceptos!F43</f>
        <v>0.2</v>
      </c>
      <c r="AC507" s="2">
        <f>+Conceptos!G43</f>
        <v>0.3</v>
      </c>
      <c r="AD507" s="51">
        <f t="shared" ref="AD507:AD520" si="2288">+(Y507+Z507+AA507+AB507+AC507+AG507)*AC489</f>
        <v>3.45</v>
      </c>
      <c r="AE507" t="s">
        <v>152</v>
      </c>
      <c r="AG507" s="181">
        <f>+Conceptos!AG43</f>
        <v>0.6</v>
      </c>
      <c r="AT507" s="1" t="str">
        <f t="shared" ref="AT507:AT515" si="2289">+AU489</f>
        <v>Street</v>
      </c>
      <c r="AU507" s="2">
        <f t="shared" ref="AU507:AU515" si="2290">+Y507</f>
        <v>1.6</v>
      </c>
      <c r="AV507" s="2">
        <f t="shared" ref="AV507:AV515" si="2291">+Z507</f>
        <v>0.35</v>
      </c>
      <c r="AW507" s="2">
        <f t="shared" ref="AW507:AW515" si="2292">+AA507</f>
        <v>0.4</v>
      </c>
      <c r="AX507" s="2">
        <f t="shared" ref="AX507:AX515" si="2293">+AB507</f>
        <v>0.2</v>
      </c>
      <c r="AY507" s="2">
        <f t="shared" ref="AY507:AY515" si="2294">+AC507</f>
        <v>0.3</v>
      </c>
      <c r="AZ507" s="51">
        <f t="shared" ref="AZ507:AZ515" si="2295">+(AU507+AV507+AW507+AX507+AY507+BC507)*AY489</f>
        <v>3.45</v>
      </c>
      <c r="BA507" t="s">
        <v>152</v>
      </c>
      <c r="BC507" s="182">
        <f>+Conceptos!AH43</f>
        <v>0.6</v>
      </c>
      <c r="BP507" s="1" t="str">
        <f t="shared" ref="BP507:BP515" si="2296">+BQ489</f>
        <v>Street</v>
      </c>
      <c r="BQ507" s="2">
        <f t="shared" ref="BQ507:BQ515" si="2297">+AU507</f>
        <v>1.6</v>
      </c>
      <c r="BR507" s="2">
        <f t="shared" ref="BR507:BR515" si="2298">+AV507</f>
        <v>0.35</v>
      </c>
      <c r="BS507" s="2">
        <f t="shared" ref="BS507:BS515" si="2299">+AW507</f>
        <v>0.4</v>
      </c>
      <c r="BT507" s="2">
        <f t="shared" ref="BT507:BT515" si="2300">+AX507</f>
        <v>0.2</v>
      </c>
      <c r="BU507" s="2">
        <f t="shared" ref="BU507:BU515" si="2301">+AY507</f>
        <v>0.3</v>
      </c>
      <c r="BV507" s="51">
        <f t="shared" si="2285"/>
        <v>3.45</v>
      </c>
      <c r="BW507" t="s">
        <v>152</v>
      </c>
      <c r="BY507" s="182">
        <f>+Conceptos!AI43</f>
        <v>0.6</v>
      </c>
    </row>
    <row r="508" spans="1:77" ht="13.5" thickBot="1">
      <c r="A508" s="105"/>
      <c r="B508" s="48" t="str">
        <f t="shared" ref="B508:B515" si="2302">+C490</f>
        <v>Extreme Bike</v>
      </c>
      <c r="C508" s="32">
        <f>+Conceptos!C44</f>
        <v>2</v>
      </c>
      <c r="D508" s="32">
        <f>+Conceptos!D44</f>
        <v>0.5</v>
      </c>
      <c r="E508" s="32">
        <f>+Conceptos!E44</f>
        <v>0.4</v>
      </c>
      <c r="F508" s="32">
        <f>+Conceptos!F44</f>
        <v>0.2</v>
      </c>
      <c r="G508" s="32">
        <f>+Conceptos!G44</f>
        <v>0.5</v>
      </c>
      <c r="H508" s="51">
        <f t="shared" si="2286"/>
        <v>4.2</v>
      </c>
      <c r="I508" t="s">
        <v>154</v>
      </c>
      <c r="K508" s="1">
        <f>+Conceptos!AF44</f>
        <v>0.6</v>
      </c>
      <c r="X508" s="1" t="str">
        <f t="shared" si="2287"/>
        <v>Extreme Bike</v>
      </c>
      <c r="Y508" s="2">
        <f>+Conceptos!C44</f>
        <v>2</v>
      </c>
      <c r="Z508" s="2">
        <f>+Conceptos!D44</f>
        <v>0.5</v>
      </c>
      <c r="AA508" s="2">
        <f>+Conceptos!E44</f>
        <v>0.4</v>
      </c>
      <c r="AB508" s="2">
        <f>+Conceptos!F44</f>
        <v>0.2</v>
      </c>
      <c r="AC508" s="2">
        <f>+Conceptos!G44</f>
        <v>0.5</v>
      </c>
      <c r="AD508" s="51">
        <f t="shared" si="2288"/>
        <v>4.2</v>
      </c>
      <c r="AE508" t="s">
        <v>154</v>
      </c>
      <c r="AG508" s="181">
        <f>+Conceptos!AG44</f>
        <v>0.6</v>
      </c>
      <c r="AT508" s="1" t="str">
        <f t="shared" si="2289"/>
        <v>Extreme Bike</v>
      </c>
      <c r="AU508" s="2">
        <f t="shared" si="2290"/>
        <v>2</v>
      </c>
      <c r="AV508" s="2">
        <f t="shared" si="2291"/>
        <v>0.5</v>
      </c>
      <c r="AW508" s="2">
        <f t="shared" si="2292"/>
        <v>0.4</v>
      </c>
      <c r="AX508" s="2">
        <f t="shared" si="2293"/>
        <v>0.2</v>
      </c>
      <c r="AY508" s="2">
        <f t="shared" si="2294"/>
        <v>0.5</v>
      </c>
      <c r="AZ508" s="51">
        <f t="shared" si="2295"/>
        <v>4.2</v>
      </c>
      <c r="BA508" t="s">
        <v>154</v>
      </c>
      <c r="BC508" s="182">
        <f>+Conceptos!AH44</f>
        <v>0.6</v>
      </c>
      <c r="BP508" s="1" t="str">
        <f t="shared" si="2296"/>
        <v>Extreme Bike</v>
      </c>
      <c r="BQ508" s="2">
        <f t="shared" si="2297"/>
        <v>2</v>
      </c>
      <c r="BR508" s="2">
        <f t="shared" si="2298"/>
        <v>0.5</v>
      </c>
      <c r="BS508" s="2">
        <f t="shared" si="2299"/>
        <v>0.4</v>
      </c>
      <c r="BT508" s="2">
        <f t="shared" si="2300"/>
        <v>0.2</v>
      </c>
      <c r="BU508" s="2">
        <f t="shared" si="2301"/>
        <v>0.5</v>
      </c>
      <c r="BV508" s="51">
        <f t="shared" si="2285"/>
        <v>4.2</v>
      </c>
      <c r="BW508" t="s">
        <v>154</v>
      </c>
      <c r="BY508" s="182">
        <f>+Conceptos!AI44</f>
        <v>0.6</v>
      </c>
    </row>
    <row r="509" spans="1:77" ht="13.5" thickBot="1">
      <c r="A509" s="105"/>
      <c r="B509" s="48" t="str">
        <f t="shared" si="2302"/>
        <v>Basic</v>
      </c>
      <c r="C509" s="32">
        <f>+Conceptos!C45</f>
        <v>2</v>
      </c>
      <c r="D509" s="32">
        <f>+Conceptos!D45</f>
        <v>0.6</v>
      </c>
      <c r="E509" s="32">
        <f>+Conceptos!E45</f>
        <v>0.4</v>
      </c>
      <c r="F509" s="32">
        <f>+Conceptos!F45</f>
        <v>0.2</v>
      </c>
      <c r="G509" s="32">
        <f>+Conceptos!G45</f>
        <v>0.5</v>
      </c>
      <c r="H509" s="51">
        <f t="shared" si="2286"/>
        <v>4.3</v>
      </c>
      <c r="I509" t="s">
        <v>154</v>
      </c>
      <c r="K509" s="1">
        <f>+Conceptos!AF45</f>
        <v>0.6</v>
      </c>
      <c r="X509" s="1" t="str">
        <f t="shared" si="2287"/>
        <v>Basic</v>
      </c>
      <c r="Y509" s="2">
        <f>+Conceptos!C45</f>
        <v>2</v>
      </c>
      <c r="Z509" s="2">
        <f>+Conceptos!D45</f>
        <v>0.6</v>
      </c>
      <c r="AA509" s="2">
        <f>+Conceptos!E45</f>
        <v>0.4</v>
      </c>
      <c r="AB509" s="2">
        <f>+Conceptos!F45</f>
        <v>0.2</v>
      </c>
      <c r="AC509" s="2">
        <f>+Conceptos!G45</f>
        <v>0.5</v>
      </c>
      <c r="AD509" s="51">
        <f t="shared" si="2288"/>
        <v>4.3</v>
      </c>
      <c r="AE509" t="s">
        <v>154</v>
      </c>
      <c r="AG509" s="181">
        <f>+Conceptos!AG45</f>
        <v>0.6</v>
      </c>
      <c r="AT509" s="1" t="str">
        <f t="shared" si="2289"/>
        <v>Basic, Sport</v>
      </c>
      <c r="AU509" s="2">
        <f t="shared" si="2290"/>
        <v>2</v>
      </c>
      <c r="AV509" s="2">
        <f t="shared" si="2291"/>
        <v>0.6</v>
      </c>
      <c r="AW509" s="2">
        <f t="shared" si="2292"/>
        <v>0.4</v>
      </c>
      <c r="AX509" s="2">
        <f t="shared" si="2293"/>
        <v>0.2</v>
      </c>
      <c r="AY509" s="2">
        <f t="shared" si="2294"/>
        <v>0.5</v>
      </c>
      <c r="AZ509" s="51">
        <f t="shared" si="2295"/>
        <v>4.3</v>
      </c>
      <c r="BA509" t="s">
        <v>154</v>
      </c>
      <c r="BC509" s="182">
        <f>+Conceptos!AH45</f>
        <v>0.6</v>
      </c>
      <c r="BP509" s="1" t="str">
        <f t="shared" si="2296"/>
        <v>Basic, Sport</v>
      </c>
      <c r="BQ509" s="2">
        <f t="shared" si="2297"/>
        <v>2</v>
      </c>
      <c r="BR509" s="2">
        <f t="shared" si="2298"/>
        <v>0.6</v>
      </c>
      <c r="BS509" s="2">
        <f t="shared" si="2299"/>
        <v>0.4</v>
      </c>
      <c r="BT509" s="2">
        <f t="shared" si="2300"/>
        <v>0.2</v>
      </c>
      <c r="BU509" s="2">
        <f t="shared" si="2301"/>
        <v>0.5</v>
      </c>
      <c r="BV509" s="51">
        <f t="shared" si="2285"/>
        <v>4.3</v>
      </c>
      <c r="BW509" t="s">
        <v>154</v>
      </c>
      <c r="BY509" s="182">
        <f>+Conceptos!AI45</f>
        <v>0.6</v>
      </c>
    </row>
    <row r="510" spans="1:77" ht="13.5" thickBot="1">
      <c r="A510" s="105"/>
      <c r="B510" s="48" t="str">
        <f t="shared" si="2302"/>
        <v>Sport</v>
      </c>
      <c r="C510" s="32">
        <f>+Conceptos!C46</f>
        <v>2</v>
      </c>
      <c r="D510" s="32">
        <f>+Conceptos!D46</f>
        <v>0.6</v>
      </c>
      <c r="E510" s="32">
        <f>+Conceptos!E46</f>
        <v>0.4</v>
      </c>
      <c r="F510" s="32">
        <f>+Conceptos!F46</f>
        <v>0.2</v>
      </c>
      <c r="G510" s="32">
        <f>+Conceptos!G46</f>
        <v>0.5</v>
      </c>
      <c r="H510" s="51">
        <f t="shared" si="2286"/>
        <v>4.3</v>
      </c>
      <c r="I510" t="s">
        <v>154</v>
      </c>
      <c r="K510" s="1">
        <f>+Conceptos!AF46</f>
        <v>0.6</v>
      </c>
      <c r="X510" s="1" t="str">
        <f t="shared" si="2287"/>
        <v>Sport</v>
      </c>
      <c r="Y510" s="2">
        <f>+Conceptos!C46</f>
        <v>2</v>
      </c>
      <c r="Z510" s="2">
        <f>+Conceptos!D46</f>
        <v>0.6</v>
      </c>
      <c r="AA510" s="2">
        <f>+Conceptos!E46</f>
        <v>0.4</v>
      </c>
      <c r="AB510" s="2">
        <f>+Conceptos!F46</f>
        <v>0.2</v>
      </c>
      <c r="AC510" s="2">
        <f>+Conceptos!G46</f>
        <v>0.5</v>
      </c>
      <c r="AD510" s="51">
        <f t="shared" si="2288"/>
        <v>4.3</v>
      </c>
      <c r="AE510" t="s">
        <v>154</v>
      </c>
      <c r="AG510" s="181">
        <f>+Conceptos!AG46</f>
        <v>0.6</v>
      </c>
      <c r="AT510" s="1" t="str">
        <f t="shared" si="2289"/>
        <v>Underground</v>
      </c>
      <c r="AU510" s="2">
        <f t="shared" si="2290"/>
        <v>2</v>
      </c>
      <c r="AV510" s="2">
        <f t="shared" si="2291"/>
        <v>0.6</v>
      </c>
      <c r="AW510" s="2">
        <f t="shared" si="2292"/>
        <v>0.4</v>
      </c>
      <c r="AX510" s="2">
        <f t="shared" si="2293"/>
        <v>0.2</v>
      </c>
      <c r="AY510" s="2">
        <f t="shared" si="2294"/>
        <v>0.5</v>
      </c>
      <c r="AZ510" s="51">
        <f t="shared" si="2295"/>
        <v>4.3</v>
      </c>
      <c r="BA510" t="s">
        <v>154</v>
      </c>
      <c r="BC510" s="182">
        <f>+Conceptos!AH46</f>
        <v>0.6</v>
      </c>
      <c r="BP510" s="1" t="str">
        <f t="shared" si="2296"/>
        <v>Underground</v>
      </c>
      <c r="BQ510" s="2">
        <f t="shared" si="2297"/>
        <v>2</v>
      </c>
      <c r="BR510" s="2">
        <f t="shared" si="2298"/>
        <v>0.6</v>
      </c>
      <c r="BS510" s="2">
        <f t="shared" si="2299"/>
        <v>0.4</v>
      </c>
      <c r="BT510" s="2">
        <f t="shared" si="2300"/>
        <v>0.2</v>
      </c>
      <c r="BU510" s="2">
        <f t="shared" si="2301"/>
        <v>0.5</v>
      </c>
      <c r="BV510" s="51">
        <f t="shared" si="2285"/>
        <v>4.3</v>
      </c>
      <c r="BW510" t="s">
        <v>154</v>
      </c>
      <c r="BY510" s="182">
        <f>+Conceptos!AI46</f>
        <v>0.6</v>
      </c>
    </row>
    <row r="511" spans="1:77" ht="13.5" thickBot="1">
      <c r="A511" s="105"/>
      <c r="B511" s="48" t="str">
        <f t="shared" si="2302"/>
        <v>Underground</v>
      </c>
      <c r="C511" s="32">
        <f>+Conceptos!C47</f>
        <v>3</v>
      </c>
      <c r="D511" s="32">
        <f>+Conceptos!D47</f>
        <v>0.6</v>
      </c>
      <c r="E511" s="32">
        <f>+Conceptos!E47</f>
        <v>0.4</v>
      </c>
      <c r="F511" s="32">
        <f>+Conceptos!F47</f>
        <v>0.2</v>
      </c>
      <c r="G511" s="32">
        <f>+Conceptos!G47</f>
        <v>0.5</v>
      </c>
      <c r="H511" s="51">
        <f t="shared" si="2286"/>
        <v>5.3</v>
      </c>
      <c r="I511" t="s">
        <v>154</v>
      </c>
      <c r="K511" s="1">
        <f>+Conceptos!AF47</f>
        <v>0.6</v>
      </c>
      <c r="X511" s="1" t="str">
        <f t="shared" si="2287"/>
        <v>Underground</v>
      </c>
      <c r="Y511" s="2">
        <f>+Conceptos!C47</f>
        <v>3</v>
      </c>
      <c r="Z511" s="2">
        <f>+Conceptos!D47</f>
        <v>0.6</v>
      </c>
      <c r="AA511" s="2">
        <f>+Conceptos!E47</f>
        <v>0.4</v>
      </c>
      <c r="AB511" s="2">
        <f>+Conceptos!F47</f>
        <v>0.2</v>
      </c>
      <c r="AC511" s="2">
        <f>+Conceptos!G47</f>
        <v>0.5</v>
      </c>
      <c r="AD511" s="51">
        <f t="shared" si="2288"/>
        <v>5.3</v>
      </c>
      <c r="AE511" t="s">
        <v>154</v>
      </c>
      <c r="AG511" s="181">
        <f>+Conceptos!AG47</f>
        <v>0.6</v>
      </c>
      <c r="AT511" s="1" t="str">
        <f t="shared" si="2289"/>
        <v>Fantasy</v>
      </c>
      <c r="AU511" s="2">
        <f t="shared" si="2290"/>
        <v>3</v>
      </c>
      <c r="AV511" s="2">
        <f t="shared" si="2291"/>
        <v>0.6</v>
      </c>
      <c r="AW511" s="2">
        <f t="shared" si="2292"/>
        <v>0.4</v>
      </c>
      <c r="AX511" s="2">
        <f t="shared" si="2293"/>
        <v>0.2</v>
      </c>
      <c r="AY511" s="2">
        <f t="shared" si="2294"/>
        <v>0.5</v>
      </c>
      <c r="AZ511" s="51">
        <f t="shared" si="2295"/>
        <v>5.3</v>
      </c>
      <c r="BA511" t="s">
        <v>154</v>
      </c>
      <c r="BC511" s="182">
        <f>+Conceptos!AH47</f>
        <v>0.6</v>
      </c>
      <c r="BP511" s="1" t="str">
        <f t="shared" si="2296"/>
        <v>Fantasy</v>
      </c>
      <c r="BQ511" s="2">
        <f t="shared" si="2297"/>
        <v>3</v>
      </c>
      <c r="BR511" s="2">
        <f t="shared" si="2298"/>
        <v>0.6</v>
      </c>
      <c r="BS511" s="2">
        <f t="shared" si="2299"/>
        <v>0.4</v>
      </c>
      <c r="BT511" s="2">
        <f t="shared" si="2300"/>
        <v>0.2</v>
      </c>
      <c r="BU511" s="2">
        <f t="shared" si="2301"/>
        <v>0.5</v>
      </c>
      <c r="BV511" s="51">
        <f t="shared" si="2285"/>
        <v>5.3</v>
      </c>
      <c r="BW511" t="s">
        <v>154</v>
      </c>
      <c r="BY511" s="182">
        <f>+Conceptos!AI47</f>
        <v>0.6</v>
      </c>
    </row>
    <row r="512" spans="1:77" ht="13.5" thickBot="1">
      <c r="A512" s="105"/>
      <c r="B512" s="48" t="str">
        <f t="shared" si="2302"/>
        <v>Fantasy</v>
      </c>
      <c r="C512" s="32">
        <f>+Conceptos!C48</f>
        <v>3</v>
      </c>
      <c r="D512" s="32">
        <f>+Conceptos!D48</f>
        <v>0.6</v>
      </c>
      <c r="E512" s="32">
        <f>+Conceptos!E48</f>
        <v>0.4</v>
      </c>
      <c r="F512" s="32">
        <f>+Conceptos!F48</f>
        <v>0.2</v>
      </c>
      <c r="G512" s="32">
        <f>+Conceptos!G48</f>
        <v>0.5</v>
      </c>
      <c r="H512" s="51">
        <f t="shared" si="2286"/>
        <v>5.3</v>
      </c>
      <c r="I512" t="s">
        <v>154</v>
      </c>
      <c r="K512" s="1">
        <f>+Conceptos!AF48</f>
        <v>0.6</v>
      </c>
      <c r="X512" s="1" t="str">
        <f t="shared" si="2287"/>
        <v>Fantasy</v>
      </c>
      <c r="Y512" s="2">
        <f>+Conceptos!C48</f>
        <v>3</v>
      </c>
      <c r="Z512" s="2">
        <f>+Conceptos!D48</f>
        <v>0.6</v>
      </c>
      <c r="AA512" s="2">
        <f>+Conceptos!E48</f>
        <v>0.4</v>
      </c>
      <c r="AB512" s="2">
        <f>+Conceptos!F48</f>
        <v>0.2</v>
      </c>
      <c r="AC512" s="2">
        <f>+Conceptos!G48</f>
        <v>0.5</v>
      </c>
      <c r="AD512" s="51">
        <f t="shared" si="2288"/>
        <v>5.3</v>
      </c>
      <c r="AE512" t="s">
        <v>154</v>
      </c>
      <c r="AG512" s="181">
        <f>+Conceptos!AG48</f>
        <v>0.6</v>
      </c>
      <c r="AT512" s="1" t="str">
        <f t="shared" si="2289"/>
        <v>Style, Designers</v>
      </c>
      <c r="AU512" s="2">
        <f t="shared" si="2290"/>
        <v>3</v>
      </c>
      <c r="AV512" s="2">
        <f t="shared" si="2291"/>
        <v>0.6</v>
      </c>
      <c r="AW512" s="2">
        <f t="shared" si="2292"/>
        <v>0.4</v>
      </c>
      <c r="AX512" s="2">
        <f t="shared" si="2293"/>
        <v>0.2</v>
      </c>
      <c r="AY512" s="2">
        <f t="shared" si="2294"/>
        <v>0.5</v>
      </c>
      <c r="AZ512" s="51">
        <f t="shared" si="2295"/>
        <v>5.3</v>
      </c>
      <c r="BA512" t="s">
        <v>154</v>
      </c>
      <c r="BC512" s="182">
        <f>+Conceptos!AH48</f>
        <v>0.6</v>
      </c>
      <c r="BP512" s="1" t="str">
        <f t="shared" si="2296"/>
        <v>Style, Designers</v>
      </c>
      <c r="BQ512" s="2">
        <f t="shared" si="2297"/>
        <v>3</v>
      </c>
      <c r="BR512" s="2">
        <f t="shared" si="2298"/>
        <v>0.6</v>
      </c>
      <c r="BS512" s="2">
        <f t="shared" si="2299"/>
        <v>0.4</v>
      </c>
      <c r="BT512" s="2">
        <f t="shared" si="2300"/>
        <v>0.2</v>
      </c>
      <c r="BU512" s="2">
        <f t="shared" si="2301"/>
        <v>0.5</v>
      </c>
      <c r="BV512" s="51">
        <f t="shared" si="2285"/>
        <v>5.3</v>
      </c>
      <c r="BW512" t="s">
        <v>154</v>
      </c>
      <c r="BY512" s="182">
        <f>+Conceptos!AI48</f>
        <v>0.6</v>
      </c>
    </row>
    <row r="513" spans="1:77" ht="13.5" thickBot="1">
      <c r="A513" s="105"/>
      <c r="B513" s="48" t="str">
        <f t="shared" si="2302"/>
        <v>Style</v>
      </c>
      <c r="C513" s="32">
        <f>+Conceptos!C49</f>
        <v>3.3</v>
      </c>
      <c r="D513" s="32">
        <f>+Conceptos!D49</f>
        <v>0.75</v>
      </c>
      <c r="E513" s="32">
        <f>+Conceptos!E49</f>
        <v>0.4</v>
      </c>
      <c r="F513" s="32">
        <f>+Conceptos!F49</f>
        <v>0.2</v>
      </c>
      <c r="G513" s="32">
        <f>+Conceptos!G49</f>
        <v>0.5</v>
      </c>
      <c r="H513" s="51">
        <f t="shared" si="2286"/>
        <v>5.75</v>
      </c>
      <c r="I513" t="s">
        <v>155</v>
      </c>
      <c r="K513" s="1">
        <f>+Conceptos!AF49</f>
        <v>0.6</v>
      </c>
      <c r="X513" s="1" t="str">
        <f t="shared" si="2287"/>
        <v>Style</v>
      </c>
      <c r="Y513" s="2">
        <f>+Conceptos!C49</f>
        <v>3.3</v>
      </c>
      <c r="Z513" s="2">
        <f>+Conceptos!D49</f>
        <v>0.75</v>
      </c>
      <c r="AA513" s="2">
        <f>+Conceptos!E49</f>
        <v>0.4</v>
      </c>
      <c r="AB513" s="2">
        <f>+Conceptos!F49</f>
        <v>0.2</v>
      </c>
      <c r="AC513" s="2">
        <f>+Conceptos!G49</f>
        <v>0.5</v>
      </c>
      <c r="AD513" s="51">
        <f t="shared" si="2288"/>
        <v>5.75</v>
      </c>
      <c r="AE513" t="s">
        <v>155</v>
      </c>
      <c r="AG513" s="181">
        <f>+Conceptos!AG49</f>
        <v>0.6</v>
      </c>
      <c r="AT513" s="1" t="str">
        <f t="shared" si="2289"/>
        <v>Style</v>
      </c>
      <c r="AU513" s="2">
        <f t="shared" si="2290"/>
        <v>3.3</v>
      </c>
      <c r="AV513" s="2">
        <f t="shared" si="2291"/>
        <v>0.75</v>
      </c>
      <c r="AW513" s="2">
        <f t="shared" si="2292"/>
        <v>0.4</v>
      </c>
      <c r="AX513" s="2">
        <f t="shared" si="2293"/>
        <v>0.2</v>
      </c>
      <c r="AY513" s="2">
        <f t="shared" si="2294"/>
        <v>0.5</v>
      </c>
      <c r="AZ513" s="51">
        <f t="shared" si="2295"/>
        <v>5.75</v>
      </c>
      <c r="BA513" t="s">
        <v>155</v>
      </c>
      <c r="BC513" s="182">
        <f>+Conceptos!AH49</f>
        <v>0.6</v>
      </c>
      <c r="BP513" s="1" t="str">
        <f t="shared" si="2296"/>
        <v>Style</v>
      </c>
      <c r="BQ513" s="2">
        <f t="shared" si="2297"/>
        <v>3.3</v>
      </c>
      <c r="BR513" s="2">
        <f t="shared" si="2298"/>
        <v>0.75</v>
      </c>
      <c r="BS513" s="2">
        <f t="shared" si="2299"/>
        <v>0.4</v>
      </c>
      <c r="BT513" s="2">
        <f t="shared" si="2300"/>
        <v>0.2</v>
      </c>
      <c r="BU513" s="2">
        <f t="shared" si="2301"/>
        <v>0.5</v>
      </c>
      <c r="BV513" s="51">
        <f t="shared" si="2285"/>
        <v>5.75</v>
      </c>
      <c r="BW513" t="s">
        <v>155</v>
      </c>
      <c r="BY513" s="182">
        <f>+Conceptos!AI49</f>
        <v>0.6</v>
      </c>
    </row>
    <row r="514" spans="1:77" ht="13.5" thickBot="1">
      <c r="A514" s="105"/>
      <c r="B514" s="48" t="str">
        <f t="shared" si="2302"/>
        <v>Designers</v>
      </c>
      <c r="C514" s="32">
        <f>+Conceptos!C50</f>
        <v>3.3</v>
      </c>
      <c r="D514" s="32">
        <f>+Conceptos!D50</f>
        <v>0.75</v>
      </c>
      <c r="E514" s="32">
        <f>+Conceptos!E50</f>
        <v>0.4</v>
      </c>
      <c r="F514" s="32">
        <f>+Conceptos!F50</f>
        <v>0.2</v>
      </c>
      <c r="G514" s="32">
        <f>+Conceptos!G50</f>
        <v>0.5</v>
      </c>
      <c r="H514" s="51">
        <f t="shared" si="2286"/>
        <v>5.75</v>
      </c>
      <c r="K514" s="1">
        <f>+Conceptos!AF50</f>
        <v>0.6</v>
      </c>
      <c r="X514" s="1" t="str">
        <f t="shared" si="2287"/>
        <v>Designers</v>
      </c>
      <c r="Y514" s="2">
        <f>+Conceptos!C50</f>
        <v>3.3</v>
      </c>
      <c r="Z514" s="2">
        <f>+Conceptos!D50</f>
        <v>0.75</v>
      </c>
      <c r="AA514" s="2">
        <f>+Conceptos!E50</f>
        <v>0.4</v>
      </c>
      <c r="AB514" s="2">
        <f>+Conceptos!F50</f>
        <v>0.2</v>
      </c>
      <c r="AC514" s="2">
        <f>+Conceptos!G50</f>
        <v>0.5</v>
      </c>
      <c r="AD514" s="51">
        <f t="shared" si="2288"/>
        <v>5.75</v>
      </c>
      <c r="AE514" t="s">
        <v>155</v>
      </c>
      <c r="AG514" s="181">
        <f>+Conceptos!AG50</f>
        <v>0.6</v>
      </c>
      <c r="AT514" s="1" t="str">
        <f t="shared" si="2289"/>
        <v>Designers</v>
      </c>
      <c r="AU514" s="2">
        <f t="shared" si="2290"/>
        <v>3.3</v>
      </c>
      <c r="AV514" s="2">
        <f t="shared" si="2291"/>
        <v>0.75</v>
      </c>
      <c r="AW514" s="2">
        <f t="shared" si="2292"/>
        <v>0.4</v>
      </c>
      <c r="AX514" s="2">
        <f t="shared" si="2293"/>
        <v>0.2</v>
      </c>
      <c r="AY514" s="2">
        <f t="shared" si="2294"/>
        <v>0.5</v>
      </c>
      <c r="AZ514" s="51">
        <f t="shared" si="2295"/>
        <v>5.75</v>
      </c>
      <c r="BA514" t="s">
        <v>155</v>
      </c>
      <c r="BC514" s="182">
        <f>+Conceptos!AH50</f>
        <v>0.6</v>
      </c>
      <c r="BP514" s="1" t="str">
        <f t="shared" si="2296"/>
        <v>Designers</v>
      </c>
      <c r="BQ514" s="2">
        <f t="shared" si="2297"/>
        <v>3.3</v>
      </c>
      <c r="BR514" s="2">
        <f t="shared" si="2298"/>
        <v>0.75</v>
      </c>
      <c r="BS514" s="2">
        <f t="shared" si="2299"/>
        <v>0.4</v>
      </c>
      <c r="BT514" s="2">
        <f t="shared" si="2300"/>
        <v>0.2</v>
      </c>
      <c r="BU514" s="2">
        <f t="shared" si="2301"/>
        <v>0.5</v>
      </c>
      <c r="BV514" s="51">
        <f t="shared" si="2285"/>
        <v>5.75</v>
      </c>
      <c r="BW514" t="s">
        <v>155</v>
      </c>
      <c r="BY514" s="182">
        <f>+Conceptos!AI50</f>
        <v>0.6</v>
      </c>
    </row>
    <row r="515" spans="1:77" ht="13.5" thickBot="1">
      <c r="A515" s="105"/>
      <c r="B515" s="48" t="str">
        <f t="shared" si="2302"/>
        <v>Supra</v>
      </c>
      <c r="C515" s="32">
        <f>+Conceptos!C51</f>
        <v>12</v>
      </c>
      <c r="D515" s="32">
        <f>+Conceptos!D51</f>
        <v>1.5</v>
      </c>
      <c r="E515" s="32">
        <f>+Conceptos!E51</f>
        <v>1.5</v>
      </c>
      <c r="F515" s="32">
        <f>+Conceptos!F51</f>
        <v>0.2</v>
      </c>
      <c r="G515" s="32">
        <f>+Conceptos!G51</f>
        <v>0.5</v>
      </c>
      <c r="H515" s="51">
        <f t="shared" si="2286"/>
        <v>16.3</v>
      </c>
      <c r="K515" s="1">
        <f>+Conceptos!AF51</f>
        <v>0.6</v>
      </c>
      <c r="X515" s="1" t="str">
        <f t="shared" si="2287"/>
        <v>Supra</v>
      </c>
      <c r="Y515" s="2">
        <f>+Conceptos!C51</f>
        <v>12</v>
      </c>
      <c r="Z515" s="2">
        <f>+Conceptos!D51</f>
        <v>1.5</v>
      </c>
      <c r="AA515" s="2">
        <f>+Conceptos!E51</f>
        <v>1.5</v>
      </c>
      <c r="AB515" s="2">
        <f>+Conceptos!F51</f>
        <v>0.2</v>
      </c>
      <c r="AC515" s="2">
        <f>+Conceptos!G51</f>
        <v>0.5</v>
      </c>
      <c r="AD515" s="51">
        <f t="shared" si="2288"/>
        <v>16.3</v>
      </c>
      <c r="AE515" t="s">
        <v>155</v>
      </c>
      <c r="AG515" s="181">
        <f>+Conceptos!AG51</f>
        <v>0.6</v>
      </c>
      <c r="AT515" s="1" t="str">
        <f t="shared" si="2289"/>
        <v>Supra</v>
      </c>
      <c r="AU515" s="2">
        <f t="shared" si="2290"/>
        <v>12</v>
      </c>
      <c r="AV515" s="2">
        <f t="shared" si="2291"/>
        <v>1.5</v>
      </c>
      <c r="AW515" s="2">
        <f t="shared" si="2292"/>
        <v>1.5</v>
      </c>
      <c r="AX515" s="2">
        <f t="shared" si="2293"/>
        <v>0.2</v>
      </c>
      <c r="AY515" s="2">
        <f t="shared" si="2294"/>
        <v>0.5</v>
      </c>
      <c r="AZ515" s="51">
        <f t="shared" si="2295"/>
        <v>16.3</v>
      </c>
      <c r="BA515" t="s">
        <v>155</v>
      </c>
      <c r="BC515" s="182">
        <f>+Conceptos!AH51</f>
        <v>0.6</v>
      </c>
      <c r="BP515" s="1" t="str">
        <f t="shared" si="2296"/>
        <v>Supra</v>
      </c>
      <c r="BQ515" s="2">
        <f t="shared" si="2297"/>
        <v>12</v>
      </c>
      <c r="BR515" s="2">
        <f t="shared" si="2298"/>
        <v>1.5</v>
      </c>
      <c r="BS515" s="2">
        <f t="shared" si="2299"/>
        <v>1.5</v>
      </c>
      <c r="BT515" s="2">
        <f t="shared" si="2300"/>
        <v>0.2</v>
      </c>
      <c r="BU515" s="2">
        <f t="shared" si="2301"/>
        <v>0.5</v>
      </c>
      <c r="BV515" s="51">
        <f t="shared" si="2285"/>
        <v>16.3</v>
      </c>
      <c r="BW515" t="s">
        <v>155</v>
      </c>
      <c r="BY515" s="182">
        <f>+Conceptos!AI51</f>
        <v>0.6</v>
      </c>
    </row>
    <row r="516" spans="1:77" ht="13.5" thickBot="1">
      <c r="A516" s="105"/>
      <c r="B516" s="48"/>
      <c r="C516" s="32"/>
      <c r="D516" s="32"/>
      <c r="E516" s="32"/>
      <c r="F516" s="32"/>
      <c r="G516" s="32"/>
      <c r="H516" s="51"/>
      <c r="K516" s="1">
        <f>+Conceptos!AF52</f>
        <v>0</v>
      </c>
      <c r="X516" s="1"/>
      <c r="Y516" s="2"/>
      <c r="Z516" s="2"/>
      <c r="AA516" s="2"/>
      <c r="AB516" s="2"/>
      <c r="AC516" s="2"/>
      <c r="AD516" s="51"/>
      <c r="AE516" t="s">
        <v>155</v>
      </c>
      <c r="AG516" s="181"/>
      <c r="AT516" s="1"/>
      <c r="AU516" s="2"/>
      <c r="AV516" s="2"/>
      <c r="AW516" s="2"/>
      <c r="AX516" s="2"/>
      <c r="AY516" s="2"/>
      <c r="AZ516" s="51"/>
      <c r="BC516" s="182"/>
      <c r="BP516" s="1"/>
      <c r="BQ516" s="2"/>
      <c r="BR516" s="2"/>
      <c r="BS516" s="2"/>
      <c r="BT516" s="2"/>
      <c r="BU516" s="2"/>
      <c r="BV516" s="51"/>
      <c r="BY516" s="182"/>
    </row>
    <row r="517" spans="1:77" ht="13.5" thickBot="1">
      <c r="A517" s="105"/>
      <c r="B517" s="48" t="str">
        <f>+C499</f>
        <v>Niños</v>
      </c>
      <c r="C517" s="32">
        <f>+Conceptos!C53</f>
        <v>1.6</v>
      </c>
      <c r="D517" s="32">
        <f>+Conceptos!D53</f>
        <v>0.35</v>
      </c>
      <c r="E517" s="32">
        <f>+Conceptos!E53</f>
        <v>0.4</v>
      </c>
      <c r="F517" s="32">
        <f>+Conceptos!F53</f>
        <v>0.2</v>
      </c>
      <c r="G517" s="32">
        <f>+Conceptos!G53</f>
        <v>0.1</v>
      </c>
      <c r="H517" s="51">
        <f t="shared" si="2286"/>
        <v>3.2500000000000004</v>
      </c>
      <c r="K517" s="1">
        <f>+Conceptos!AF53</f>
        <v>0.6</v>
      </c>
      <c r="X517" s="1" t="str">
        <f>+Y499</f>
        <v>Niños</v>
      </c>
      <c r="Y517" s="2">
        <f>+Conceptos!C53</f>
        <v>1.6</v>
      </c>
      <c r="Z517" s="2">
        <f>+Conceptos!D53</f>
        <v>0.35</v>
      </c>
      <c r="AA517" s="2">
        <f>+Conceptos!E53</f>
        <v>0.4</v>
      </c>
      <c r="AB517" s="2">
        <f>+Conceptos!F53</f>
        <v>0.2</v>
      </c>
      <c r="AC517" s="2">
        <f>+Conceptos!G53</f>
        <v>0.1</v>
      </c>
      <c r="AD517" s="51">
        <f t="shared" si="2288"/>
        <v>3.2500000000000004</v>
      </c>
      <c r="AE517" t="s">
        <v>155</v>
      </c>
      <c r="AG517" s="181">
        <f>+Conceptos!AG53</f>
        <v>0.6</v>
      </c>
      <c r="AT517" s="1" t="str">
        <f>+AU499</f>
        <v>Niños</v>
      </c>
      <c r="AU517" s="2">
        <f t="shared" ref="AU517:AY520" si="2303">+Y517</f>
        <v>1.6</v>
      </c>
      <c r="AV517" s="2">
        <f t="shared" si="2303"/>
        <v>0.35</v>
      </c>
      <c r="AW517" s="2">
        <f t="shared" si="2303"/>
        <v>0.4</v>
      </c>
      <c r="AX517" s="2">
        <f t="shared" si="2303"/>
        <v>0.2</v>
      </c>
      <c r="AY517" s="2">
        <f t="shared" si="2303"/>
        <v>0.1</v>
      </c>
      <c r="AZ517" s="51">
        <f>+(AU517+AV517+AW517+AX517+AY517+BC517)*AY499</f>
        <v>3.2500000000000004</v>
      </c>
      <c r="BA517" t="s">
        <v>155</v>
      </c>
      <c r="BC517" s="182">
        <f>+Conceptos!AH53</f>
        <v>0.6</v>
      </c>
      <c r="BP517" s="1" t="str">
        <f>+BQ499</f>
        <v>Niños</v>
      </c>
      <c r="BQ517" s="2">
        <f t="shared" ref="BQ517:BU520" si="2304">+AU517</f>
        <v>1.6</v>
      </c>
      <c r="BR517" s="2">
        <f t="shared" si="2304"/>
        <v>0.35</v>
      </c>
      <c r="BS517" s="2">
        <f t="shared" si="2304"/>
        <v>0.4</v>
      </c>
      <c r="BT517" s="2">
        <f t="shared" si="2304"/>
        <v>0.2</v>
      </c>
      <c r="BU517" s="2">
        <f t="shared" si="2304"/>
        <v>0.1</v>
      </c>
      <c r="BV517" s="51">
        <f>+(BQ517+BR517+BS517+BT517+BU517+BY517)*BU499</f>
        <v>3.2500000000000004</v>
      </c>
      <c r="BW517" t="s">
        <v>155</v>
      </c>
      <c r="BY517" s="182">
        <f>+Conceptos!AI53</f>
        <v>0.6</v>
      </c>
    </row>
    <row r="518" spans="1:77" ht="13.5" thickBot="1">
      <c r="A518" s="105"/>
      <c r="B518" s="48" t="str">
        <f>+C500</f>
        <v>Señora</v>
      </c>
      <c r="C518" s="32">
        <f>+Conceptos!C54</f>
        <v>2</v>
      </c>
      <c r="D518" s="32">
        <f>+Conceptos!D54</f>
        <v>0.6</v>
      </c>
      <c r="E518" s="32">
        <f>+Conceptos!E54</f>
        <v>0.4</v>
      </c>
      <c r="F518" s="32">
        <f>+Conceptos!F54</f>
        <v>0.2</v>
      </c>
      <c r="G518" s="32">
        <f>+Conceptos!G54</f>
        <v>0.5</v>
      </c>
      <c r="H518" s="51">
        <f t="shared" si="2286"/>
        <v>4.3</v>
      </c>
      <c r="K518" s="1">
        <f>+Conceptos!AF54</f>
        <v>0.6</v>
      </c>
      <c r="X518" s="1" t="str">
        <f>+Y500</f>
        <v>Señora</v>
      </c>
      <c r="Y518" s="2">
        <f>+Conceptos!C54</f>
        <v>2</v>
      </c>
      <c r="Z518" s="2">
        <f>+Conceptos!D54</f>
        <v>0.6</v>
      </c>
      <c r="AA518" s="2">
        <f>+Conceptos!E54</f>
        <v>0.4</v>
      </c>
      <c r="AB518" s="2">
        <f>+Conceptos!F54</f>
        <v>0.2</v>
      </c>
      <c r="AC518" s="2">
        <f>+Conceptos!G54</f>
        <v>0.5</v>
      </c>
      <c r="AD518" s="51">
        <f t="shared" si="2288"/>
        <v>4.3</v>
      </c>
      <c r="AE518" t="s">
        <v>155</v>
      </c>
      <c r="AG518" s="181">
        <f>+Conceptos!AG54</f>
        <v>0.6</v>
      </c>
      <c r="AT518" s="1" t="str">
        <f>+AU500</f>
        <v>Señora</v>
      </c>
      <c r="AU518" s="2">
        <f t="shared" si="2303"/>
        <v>2</v>
      </c>
      <c r="AV518" s="2">
        <f t="shared" si="2303"/>
        <v>0.6</v>
      </c>
      <c r="AW518" s="2">
        <f t="shared" si="2303"/>
        <v>0.4</v>
      </c>
      <c r="AX518" s="2">
        <f t="shared" si="2303"/>
        <v>0.2</v>
      </c>
      <c r="AY518" s="2">
        <f t="shared" si="2303"/>
        <v>0.5</v>
      </c>
      <c r="AZ518" s="51">
        <f>+(AU518+AV518+AW518+AX518+AY518+BC518)*AY500</f>
        <v>4.3</v>
      </c>
      <c r="BA518" t="s">
        <v>155</v>
      </c>
      <c r="BC518" s="182">
        <f>+Conceptos!AH54</f>
        <v>0.6</v>
      </c>
      <c r="BP518" s="1" t="str">
        <f>+BQ500</f>
        <v>Señora</v>
      </c>
      <c r="BQ518" s="2">
        <f t="shared" si="2304"/>
        <v>2</v>
      </c>
      <c r="BR518" s="2">
        <f t="shared" si="2304"/>
        <v>0.6</v>
      </c>
      <c r="BS518" s="2">
        <f t="shared" si="2304"/>
        <v>0.4</v>
      </c>
      <c r="BT518" s="2">
        <f t="shared" si="2304"/>
        <v>0.2</v>
      </c>
      <c r="BU518" s="2">
        <f t="shared" si="2304"/>
        <v>0.5</v>
      </c>
      <c r="BV518" s="51">
        <f>+(BQ518+BR518+BS518+BT518+BU518+BY518)*BU500</f>
        <v>4.3</v>
      </c>
      <c r="BW518" t="s">
        <v>155</v>
      </c>
      <c r="BY518" s="182">
        <f>+Conceptos!AI54</f>
        <v>0.6</v>
      </c>
    </row>
    <row r="519" spans="1:77" ht="13.5" thickBot="1">
      <c r="A519" s="105"/>
      <c r="B519" s="48" t="str">
        <f>+C501</f>
        <v>Regalo</v>
      </c>
      <c r="C519" s="32">
        <f>+Conceptos!C55</f>
        <v>3</v>
      </c>
      <c r="D519" s="32">
        <f>+Conceptos!D55</f>
        <v>0.6</v>
      </c>
      <c r="E519" s="32">
        <f>+Conceptos!E55</f>
        <v>0.4</v>
      </c>
      <c r="F519" s="32">
        <f>+Conceptos!F55</f>
        <v>0.2</v>
      </c>
      <c r="G519" s="32">
        <f>+Conceptos!G55</f>
        <v>0.5</v>
      </c>
      <c r="H519" s="51">
        <f t="shared" si="2286"/>
        <v>5.3</v>
      </c>
      <c r="K519" s="1">
        <f>+Conceptos!AF55</f>
        <v>0.6</v>
      </c>
      <c r="X519" s="1" t="str">
        <f>+Y501</f>
        <v>Regalo</v>
      </c>
      <c r="Y519" s="2">
        <f>+Conceptos!C55</f>
        <v>3</v>
      </c>
      <c r="Z519" s="2">
        <f>+Conceptos!D55</f>
        <v>0.6</v>
      </c>
      <c r="AA519" s="2">
        <f>+Conceptos!E55</f>
        <v>0.4</v>
      </c>
      <c r="AB519" s="2">
        <f>+Conceptos!F55</f>
        <v>0.2</v>
      </c>
      <c r="AC519" s="2">
        <f>+Conceptos!G55</f>
        <v>0.5</v>
      </c>
      <c r="AD519" s="51">
        <f t="shared" si="2288"/>
        <v>5.3</v>
      </c>
      <c r="AE519" t="s">
        <v>155</v>
      </c>
      <c r="AG519" s="181">
        <f>+Conceptos!AG55</f>
        <v>0.6</v>
      </c>
      <c r="AT519" s="1" t="str">
        <f>+AU501</f>
        <v>Regalo</v>
      </c>
      <c r="AU519" s="2">
        <f t="shared" si="2303"/>
        <v>3</v>
      </c>
      <c r="AV519" s="2">
        <f t="shared" si="2303"/>
        <v>0.6</v>
      </c>
      <c r="AW519" s="2">
        <f t="shared" si="2303"/>
        <v>0.4</v>
      </c>
      <c r="AX519" s="2">
        <f t="shared" si="2303"/>
        <v>0.2</v>
      </c>
      <c r="AY519" s="2">
        <f t="shared" si="2303"/>
        <v>0.5</v>
      </c>
      <c r="AZ519" s="51">
        <f>+(AU519+AV519+AW519+AX519+AY519+BC519)*AY501</f>
        <v>5.3</v>
      </c>
      <c r="BA519" t="s">
        <v>155</v>
      </c>
      <c r="BC519" s="182">
        <f>+Conceptos!AH55</f>
        <v>0.6</v>
      </c>
      <c r="BP519" s="1" t="str">
        <f>+BQ501</f>
        <v>Regalo</v>
      </c>
      <c r="BQ519" s="2">
        <f t="shared" si="2304"/>
        <v>3</v>
      </c>
      <c r="BR519" s="2">
        <f t="shared" si="2304"/>
        <v>0.6</v>
      </c>
      <c r="BS519" s="2">
        <f t="shared" si="2304"/>
        <v>0.4</v>
      </c>
      <c r="BT519" s="2">
        <f t="shared" si="2304"/>
        <v>0.2</v>
      </c>
      <c r="BU519" s="2">
        <f t="shared" si="2304"/>
        <v>0.5</v>
      </c>
      <c r="BV519" s="51">
        <f>+(BQ519+BR519+BS519+BT519+BU519+BY519)*BU501</f>
        <v>5.3</v>
      </c>
      <c r="BW519" t="s">
        <v>155</v>
      </c>
      <c r="BY519" s="182">
        <f>+Conceptos!AI55</f>
        <v>0.6</v>
      </c>
    </row>
    <row r="520" spans="1:77" ht="13.5" thickBot="1">
      <c r="A520" s="106"/>
      <c r="B520" s="16" t="str">
        <f>+C502</f>
        <v>Merchandising</v>
      </c>
      <c r="C520" s="35">
        <f>+Conceptos!C56</f>
        <v>1.6</v>
      </c>
      <c r="D520" s="35">
        <f>+Conceptos!D56</f>
        <v>0.35</v>
      </c>
      <c r="E520" s="35">
        <f>+Conceptos!E56</f>
        <v>0.4</v>
      </c>
      <c r="F520" s="35">
        <f>+Conceptos!F56</f>
        <v>0.2</v>
      </c>
      <c r="G520" s="35">
        <f>+Conceptos!G56</f>
        <v>0.3</v>
      </c>
      <c r="H520" s="51">
        <f t="shared" si="2286"/>
        <v>3.45</v>
      </c>
      <c r="K520" s="1">
        <f>+Conceptos!AF56</f>
        <v>0.6</v>
      </c>
      <c r="X520" s="1" t="str">
        <f>+Y502</f>
        <v>Merchandising</v>
      </c>
      <c r="Y520" s="2">
        <f>+Conceptos!C56</f>
        <v>1.6</v>
      </c>
      <c r="Z520" s="2">
        <f>+Conceptos!D56</f>
        <v>0.35</v>
      </c>
      <c r="AA520" s="2">
        <f>+Conceptos!E56</f>
        <v>0.4</v>
      </c>
      <c r="AB520" s="2">
        <f>+Conceptos!F56</f>
        <v>0.2</v>
      </c>
      <c r="AC520" s="2">
        <f>+Conceptos!G56</f>
        <v>0.3</v>
      </c>
      <c r="AD520" s="51">
        <f t="shared" si="2288"/>
        <v>3.45</v>
      </c>
      <c r="AE520" t="s">
        <v>155</v>
      </c>
      <c r="AG520" s="181">
        <f>+Conceptos!AG56</f>
        <v>0.6</v>
      </c>
      <c r="AT520" s="1" t="str">
        <f>+AU502</f>
        <v>Merchandising</v>
      </c>
      <c r="AU520" s="2">
        <f t="shared" si="2303"/>
        <v>1.6</v>
      </c>
      <c r="AV520" s="2">
        <f t="shared" si="2303"/>
        <v>0.35</v>
      </c>
      <c r="AW520" s="2">
        <f t="shared" si="2303"/>
        <v>0.4</v>
      </c>
      <c r="AX520" s="2">
        <f t="shared" si="2303"/>
        <v>0.2</v>
      </c>
      <c r="AY520" s="2">
        <f t="shared" si="2303"/>
        <v>0.3</v>
      </c>
      <c r="AZ520" s="51">
        <f>+(AU520+AV520+AW520+AX520+AY520+BC520)*AY502</f>
        <v>3.45</v>
      </c>
      <c r="BA520" t="s">
        <v>155</v>
      </c>
      <c r="BC520" s="182">
        <f>+Conceptos!AH56</f>
        <v>0.6</v>
      </c>
      <c r="BP520" s="1" t="str">
        <f>+BQ502</f>
        <v>Merchandising</v>
      </c>
      <c r="BQ520" s="2">
        <f t="shared" si="2304"/>
        <v>1.6</v>
      </c>
      <c r="BR520" s="2">
        <f t="shared" si="2304"/>
        <v>0.35</v>
      </c>
      <c r="BS520" s="2">
        <f t="shared" si="2304"/>
        <v>0.4</v>
      </c>
      <c r="BT520" s="2">
        <f t="shared" si="2304"/>
        <v>0.2</v>
      </c>
      <c r="BU520" s="2">
        <f t="shared" si="2304"/>
        <v>0.3</v>
      </c>
      <c r="BV520" s="51">
        <f>+(BQ520+BR520+BS520+BT520+BU520+BY520)*BU502</f>
        <v>3.45</v>
      </c>
      <c r="BW520" t="s">
        <v>155</v>
      </c>
      <c r="BY520" s="182">
        <f>+Conceptos!AI56</f>
        <v>0.6</v>
      </c>
    </row>
    <row r="521" spans="1:77" ht="13.5" thickBot="1">
      <c r="A521" s="89"/>
      <c r="BP521" s="1"/>
      <c r="BQ521" s="2"/>
      <c r="BR521" s="2"/>
      <c r="BS521" s="2"/>
      <c r="BT521" s="2"/>
      <c r="BU521" s="2"/>
      <c r="BV521" s="51"/>
      <c r="BY521" s="183"/>
    </row>
    <row r="522" spans="1:77" ht="13.5" thickBot="1">
      <c r="A522" s="89"/>
      <c r="B522" s="48"/>
      <c r="C522" s="32"/>
      <c r="D522" s="32"/>
      <c r="E522" s="32"/>
      <c r="F522" s="32"/>
      <c r="G522" s="32"/>
      <c r="H522" s="96"/>
      <c r="BP522" s="1"/>
      <c r="BQ522" s="2"/>
      <c r="BR522" s="2"/>
      <c r="BS522" s="2"/>
      <c r="BT522" s="2"/>
      <c r="BU522" s="2"/>
      <c r="BV522" s="51"/>
      <c r="BY522" s="183"/>
    </row>
    <row r="524" spans="1:77" ht="13.5" thickBot="1">
      <c r="A524" s="37" t="s">
        <v>238</v>
      </c>
      <c r="W524" s="37" t="s">
        <v>238</v>
      </c>
      <c r="AS524" s="37" t="s">
        <v>238</v>
      </c>
      <c r="BO524" s="37" t="s">
        <v>238</v>
      </c>
    </row>
    <row r="525" spans="1:77" ht="13.5" thickBot="1">
      <c r="D525" s="12" t="s">
        <v>43</v>
      </c>
      <c r="E525" s="13"/>
      <c r="F525" s="13"/>
      <c r="G525" s="14"/>
      <c r="H525" s="454" t="s">
        <v>700</v>
      </c>
      <c r="I525" s="13"/>
      <c r="J525" s="13"/>
      <c r="K525" s="14"/>
      <c r="Z525" s="12" t="s">
        <v>43</v>
      </c>
      <c r="AA525" s="13"/>
      <c r="AB525" s="13"/>
      <c r="AC525" s="14"/>
      <c r="AD525" s="30" t="s">
        <v>16</v>
      </c>
      <c r="AE525" s="13"/>
      <c r="AF525" s="13"/>
      <c r="AG525" s="14"/>
      <c r="AV525" s="12" t="s">
        <v>43</v>
      </c>
      <c r="AW525" s="13"/>
      <c r="AX525" s="13"/>
      <c r="AY525" s="14"/>
      <c r="AZ525" s="30" t="s">
        <v>16</v>
      </c>
      <c r="BA525" s="13"/>
      <c r="BB525" s="13"/>
      <c r="BC525" s="14"/>
      <c r="BR525" s="12" t="s">
        <v>43</v>
      </c>
      <c r="BS525" s="13"/>
      <c r="BT525" s="13"/>
      <c r="BU525" s="14"/>
      <c r="BV525" s="30" t="s">
        <v>16</v>
      </c>
      <c r="BW525" s="13"/>
      <c r="BX525" s="13"/>
      <c r="BY525" s="14"/>
    </row>
    <row r="526" spans="1:77" ht="13.5" thickBot="1">
      <c r="A526" s="12"/>
      <c r="B526" s="13"/>
      <c r="C526" s="29" t="s">
        <v>2</v>
      </c>
      <c r="D526" s="6" t="s">
        <v>13</v>
      </c>
      <c r="E526" s="7" t="s">
        <v>14</v>
      </c>
      <c r="F526" s="7" t="s">
        <v>15</v>
      </c>
      <c r="G526" s="8" t="s">
        <v>156</v>
      </c>
      <c r="H526" s="7" t="s">
        <v>13</v>
      </c>
      <c r="I526" s="7" t="s">
        <v>14</v>
      </c>
      <c r="J526" s="7" t="s">
        <v>15</v>
      </c>
      <c r="K526" s="8" t="str">
        <f>+G526</f>
        <v>Ptos agenos</v>
      </c>
      <c r="Y526" s="29" t="s">
        <v>2</v>
      </c>
      <c r="Z526" s="15" t="s">
        <v>13</v>
      </c>
      <c r="AA526" s="16" t="s">
        <v>14</v>
      </c>
      <c r="AB526" s="16" t="s">
        <v>15</v>
      </c>
      <c r="AC526" s="17" t="s">
        <v>156</v>
      </c>
      <c r="AD526" s="15" t="s">
        <v>13</v>
      </c>
      <c r="AE526" s="16" t="s">
        <v>14</v>
      </c>
      <c r="AF526" s="16" t="s">
        <v>15</v>
      </c>
      <c r="AG526" s="17" t="str">
        <f>+AC526</f>
        <v>Ptos agenos</v>
      </c>
      <c r="AU526" s="29" t="s">
        <v>2</v>
      </c>
      <c r="AV526" s="15" t="s">
        <v>13</v>
      </c>
      <c r="AW526" s="16" t="s">
        <v>14</v>
      </c>
      <c r="AX526" s="16" t="s">
        <v>15</v>
      </c>
      <c r="AY526" s="17" t="s">
        <v>156</v>
      </c>
      <c r="AZ526" s="15" t="s">
        <v>13</v>
      </c>
      <c r="BA526" s="16" t="s">
        <v>14</v>
      </c>
      <c r="BB526" s="16" t="s">
        <v>15</v>
      </c>
      <c r="BC526" s="17" t="str">
        <f>+AY526</f>
        <v>Ptos agenos</v>
      </c>
      <c r="BQ526" s="29" t="s">
        <v>2</v>
      </c>
      <c r="BR526" s="15" t="s">
        <v>13</v>
      </c>
      <c r="BS526" s="16" t="s">
        <v>14</v>
      </c>
      <c r="BT526" s="16" t="s">
        <v>15</v>
      </c>
      <c r="BU526" s="17" t="s">
        <v>156</v>
      </c>
      <c r="BV526" s="15" t="s">
        <v>13</v>
      </c>
      <c r="BW526" s="16" t="s">
        <v>14</v>
      </c>
      <c r="BX526" s="16" t="s">
        <v>15</v>
      </c>
      <c r="BY526" s="17" t="str">
        <f>+BU526</f>
        <v>Ptos agenos</v>
      </c>
    </row>
    <row r="527" spans="1:77" ht="13.5" thickBot="1">
      <c r="A527" s="105" t="s">
        <v>44</v>
      </c>
      <c r="B527" s="48" t="str">
        <f>+B506</f>
        <v>Black market solo pts vta ajenos</v>
      </c>
      <c r="C527" s="196">
        <f t="shared" ref="C527:C536" si="2305">+H506</f>
        <v>3.2500000000000004</v>
      </c>
      <c r="D527" s="460">
        <f>+Conceptos!C61</f>
        <v>0.5</v>
      </c>
      <c r="E527" s="461">
        <f>+Conceptos!D61</f>
        <v>0.5</v>
      </c>
      <c r="F527" s="461">
        <f>+Conceptos!E61</f>
        <v>0.5</v>
      </c>
      <c r="G527" s="462">
        <f>+Conceptos!F61</f>
        <v>0.5</v>
      </c>
      <c r="H527" s="32">
        <f>+$C527+($C527*D527)</f>
        <v>4.8750000000000009</v>
      </c>
      <c r="I527" s="32">
        <f t="shared" ref="I527:I536" si="2306">+$C527+($C527*E527)</f>
        <v>4.8750000000000009</v>
      </c>
      <c r="J527" s="32">
        <f t="shared" ref="J527:J536" si="2307">+$C527+($C527*F527)</f>
        <v>4.8750000000000009</v>
      </c>
      <c r="K527" s="33">
        <f t="shared" ref="K527:K536" si="2308">+$C527+($C527*G527)</f>
        <v>4.8750000000000009</v>
      </c>
      <c r="W527" t="s">
        <v>44</v>
      </c>
      <c r="X527" s="1" t="str">
        <f>+X506</f>
        <v>Black market solo pts vta ajenos</v>
      </c>
      <c r="Y527" s="2">
        <f t="shared" ref="Y527:Y536" si="2309">+AD506</f>
        <v>3.2500000000000004</v>
      </c>
      <c r="Z527" s="20">
        <f>+D527</f>
        <v>0.5</v>
      </c>
      <c r="AA527" s="21">
        <f>+E527</f>
        <v>0.5</v>
      </c>
      <c r="AB527" s="21">
        <f>+F527</f>
        <v>0.5</v>
      </c>
      <c r="AC527" s="22">
        <f>+G527</f>
        <v>0.5</v>
      </c>
      <c r="AD527" s="31">
        <f>+$Y527+($Y527*Z527)</f>
        <v>4.8750000000000009</v>
      </c>
      <c r="AE527" s="32">
        <f>+$Y527+($Y527*AA527)</f>
        <v>4.8750000000000009</v>
      </c>
      <c r="AF527" s="32">
        <f>+$Y527+($Y527*AB527)</f>
        <v>4.8750000000000009</v>
      </c>
      <c r="AG527" s="33">
        <f>+$Y527+($Y527*AC527)</f>
        <v>4.8750000000000009</v>
      </c>
      <c r="AS527" t="s">
        <v>44</v>
      </c>
      <c r="AT527" s="1" t="str">
        <f>+AT506</f>
        <v>Black market</v>
      </c>
      <c r="AU527" s="2">
        <f t="shared" ref="AU527:AU536" si="2310">+AZ506</f>
        <v>3.2500000000000004</v>
      </c>
      <c r="AV527" s="20">
        <f>+Z527</f>
        <v>0.5</v>
      </c>
      <c r="AW527" s="21">
        <f>+AA527</f>
        <v>0.5</v>
      </c>
      <c r="AX527" s="21">
        <f>+AB527</f>
        <v>0.5</v>
      </c>
      <c r="AY527" s="22">
        <f>+AC527</f>
        <v>0.5</v>
      </c>
      <c r="AZ527" s="31">
        <f t="shared" ref="AZ527:AZ536" si="2311">+$AU527+($AU527*AV527)</f>
        <v>4.8750000000000009</v>
      </c>
      <c r="BA527" s="32">
        <f t="shared" ref="BA527:BA536" si="2312">+$AU527+($AU527*AW527)</f>
        <v>4.8750000000000009</v>
      </c>
      <c r="BB527" s="32">
        <f t="shared" ref="BB527:BB536" si="2313">+$AU527+($AU527*AX527)</f>
        <v>4.8750000000000009</v>
      </c>
      <c r="BC527" s="33">
        <f t="shared" ref="BC527:BC536" si="2314">+$AU527+($AU527*AY527)</f>
        <v>4.8750000000000009</v>
      </c>
      <c r="BO527" t="s">
        <v>44</v>
      </c>
      <c r="BP527" s="1" t="str">
        <f>+BP506</f>
        <v>Black market</v>
      </c>
      <c r="BQ527" s="2">
        <f t="shared" ref="BQ527:BQ536" si="2315">+BV506</f>
        <v>3.2500000000000004</v>
      </c>
      <c r="BR527" s="20">
        <f>+AV527</f>
        <v>0.5</v>
      </c>
      <c r="BS527" s="21">
        <f>+AW527</f>
        <v>0.5</v>
      </c>
      <c r="BT527" s="21">
        <f>+AX527</f>
        <v>0.5</v>
      </c>
      <c r="BU527" s="22">
        <f>+AY527</f>
        <v>0.5</v>
      </c>
      <c r="BV527" s="31">
        <f t="shared" ref="BV527:BV536" si="2316">+$BQ527+($BQ527*BR527)</f>
        <v>4.8750000000000009</v>
      </c>
      <c r="BW527" s="32">
        <f t="shared" ref="BW527:BW536" si="2317">+$BQ527+($BQ527*BS527)</f>
        <v>4.8750000000000009</v>
      </c>
      <c r="BX527" s="32">
        <f t="shared" ref="BX527:BX536" si="2318">+$BQ527+($BQ527*BT527)</f>
        <v>4.8750000000000009</v>
      </c>
      <c r="BY527" s="33">
        <f t="shared" ref="BY527:BY536" si="2319">+$BQ527+($BQ527*BU527)</f>
        <v>4.8750000000000009</v>
      </c>
    </row>
    <row r="528" spans="1:77" ht="13.5" thickBot="1">
      <c r="A528" s="105"/>
      <c r="B528" s="48" t="str">
        <f t="shared" ref="B528:B541" si="2320">+B507</f>
        <v>Street</v>
      </c>
      <c r="C528" s="196">
        <f t="shared" si="2305"/>
        <v>3.45</v>
      </c>
      <c r="D528" s="460">
        <f>+Conceptos!C62</f>
        <v>2.5</v>
      </c>
      <c r="E528" s="461">
        <f>+Conceptos!D62</f>
        <v>1</v>
      </c>
      <c r="F528" s="461">
        <f>+Conceptos!E62</f>
        <v>3</v>
      </c>
      <c r="G528" s="462">
        <f>+Conceptos!F62</f>
        <v>1.5</v>
      </c>
      <c r="H528" s="32">
        <f t="shared" ref="H528:H536" si="2321">+$C528+($C528*D528)</f>
        <v>12.074999999999999</v>
      </c>
      <c r="I528" s="32">
        <f t="shared" si="2306"/>
        <v>6.9</v>
      </c>
      <c r="J528" s="32">
        <f t="shared" si="2307"/>
        <v>13.8</v>
      </c>
      <c r="K528" s="33">
        <f t="shared" si="2308"/>
        <v>8.625</v>
      </c>
      <c r="X528" s="1" t="str">
        <f t="shared" ref="X528:X541" si="2322">+X507</f>
        <v>Street</v>
      </c>
      <c r="Y528" s="2">
        <f t="shared" si="2309"/>
        <v>3.45</v>
      </c>
      <c r="Z528" s="23">
        <f t="shared" ref="Z528:Z536" si="2323">+D528</f>
        <v>2.5</v>
      </c>
      <c r="AA528" s="24">
        <f t="shared" ref="AA528:AA536" si="2324">+E528</f>
        <v>1</v>
      </c>
      <c r="AB528" s="24">
        <f t="shared" ref="AB528:AB536" si="2325">+F528</f>
        <v>3</v>
      </c>
      <c r="AC528" s="25">
        <f t="shared" ref="AC528:AC536" si="2326">+G528</f>
        <v>1.5</v>
      </c>
      <c r="AD528" s="31">
        <f t="shared" ref="AD528:AD536" si="2327">+$Y528+($Y528*Z528)</f>
        <v>12.074999999999999</v>
      </c>
      <c r="AE528" s="32">
        <f t="shared" ref="AE528:AE536" si="2328">+$Y528+($Y528*AA528)</f>
        <v>6.9</v>
      </c>
      <c r="AF528" s="32">
        <f t="shared" ref="AF528:AF536" si="2329">+$Y528+($Y528*AB528)</f>
        <v>13.8</v>
      </c>
      <c r="AG528" s="33">
        <f t="shared" ref="AG528:AG536" si="2330">+$Y528+($Y528*AC528)</f>
        <v>8.625</v>
      </c>
      <c r="AT528" s="1" t="str">
        <f t="shared" ref="AT528:AT541" si="2331">+AT507</f>
        <v>Street</v>
      </c>
      <c r="AU528" s="2">
        <f t="shared" si="2310"/>
        <v>3.45</v>
      </c>
      <c r="AV528" s="23">
        <f t="shared" ref="AV528:AV536" si="2332">+Z528</f>
        <v>2.5</v>
      </c>
      <c r="AW528" s="24">
        <f t="shared" ref="AW528:AW536" si="2333">+AA528</f>
        <v>1</v>
      </c>
      <c r="AX528" s="24">
        <f t="shared" ref="AX528:AX536" si="2334">+AB528</f>
        <v>3</v>
      </c>
      <c r="AY528" s="25">
        <f t="shared" ref="AY528:AY536" si="2335">+AC528</f>
        <v>1.5</v>
      </c>
      <c r="AZ528" s="31">
        <f t="shared" si="2311"/>
        <v>12.074999999999999</v>
      </c>
      <c r="BA528" s="32">
        <f t="shared" si="2312"/>
        <v>6.9</v>
      </c>
      <c r="BB528" s="32">
        <f t="shared" si="2313"/>
        <v>13.8</v>
      </c>
      <c r="BC528" s="33">
        <f t="shared" si="2314"/>
        <v>8.625</v>
      </c>
      <c r="BP528" s="1" t="str">
        <f t="shared" ref="BP528:BP541" si="2336">+BP507</f>
        <v>Street</v>
      </c>
      <c r="BQ528" s="2">
        <f t="shared" si="2315"/>
        <v>3.45</v>
      </c>
      <c r="BR528" s="23">
        <f t="shared" ref="BR528:BR536" si="2337">+AV528</f>
        <v>2.5</v>
      </c>
      <c r="BS528" s="24">
        <f t="shared" ref="BS528:BS536" si="2338">+AW528</f>
        <v>1</v>
      </c>
      <c r="BT528" s="24">
        <f t="shared" ref="BT528:BT536" si="2339">+AX528</f>
        <v>3</v>
      </c>
      <c r="BU528" s="25">
        <f t="shared" ref="BU528:BU536" si="2340">+AY528</f>
        <v>1.5</v>
      </c>
      <c r="BV528" s="31">
        <f t="shared" si="2316"/>
        <v>12.074999999999999</v>
      </c>
      <c r="BW528" s="32">
        <f t="shared" si="2317"/>
        <v>6.9</v>
      </c>
      <c r="BX528" s="32">
        <f t="shared" si="2318"/>
        <v>13.8</v>
      </c>
      <c r="BY528" s="33">
        <f t="shared" si="2319"/>
        <v>8.625</v>
      </c>
    </row>
    <row r="529" spans="1:77" ht="13.5" thickBot="1">
      <c r="A529" s="105"/>
      <c r="B529" s="48" t="str">
        <f t="shared" si="2320"/>
        <v>Extreme Bike</v>
      </c>
      <c r="C529" s="196">
        <f t="shared" si="2305"/>
        <v>4.2</v>
      </c>
      <c r="D529" s="460">
        <f>+Conceptos!C63</f>
        <v>3.4</v>
      </c>
      <c r="E529" s="461">
        <f>+Conceptos!D63</f>
        <v>1</v>
      </c>
      <c r="F529" s="461">
        <f>+Conceptos!E63</f>
        <v>3.9</v>
      </c>
      <c r="G529" s="462">
        <f>+Conceptos!F63</f>
        <v>1.5</v>
      </c>
      <c r="H529" s="32">
        <f t="shared" si="2321"/>
        <v>18.48</v>
      </c>
      <c r="I529" s="32">
        <f t="shared" si="2306"/>
        <v>8.4</v>
      </c>
      <c r="J529" s="32">
        <f t="shared" si="2307"/>
        <v>20.58</v>
      </c>
      <c r="K529" s="33">
        <f t="shared" si="2308"/>
        <v>10.5</v>
      </c>
      <c r="X529" s="1" t="str">
        <f t="shared" si="2322"/>
        <v>Extreme Bike</v>
      </c>
      <c r="Y529" s="2">
        <f t="shared" si="2309"/>
        <v>4.2</v>
      </c>
      <c r="Z529" s="23">
        <f t="shared" si="2323"/>
        <v>3.4</v>
      </c>
      <c r="AA529" s="24">
        <f t="shared" si="2324"/>
        <v>1</v>
      </c>
      <c r="AB529" s="24">
        <f t="shared" si="2325"/>
        <v>3.9</v>
      </c>
      <c r="AC529" s="25">
        <f t="shared" si="2326"/>
        <v>1.5</v>
      </c>
      <c r="AD529" s="31">
        <f t="shared" si="2327"/>
        <v>18.48</v>
      </c>
      <c r="AE529" s="32">
        <f t="shared" si="2328"/>
        <v>8.4</v>
      </c>
      <c r="AF529" s="32">
        <f t="shared" si="2329"/>
        <v>20.58</v>
      </c>
      <c r="AG529" s="33">
        <f t="shared" si="2330"/>
        <v>10.5</v>
      </c>
      <c r="AT529" s="1" t="str">
        <f t="shared" si="2331"/>
        <v>Extreme Bike</v>
      </c>
      <c r="AU529" s="2">
        <f t="shared" si="2310"/>
        <v>4.2</v>
      </c>
      <c r="AV529" s="23">
        <f t="shared" si="2332"/>
        <v>3.4</v>
      </c>
      <c r="AW529" s="24">
        <f t="shared" si="2333"/>
        <v>1</v>
      </c>
      <c r="AX529" s="24">
        <f t="shared" si="2334"/>
        <v>3.9</v>
      </c>
      <c r="AY529" s="25">
        <f t="shared" si="2335"/>
        <v>1.5</v>
      </c>
      <c r="AZ529" s="31">
        <f t="shared" si="2311"/>
        <v>18.48</v>
      </c>
      <c r="BA529" s="32">
        <f t="shared" si="2312"/>
        <v>8.4</v>
      </c>
      <c r="BB529" s="32">
        <f t="shared" si="2313"/>
        <v>20.58</v>
      </c>
      <c r="BC529" s="33">
        <f t="shared" si="2314"/>
        <v>10.5</v>
      </c>
      <c r="BP529" s="1" t="str">
        <f t="shared" si="2336"/>
        <v>Extreme Bike</v>
      </c>
      <c r="BQ529" s="2">
        <f t="shared" si="2315"/>
        <v>4.2</v>
      </c>
      <c r="BR529" s="23">
        <f t="shared" si="2337"/>
        <v>3.4</v>
      </c>
      <c r="BS529" s="24">
        <f t="shared" si="2338"/>
        <v>1</v>
      </c>
      <c r="BT529" s="24">
        <f t="shared" si="2339"/>
        <v>3.9</v>
      </c>
      <c r="BU529" s="25">
        <f t="shared" si="2340"/>
        <v>1.5</v>
      </c>
      <c r="BV529" s="31">
        <f t="shared" si="2316"/>
        <v>18.48</v>
      </c>
      <c r="BW529" s="32">
        <f t="shared" si="2317"/>
        <v>8.4</v>
      </c>
      <c r="BX529" s="32">
        <f t="shared" si="2318"/>
        <v>20.58</v>
      </c>
      <c r="BY529" s="33">
        <f t="shared" si="2319"/>
        <v>10.5</v>
      </c>
    </row>
    <row r="530" spans="1:77" ht="13.5" thickBot="1">
      <c r="A530" s="105"/>
      <c r="B530" s="48" t="str">
        <f t="shared" si="2320"/>
        <v>Basic</v>
      </c>
      <c r="C530" s="196">
        <f t="shared" si="2305"/>
        <v>4.3</v>
      </c>
      <c r="D530" s="460">
        <f>+Conceptos!C64</f>
        <v>4.4000000000000004</v>
      </c>
      <c r="E530" s="461">
        <f>+Conceptos!D64</f>
        <v>1</v>
      </c>
      <c r="F530" s="461">
        <f>+Conceptos!E64</f>
        <v>4.5</v>
      </c>
      <c r="G530" s="462">
        <f>+Conceptos!F64</f>
        <v>1.5</v>
      </c>
      <c r="H530" s="32">
        <f t="shared" si="2321"/>
        <v>23.220000000000002</v>
      </c>
      <c r="I530" s="32">
        <f t="shared" si="2306"/>
        <v>8.6</v>
      </c>
      <c r="J530" s="32">
        <f t="shared" si="2307"/>
        <v>23.65</v>
      </c>
      <c r="K530" s="33">
        <f t="shared" si="2308"/>
        <v>10.75</v>
      </c>
      <c r="X530" s="1" t="str">
        <f t="shared" si="2322"/>
        <v>Basic</v>
      </c>
      <c r="Y530" s="2">
        <f t="shared" si="2309"/>
        <v>4.3</v>
      </c>
      <c r="Z530" s="23">
        <f t="shared" si="2323"/>
        <v>4.4000000000000004</v>
      </c>
      <c r="AA530" s="24">
        <f t="shared" si="2324"/>
        <v>1</v>
      </c>
      <c r="AB530" s="24">
        <f t="shared" si="2325"/>
        <v>4.5</v>
      </c>
      <c r="AC530" s="25">
        <f t="shared" si="2326"/>
        <v>1.5</v>
      </c>
      <c r="AD530" s="31">
        <f t="shared" si="2327"/>
        <v>23.220000000000002</v>
      </c>
      <c r="AE530" s="32">
        <f t="shared" si="2328"/>
        <v>8.6</v>
      </c>
      <c r="AF530" s="32">
        <f t="shared" si="2329"/>
        <v>23.65</v>
      </c>
      <c r="AG530" s="33">
        <f t="shared" si="2330"/>
        <v>10.75</v>
      </c>
      <c r="AT530" s="1" t="str">
        <f t="shared" si="2331"/>
        <v>Basic, Sport</v>
      </c>
      <c r="AU530" s="2">
        <f t="shared" si="2310"/>
        <v>4.3</v>
      </c>
      <c r="AV530" s="23">
        <f t="shared" si="2332"/>
        <v>4.4000000000000004</v>
      </c>
      <c r="AW530" s="24">
        <f t="shared" si="2333"/>
        <v>1</v>
      </c>
      <c r="AX530" s="24">
        <f t="shared" si="2334"/>
        <v>4.5</v>
      </c>
      <c r="AY530" s="25">
        <f t="shared" si="2335"/>
        <v>1.5</v>
      </c>
      <c r="AZ530" s="31">
        <f t="shared" si="2311"/>
        <v>23.220000000000002</v>
      </c>
      <c r="BA530" s="32">
        <f t="shared" si="2312"/>
        <v>8.6</v>
      </c>
      <c r="BB530" s="32">
        <f t="shared" si="2313"/>
        <v>23.65</v>
      </c>
      <c r="BC530" s="33">
        <f t="shared" si="2314"/>
        <v>10.75</v>
      </c>
      <c r="BP530" s="1" t="str">
        <f t="shared" si="2336"/>
        <v>Basic, Sport</v>
      </c>
      <c r="BQ530" s="2">
        <f t="shared" si="2315"/>
        <v>4.3</v>
      </c>
      <c r="BR530" s="23">
        <f t="shared" si="2337"/>
        <v>4.4000000000000004</v>
      </c>
      <c r="BS530" s="24">
        <f t="shared" si="2338"/>
        <v>1</v>
      </c>
      <c r="BT530" s="24">
        <f t="shared" si="2339"/>
        <v>4.5</v>
      </c>
      <c r="BU530" s="25">
        <f t="shared" si="2340"/>
        <v>1.5</v>
      </c>
      <c r="BV530" s="31">
        <f t="shared" si="2316"/>
        <v>23.220000000000002</v>
      </c>
      <c r="BW530" s="32">
        <f t="shared" si="2317"/>
        <v>8.6</v>
      </c>
      <c r="BX530" s="32">
        <f t="shared" si="2318"/>
        <v>23.65</v>
      </c>
      <c r="BY530" s="33">
        <f t="shared" si="2319"/>
        <v>10.75</v>
      </c>
    </row>
    <row r="531" spans="1:77" ht="13.5" thickBot="1">
      <c r="A531" s="105"/>
      <c r="B531" s="48" t="str">
        <f t="shared" si="2320"/>
        <v>Sport</v>
      </c>
      <c r="C531" s="196">
        <f t="shared" si="2305"/>
        <v>4.3</v>
      </c>
      <c r="D531" s="460">
        <f>+Conceptos!C65</f>
        <v>4.4000000000000004</v>
      </c>
      <c r="E531" s="461">
        <f>+Conceptos!D65</f>
        <v>1</v>
      </c>
      <c r="F531" s="461">
        <f>+Conceptos!E65</f>
        <v>4.5</v>
      </c>
      <c r="G531" s="462">
        <f>+Conceptos!F65</f>
        <v>1.5</v>
      </c>
      <c r="H531" s="32">
        <f t="shared" si="2321"/>
        <v>23.220000000000002</v>
      </c>
      <c r="I531" s="32">
        <f t="shared" si="2306"/>
        <v>8.6</v>
      </c>
      <c r="J531" s="32">
        <f t="shared" si="2307"/>
        <v>23.65</v>
      </c>
      <c r="K531" s="33">
        <f t="shared" si="2308"/>
        <v>10.75</v>
      </c>
      <c r="X531" s="1" t="str">
        <f t="shared" si="2322"/>
        <v>Sport</v>
      </c>
      <c r="Y531" s="2">
        <f t="shared" si="2309"/>
        <v>4.3</v>
      </c>
      <c r="Z531" s="23">
        <f t="shared" si="2323"/>
        <v>4.4000000000000004</v>
      </c>
      <c r="AA531" s="24">
        <f t="shared" si="2324"/>
        <v>1</v>
      </c>
      <c r="AB531" s="24">
        <f t="shared" si="2325"/>
        <v>4.5</v>
      </c>
      <c r="AC531" s="25">
        <f t="shared" si="2326"/>
        <v>1.5</v>
      </c>
      <c r="AD531" s="31">
        <f t="shared" si="2327"/>
        <v>23.220000000000002</v>
      </c>
      <c r="AE531" s="32">
        <f t="shared" si="2328"/>
        <v>8.6</v>
      </c>
      <c r="AF531" s="32">
        <f t="shared" si="2329"/>
        <v>23.65</v>
      </c>
      <c r="AG531" s="33">
        <f t="shared" si="2330"/>
        <v>10.75</v>
      </c>
      <c r="AT531" s="1" t="str">
        <f t="shared" si="2331"/>
        <v>Underground</v>
      </c>
      <c r="AU531" s="2">
        <f t="shared" si="2310"/>
        <v>4.3</v>
      </c>
      <c r="AV531" s="23">
        <f t="shared" si="2332"/>
        <v>4.4000000000000004</v>
      </c>
      <c r="AW531" s="24">
        <f t="shared" si="2333"/>
        <v>1</v>
      </c>
      <c r="AX531" s="24">
        <f t="shared" si="2334"/>
        <v>4.5</v>
      </c>
      <c r="AY531" s="25">
        <f t="shared" si="2335"/>
        <v>1.5</v>
      </c>
      <c r="AZ531" s="31">
        <f t="shared" si="2311"/>
        <v>23.220000000000002</v>
      </c>
      <c r="BA531" s="32">
        <f t="shared" si="2312"/>
        <v>8.6</v>
      </c>
      <c r="BB531" s="32">
        <f t="shared" si="2313"/>
        <v>23.65</v>
      </c>
      <c r="BC531" s="33">
        <f t="shared" si="2314"/>
        <v>10.75</v>
      </c>
      <c r="BP531" s="1" t="str">
        <f t="shared" si="2336"/>
        <v>Underground</v>
      </c>
      <c r="BQ531" s="2">
        <f t="shared" si="2315"/>
        <v>4.3</v>
      </c>
      <c r="BR531" s="23">
        <f t="shared" si="2337"/>
        <v>4.4000000000000004</v>
      </c>
      <c r="BS531" s="24">
        <f t="shared" si="2338"/>
        <v>1</v>
      </c>
      <c r="BT531" s="24">
        <f t="shared" si="2339"/>
        <v>4.5</v>
      </c>
      <c r="BU531" s="25">
        <f t="shared" si="2340"/>
        <v>1.5</v>
      </c>
      <c r="BV531" s="31">
        <f t="shared" si="2316"/>
        <v>23.220000000000002</v>
      </c>
      <c r="BW531" s="32">
        <f t="shared" si="2317"/>
        <v>8.6</v>
      </c>
      <c r="BX531" s="32">
        <f t="shared" si="2318"/>
        <v>23.65</v>
      </c>
      <c r="BY531" s="33">
        <f t="shared" si="2319"/>
        <v>10.75</v>
      </c>
    </row>
    <row r="532" spans="1:77" ht="13.5" thickBot="1">
      <c r="A532" s="105"/>
      <c r="B532" s="48" t="str">
        <f t="shared" si="2320"/>
        <v>Underground</v>
      </c>
      <c r="C532" s="196">
        <f t="shared" si="2305"/>
        <v>5.3</v>
      </c>
      <c r="D532" s="460">
        <f>+Conceptos!C66</f>
        <v>4.3</v>
      </c>
      <c r="E532" s="461">
        <f>+Conceptos!D66</f>
        <v>1</v>
      </c>
      <c r="F532" s="461">
        <f>+Conceptos!E66</f>
        <v>4.5</v>
      </c>
      <c r="G532" s="462">
        <f>+Conceptos!F66</f>
        <v>1.5</v>
      </c>
      <c r="H532" s="32">
        <f t="shared" si="2321"/>
        <v>28.09</v>
      </c>
      <c r="I532" s="32">
        <f t="shared" si="2306"/>
        <v>10.6</v>
      </c>
      <c r="J532" s="32">
        <f t="shared" si="2307"/>
        <v>29.15</v>
      </c>
      <c r="K532" s="33">
        <f t="shared" si="2308"/>
        <v>13.25</v>
      </c>
      <c r="X532" s="1" t="str">
        <f t="shared" si="2322"/>
        <v>Underground</v>
      </c>
      <c r="Y532" s="2">
        <f t="shared" si="2309"/>
        <v>5.3</v>
      </c>
      <c r="Z532" s="23">
        <f t="shared" si="2323"/>
        <v>4.3</v>
      </c>
      <c r="AA532" s="24">
        <f t="shared" si="2324"/>
        <v>1</v>
      </c>
      <c r="AB532" s="24">
        <f t="shared" si="2325"/>
        <v>4.5</v>
      </c>
      <c r="AC532" s="25">
        <f t="shared" si="2326"/>
        <v>1.5</v>
      </c>
      <c r="AD532" s="31">
        <f t="shared" si="2327"/>
        <v>28.09</v>
      </c>
      <c r="AE532" s="32">
        <f t="shared" si="2328"/>
        <v>10.6</v>
      </c>
      <c r="AF532" s="32">
        <f t="shared" si="2329"/>
        <v>29.15</v>
      </c>
      <c r="AG532" s="33">
        <f t="shared" si="2330"/>
        <v>13.25</v>
      </c>
      <c r="AT532" s="1" t="str">
        <f t="shared" si="2331"/>
        <v>Fantasy</v>
      </c>
      <c r="AU532" s="2">
        <f t="shared" si="2310"/>
        <v>5.3</v>
      </c>
      <c r="AV532" s="23">
        <f t="shared" si="2332"/>
        <v>4.3</v>
      </c>
      <c r="AW532" s="24">
        <f t="shared" si="2333"/>
        <v>1</v>
      </c>
      <c r="AX532" s="24">
        <f t="shared" si="2334"/>
        <v>4.5</v>
      </c>
      <c r="AY532" s="25">
        <f t="shared" si="2335"/>
        <v>1.5</v>
      </c>
      <c r="AZ532" s="31">
        <f t="shared" si="2311"/>
        <v>28.09</v>
      </c>
      <c r="BA532" s="32">
        <f t="shared" si="2312"/>
        <v>10.6</v>
      </c>
      <c r="BB532" s="32">
        <f t="shared" si="2313"/>
        <v>29.15</v>
      </c>
      <c r="BC532" s="33">
        <f t="shared" si="2314"/>
        <v>13.25</v>
      </c>
      <c r="BP532" s="1" t="str">
        <f t="shared" si="2336"/>
        <v>Fantasy</v>
      </c>
      <c r="BQ532" s="2">
        <f t="shared" si="2315"/>
        <v>5.3</v>
      </c>
      <c r="BR532" s="23">
        <f t="shared" si="2337"/>
        <v>4.3</v>
      </c>
      <c r="BS532" s="24">
        <f t="shared" si="2338"/>
        <v>1</v>
      </c>
      <c r="BT532" s="24">
        <f t="shared" si="2339"/>
        <v>4.5</v>
      </c>
      <c r="BU532" s="25">
        <f t="shared" si="2340"/>
        <v>1.5</v>
      </c>
      <c r="BV532" s="31">
        <f t="shared" si="2316"/>
        <v>28.09</v>
      </c>
      <c r="BW532" s="32">
        <f t="shared" si="2317"/>
        <v>10.6</v>
      </c>
      <c r="BX532" s="32">
        <f t="shared" si="2318"/>
        <v>29.15</v>
      </c>
      <c r="BY532" s="33">
        <f t="shared" si="2319"/>
        <v>13.25</v>
      </c>
    </row>
    <row r="533" spans="1:77" ht="13.5" thickBot="1">
      <c r="A533" s="105"/>
      <c r="B533" s="48" t="str">
        <f t="shared" si="2320"/>
        <v>Fantasy</v>
      </c>
      <c r="C533" s="196">
        <f t="shared" si="2305"/>
        <v>5.3</v>
      </c>
      <c r="D533" s="460">
        <f>+Conceptos!C67</f>
        <v>5.2</v>
      </c>
      <c r="E533" s="461">
        <f>+Conceptos!D67</f>
        <v>1</v>
      </c>
      <c r="F533" s="461">
        <f>+Conceptos!E67</f>
        <v>6</v>
      </c>
      <c r="G533" s="462">
        <f>+Conceptos!F67</f>
        <v>1.5</v>
      </c>
      <c r="H533" s="32">
        <f t="shared" si="2321"/>
        <v>32.86</v>
      </c>
      <c r="I533" s="32">
        <f t="shared" si="2306"/>
        <v>10.6</v>
      </c>
      <c r="J533" s="32">
        <f t="shared" si="2307"/>
        <v>37.099999999999994</v>
      </c>
      <c r="K533" s="33">
        <f t="shared" si="2308"/>
        <v>13.25</v>
      </c>
      <c r="X533" s="1" t="str">
        <f t="shared" si="2322"/>
        <v>Fantasy</v>
      </c>
      <c r="Y533" s="2">
        <f t="shared" si="2309"/>
        <v>5.3</v>
      </c>
      <c r="Z533" s="23">
        <f t="shared" si="2323"/>
        <v>5.2</v>
      </c>
      <c r="AA533" s="24">
        <f t="shared" si="2324"/>
        <v>1</v>
      </c>
      <c r="AB533" s="24">
        <f t="shared" si="2325"/>
        <v>6</v>
      </c>
      <c r="AC533" s="25">
        <f t="shared" si="2326"/>
        <v>1.5</v>
      </c>
      <c r="AD533" s="31">
        <f t="shared" si="2327"/>
        <v>32.86</v>
      </c>
      <c r="AE533" s="32">
        <f t="shared" si="2328"/>
        <v>10.6</v>
      </c>
      <c r="AF533" s="32">
        <f t="shared" si="2329"/>
        <v>37.099999999999994</v>
      </c>
      <c r="AG533" s="33">
        <f t="shared" si="2330"/>
        <v>13.25</v>
      </c>
      <c r="AT533" s="1" t="str">
        <f t="shared" si="2331"/>
        <v>Style, Designers</v>
      </c>
      <c r="AU533" s="2">
        <f t="shared" si="2310"/>
        <v>5.3</v>
      </c>
      <c r="AV533" s="23">
        <f t="shared" si="2332"/>
        <v>5.2</v>
      </c>
      <c r="AW533" s="24">
        <f t="shared" si="2333"/>
        <v>1</v>
      </c>
      <c r="AX533" s="24">
        <f t="shared" si="2334"/>
        <v>6</v>
      </c>
      <c r="AY533" s="25">
        <f t="shared" si="2335"/>
        <v>1.5</v>
      </c>
      <c r="AZ533" s="31">
        <f t="shared" si="2311"/>
        <v>32.86</v>
      </c>
      <c r="BA533" s="32">
        <f t="shared" si="2312"/>
        <v>10.6</v>
      </c>
      <c r="BB533" s="32">
        <f t="shared" si="2313"/>
        <v>37.099999999999994</v>
      </c>
      <c r="BC533" s="33">
        <f t="shared" si="2314"/>
        <v>13.25</v>
      </c>
      <c r="BP533" s="1" t="str">
        <f t="shared" si="2336"/>
        <v>Style, Designers</v>
      </c>
      <c r="BQ533" s="2">
        <f t="shared" si="2315"/>
        <v>5.3</v>
      </c>
      <c r="BR533" s="23">
        <f t="shared" si="2337"/>
        <v>5.2</v>
      </c>
      <c r="BS533" s="24">
        <f t="shared" si="2338"/>
        <v>1</v>
      </c>
      <c r="BT533" s="24">
        <f t="shared" si="2339"/>
        <v>6</v>
      </c>
      <c r="BU533" s="25">
        <f t="shared" si="2340"/>
        <v>1.5</v>
      </c>
      <c r="BV533" s="31">
        <f t="shared" si="2316"/>
        <v>32.86</v>
      </c>
      <c r="BW533" s="32">
        <f t="shared" si="2317"/>
        <v>10.6</v>
      </c>
      <c r="BX533" s="32">
        <f t="shared" si="2318"/>
        <v>37.099999999999994</v>
      </c>
      <c r="BY533" s="33">
        <f t="shared" si="2319"/>
        <v>13.25</v>
      </c>
    </row>
    <row r="534" spans="1:77" ht="13.5" thickBot="1">
      <c r="A534" s="105"/>
      <c r="B534" s="48" t="str">
        <f t="shared" si="2320"/>
        <v>Style</v>
      </c>
      <c r="C534" s="196">
        <f t="shared" si="2305"/>
        <v>5.75</v>
      </c>
      <c r="D534" s="460">
        <f>+Conceptos!C68</f>
        <v>5.5</v>
      </c>
      <c r="E534" s="461">
        <f>+Conceptos!D68</f>
        <v>1</v>
      </c>
      <c r="F534" s="461">
        <f>+Conceptos!E68</f>
        <v>6</v>
      </c>
      <c r="G534" s="462">
        <f>+Conceptos!F68</f>
        <v>1.8</v>
      </c>
      <c r="H534" s="32">
        <f t="shared" si="2321"/>
        <v>37.375</v>
      </c>
      <c r="I534" s="32">
        <f t="shared" si="2306"/>
        <v>11.5</v>
      </c>
      <c r="J534" s="32">
        <f t="shared" si="2307"/>
        <v>40.25</v>
      </c>
      <c r="K534" s="33">
        <f t="shared" si="2308"/>
        <v>16.100000000000001</v>
      </c>
      <c r="X534" s="1" t="str">
        <f t="shared" si="2322"/>
        <v>Style</v>
      </c>
      <c r="Y534" s="2">
        <f t="shared" si="2309"/>
        <v>5.75</v>
      </c>
      <c r="Z534" s="26">
        <f t="shared" si="2323"/>
        <v>5.5</v>
      </c>
      <c r="AA534" s="27">
        <f t="shared" si="2324"/>
        <v>1</v>
      </c>
      <c r="AB534" s="27">
        <f t="shared" si="2325"/>
        <v>6</v>
      </c>
      <c r="AC534" s="28">
        <f t="shared" si="2326"/>
        <v>1.8</v>
      </c>
      <c r="AD534" s="34">
        <f t="shared" si="2327"/>
        <v>37.375</v>
      </c>
      <c r="AE534" s="35">
        <f t="shared" si="2328"/>
        <v>11.5</v>
      </c>
      <c r="AF534" s="35">
        <f t="shared" si="2329"/>
        <v>40.25</v>
      </c>
      <c r="AG534" s="36">
        <f t="shared" si="2330"/>
        <v>16.100000000000001</v>
      </c>
      <c r="AT534" s="1" t="str">
        <f t="shared" si="2331"/>
        <v>Style</v>
      </c>
      <c r="AU534" s="2">
        <f t="shared" si="2310"/>
        <v>5.75</v>
      </c>
      <c r="AV534" s="26">
        <f t="shared" si="2332"/>
        <v>5.5</v>
      </c>
      <c r="AW534" s="27">
        <f t="shared" si="2333"/>
        <v>1</v>
      </c>
      <c r="AX534" s="27">
        <f t="shared" si="2334"/>
        <v>6</v>
      </c>
      <c r="AY534" s="28">
        <f t="shared" si="2335"/>
        <v>1.8</v>
      </c>
      <c r="AZ534" s="34">
        <f t="shared" si="2311"/>
        <v>37.375</v>
      </c>
      <c r="BA534" s="35">
        <f t="shared" si="2312"/>
        <v>11.5</v>
      </c>
      <c r="BB534" s="35">
        <f t="shared" si="2313"/>
        <v>40.25</v>
      </c>
      <c r="BC534" s="36">
        <f t="shared" si="2314"/>
        <v>16.100000000000001</v>
      </c>
      <c r="BP534" s="1" t="str">
        <f t="shared" si="2336"/>
        <v>Style</v>
      </c>
      <c r="BQ534" s="2">
        <f t="shared" si="2315"/>
        <v>5.75</v>
      </c>
      <c r="BR534" s="26">
        <f t="shared" si="2337"/>
        <v>5.5</v>
      </c>
      <c r="BS534" s="27">
        <f t="shared" si="2338"/>
        <v>1</v>
      </c>
      <c r="BT534" s="27">
        <f t="shared" si="2339"/>
        <v>6</v>
      </c>
      <c r="BU534" s="28">
        <f t="shared" si="2340"/>
        <v>1.8</v>
      </c>
      <c r="BV534" s="34">
        <f t="shared" si="2316"/>
        <v>37.375</v>
      </c>
      <c r="BW534" s="35">
        <f t="shared" si="2317"/>
        <v>11.5</v>
      </c>
      <c r="BX534" s="35">
        <f t="shared" si="2318"/>
        <v>40.25</v>
      </c>
      <c r="BY534" s="36">
        <f t="shared" si="2319"/>
        <v>16.100000000000001</v>
      </c>
    </row>
    <row r="535" spans="1:77" ht="13.5" thickBot="1">
      <c r="A535" s="105"/>
      <c r="B535" s="48" t="str">
        <f t="shared" si="2320"/>
        <v>Designers</v>
      </c>
      <c r="C535" s="196">
        <f t="shared" si="2305"/>
        <v>5.75</v>
      </c>
      <c r="D535" s="460">
        <f>+Conceptos!C69</f>
        <v>5.5</v>
      </c>
      <c r="E535" s="461">
        <f>+Conceptos!D69</f>
        <v>1</v>
      </c>
      <c r="F535" s="461">
        <f>+Conceptos!E69</f>
        <v>6</v>
      </c>
      <c r="G535" s="462">
        <f>+Conceptos!F69</f>
        <v>1.8</v>
      </c>
      <c r="H535" s="32">
        <f t="shared" si="2321"/>
        <v>37.375</v>
      </c>
      <c r="I535" s="32">
        <f t="shared" si="2306"/>
        <v>11.5</v>
      </c>
      <c r="J535" s="32">
        <f t="shared" si="2307"/>
        <v>40.25</v>
      </c>
      <c r="K535" s="33">
        <f t="shared" si="2308"/>
        <v>16.100000000000001</v>
      </c>
      <c r="X535" s="1" t="str">
        <f t="shared" si="2322"/>
        <v>Designers</v>
      </c>
      <c r="Y535" s="2">
        <f t="shared" si="2309"/>
        <v>5.75</v>
      </c>
      <c r="Z535" s="26">
        <f t="shared" si="2323"/>
        <v>5.5</v>
      </c>
      <c r="AA535" s="27">
        <f t="shared" si="2324"/>
        <v>1</v>
      </c>
      <c r="AB535" s="27">
        <f t="shared" si="2325"/>
        <v>6</v>
      </c>
      <c r="AC535" s="28">
        <f t="shared" si="2326"/>
        <v>1.8</v>
      </c>
      <c r="AD535" s="34">
        <f t="shared" si="2327"/>
        <v>37.375</v>
      </c>
      <c r="AE535" s="35">
        <f t="shared" si="2328"/>
        <v>11.5</v>
      </c>
      <c r="AF535" s="35">
        <f t="shared" si="2329"/>
        <v>40.25</v>
      </c>
      <c r="AG535" s="36">
        <f t="shared" si="2330"/>
        <v>16.100000000000001</v>
      </c>
      <c r="AT535" s="1" t="str">
        <f t="shared" si="2331"/>
        <v>Designers</v>
      </c>
      <c r="AU535" s="2">
        <f t="shared" si="2310"/>
        <v>5.75</v>
      </c>
      <c r="AV535" s="26">
        <f t="shared" si="2332"/>
        <v>5.5</v>
      </c>
      <c r="AW535" s="27">
        <f t="shared" si="2333"/>
        <v>1</v>
      </c>
      <c r="AX535" s="27">
        <f t="shared" si="2334"/>
        <v>6</v>
      </c>
      <c r="AY535" s="28">
        <f t="shared" si="2335"/>
        <v>1.8</v>
      </c>
      <c r="AZ535" s="34">
        <f t="shared" si="2311"/>
        <v>37.375</v>
      </c>
      <c r="BA535" s="35">
        <f t="shared" si="2312"/>
        <v>11.5</v>
      </c>
      <c r="BB535" s="35">
        <f t="shared" si="2313"/>
        <v>40.25</v>
      </c>
      <c r="BC535" s="36">
        <f t="shared" si="2314"/>
        <v>16.100000000000001</v>
      </c>
      <c r="BP535" s="1" t="str">
        <f t="shared" si="2336"/>
        <v>Designers</v>
      </c>
      <c r="BQ535" s="2">
        <f t="shared" si="2315"/>
        <v>5.75</v>
      </c>
      <c r="BR535" s="26">
        <f t="shared" si="2337"/>
        <v>5.5</v>
      </c>
      <c r="BS535" s="27">
        <f t="shared" si="2338"/>
        <v>1</v>
      </c>
      <c r="BT535" s="27">
        <f t="shared" si="2339"/>
        <v>6</v>
      </c>
      <c r="BU535" s="28">
        <f t="shared" si="2340"/>
        <v>1.8</v>
      </c>
      <c r="BV535" s="34">
        <f t="shared" si="2316"/>
        <v>37.375</v>
      </c>
      <c r="BW535" s="35">
        <f t="shared" si="2317"/>
        <v>11.5</v>
      </c>
      <c r="BX535" s="35">
        <f t="shared" si="2318"/>
        <v>40.25</v>
      </c>
      <c r="BY535" s="36">
        <f t="shared" si="2319"/>
        <v>16.100000000000001</v>
      </c>
    </row>
    <row r="536" spans="1:77" ht="13.5" thickBot="1">
      <c r="A536" s="105"/>
      <c r="B536" s="48" t="str">
        <f t="shared" si="2320"/>
        <v>Supra</v>
      </c>
      <c r="C536" s="196">
        <f t="shared" si="2305"/>
        <v>16.3</v>
      </c>
      <c r="D536" s="460">
        <f>+Conceptos!C70</f>
        <v>5.5</v>
      </c>
      <c r="E536" s="461">
        <f>+Conceptos!D70</f>
        <v>1</v>
      </c>
      <c r="F536" s="461">
        <f>+Conceptos!E70</f>
        <v>6</v>
      </c>
      <c r="G536" s="462">
        <f>+Conceptos!F70</f>
        <v>1.5</v>
      </c>
      <c r="H536" s="32">
        <f t="shared" si="2321"/>
        <v>105.95</v>
      </c>
      <c r="I536" s="32">
        <f t="shared" si="2306"/>
        <v>32.6</v>
      </c>
      <c r="J536" s="32">
        <f t="shared" si="2307"/>
        <v>114.10000000000001</v>
      </c>
      <c r="K536" s="33">
        <f t="shared" si="2308"/>
        <v>40.75</v>
      </c>
      <c r="X536" s="1" t="str">
        <f t="shared" si="2322"/>
        <v>Supra</v>
      </c>
      <c r="Y536" s="2">
        <f t="shared" si="2309"/>
        <v>16.3</v>
      </c>
      <c r="Z536" s="26">
        <f t="shared" si="2323"/>
        <v>5.5</v>
      </c>
      <c r="AA536" s="27">
        <f t="shared" si="2324"/>
        <v>1</v>
      </c>
      <c r="AB536" s="27">
        <f t="shared" si="2325"/>
        <v>6</v>
      </c>
      <c r="AC536" s="28">
        <f t="shared" si="2326"/>
        <v>1.5</v>
      </c>
      <c r="AD536" s="34">
        <f t="shared" si="2327"/>
        <v>105.95</v>
      </c>
      <c r="AE536" s="35">
        <f t="shared" si="2328"/>
        <v>32.6</v>
      </c>
      <c r="AF536" s="35">
        <f t="shared" si="2329"/>
        <v>114.10000000000001</v>
      </c>
      <c r="AG536" s="36">
        <f t="shared" si="2330"/>
        <v>40.75</v>
      </c>
      <c r="AT536" s="1" t="str">
        <f t="shared" si="2331"/>
        <v>Supra</v>
      </c>
      <c r="AU536" s="2">
        <f t="shared" si="2310"/>
        <v>16.3</v>
      </c>
      <c r="AV536" s="26">
        <f t="shared" si="2332"/>
        <v>5.5</v>
      </c>
      <c r="AW536" s="27">
        <f t="shared" si="2333"/>
        <v>1</v>
      </c>
      <c r="AX536" s="27">
        <f t="shared" si="2334"/>
        <v>6</v>
      </c>
      <c r="AY536" s="28">
        <f t="shared" si="2335"/>
        <v>1.5</v>
      </c>
      <c r="AZ536" s="34">
        <f t="shared" si="2311"/>
        <v>105.95</v>
      </c>
      <c r="BA536" s="35">
        <f t="shared" si="2312"/>
        <v>32.6</v>
      </c>
      <c r="BB536" s="35">
        <f t="shared" si="2313"/>
        <v>114.10000000000001</v>
      </c>
      <c r="BC536" s="36">
        <f t="shared" si="2314"/>
        <v>40.75</v>
      </c>
      <c r="BP536" s="1" t="str">
        <f t="shared" si="2336"/>
        <v>Supra</v>
      </c>
      <c r="BQ536" s="2">
        <f t="shared" si="2315"/>
        <v>16.3</v>
      </c>
      <c r="BR536" s="26">
        <f t="shared" si="2337"/>
        <v>5.5</v>
      </c>
      <c r="BS536" s="27">
        <f t="shared" si="2338"/>
        <v>1</v>
      </c>
      <c r="BT536" s="27">
        <f t="shared" si="2339"/>
        <v>6</v>
      </c>
      <c r="BU536" s="28">
        <f t="shared" si="2340"/>
        <v>1.5</v>
      </c>
      <c r="BV536" s="34">
        <f t="shared" si="2316"/>
        <v>105.95</v>
      </c>
      <c r="BW536" s="35">
        <f t="shared" si="2317"/>
        <v>32.6</v>
      </c>
      <c r="BX536" s="35">
        <f t="shared" si="2318"/>
        <v>114.10000000000001</v>
      </c>
      <c r="BY536" s="36">
        <f t="shared" si="2319"/>
        <v>40.75</v>
      </c>
    </row>
    <row r="537" spans="1:77" ht="13.5" thickBot="1">
      <c r="A537" s="105"/>
      <c r="B537" s="48"/>
      <c r="C537" s="196"/>
      <c r="D537" s="460"/>
      <c r="E537" s="461"/>
      <c r="F537" s="461"/>
      <c r="G537" s="462"/>
      <c r="H537" s="32"/>
      <c r="I537" s="32"/>
      <c r="J537" s="32"/>
      <c r="K537" s="33"/>
      <c r="X537" s="1"/>
      <c r="Y537" s="2"/>
      <c r="Z537" s="26"/>
      <c r="AA537" s="27"/>
      <c r="AB537" s="27"/>
      <c r="AC537" s="28"/>
      <c r="AD537" s="34"/>
      <c r="AE537" s="35"/>
      <c r="AF537" s="35"/>
      <c r="AG537" s="36"/>
      <c r="AT537" s="1"/>
      <c r="AU537" s="2"/>
      <c r="AV537" s="26"/>
      <c r="AW537" s="27"/>
      <c r="AX537" s="27"/>
      <c r="AY537" s="28"/>
      <c r="AZ537" s="34"/>
      <c r="BA537" s="35"/>
      <c r="BB537" s="35"/>
      <c r="BC537" s="36"/>
      <c r="BP537" s="1"/>
      <c r="BQ537" s="2"/>
      <c r="BR537" s="26"/>
      <c r="BS537" s="27"/>
      <c r="BT537" s="27"/>
      <c r="BU537" s="28"/>
      <c r="BV537" s="34"/>
      <c r="BW537" s="35"/>
      <c r="BX537" s="35"/>
      <c r="BY537" s="36"/>
    </row>
    <row r="538" spans="1:77" ht="13.5" thickBot="1">
      <c r="A538" s="105"/>
      <c r="B538" s="48" t="str">
        <f t="shared" si="2320"/>
        <v>Niños</v>
      </c>
      <c r="C538" s="196">
        <f>+H517</f>
        <v>3.2500000000000004</v>
      </c>
      <c r="D538" s="460">
        <f>+Conceptos!C72</f>
        <v>3.5</v>
      </c>
      <c r="E538" s="461">
        <f>+Conceptos!D72</f>
        <v>0.9</v>
      </c>
      <c r="F538" s="461">
        <f>+Conceptos!E72</f>
        <v>0.9</v>
      </c>
      <c r="G538" s="462">
        <f>+Conceptos!F72</f>
        <v>0.9</v>
      </c>
      <c r="H538" s="32">
        <f t="shared" ref="H538:K541" si="2341">+$C538+($C538*D538)</f>
        <v>14.625000000000002</v>
      </c>
      <c r="I538" s="32">
        <f t="shared" si="2341"/>
        <v>6.1750000000000007</v>
      </c>
      <c r="J538" s="32">
        <f t="shared" si="2341"/>
        <v>6.1750000000000007</v>
      </c>
      <c r="K538" s="33">
        <f t="shared" si="2341"/>
        <v>6.1750000000000007</v>
      </c>
      <c r="X538" s="1" t="str">
        <f t="shared" si="2322"/>
        <v>Niños</v>
      </c>
      <c r="Y538" s="2">
        <f>+AD517</f>
        <v>3.2500000000000004</v>
      </c>
      <c r="Z538" s="26">
        <f t="shared" ref="Z538:AC541" si="2342">+D538</f>
        <v>3.5</v>
      </c>
      <c r="AA538" s="27">
        <f t="shared" si="2342"/>
        <v>0.9</v>
      </c>
      <c r="AB538" s="27">
        <f t="shared" si="2342"/>
        <v>0.9</v>
      </c>
      <c r="AC538" s="28">
        <f t="shared" si="2342"/>
        <v>0.9</v>
      </c>
      <c r="AD538" s="34">
        <f t="shared" ref="AD538:AG541" si="2343">+$Y538+($Y538*Z538)</f>
        <v>14.625000000000002</v>
      </c>
      <c r="AE538" s="35">
        <f t="shared" si="2343"/>
        <v>6.1750000000000007</v>
      </c>
      <c r="AF538" s="35">
        <f t="shared" si="2343"/>
        <v>6.1750000000000007</v>
      </c>
      <c r="AG538" s="36">
        <f t="shared" si="2343"/>
        <v>6.1750000000000007</v>
      </c>
      <c r="AT538" s="1" t="str">
        <f t="shared" si="2331"/>
        <v>Niños</v>
      </c>
      <c r="AU538" s="2">
        <f>+AZ517</f>
        <v>3.2500000000000004</v>
      </c>
      <c r="AV538" s="26">
        <f t="shared" ref="AV538:AY541" si="2344">+Z538</f>
        <v>3.5</v>
      </c>
      <c r="AW538" s="27">
        <f t="shared" si="2344"/>
        <v>0.9</v>
      </c>
      <c r="AX538" s="27">
        <f t="shared" si="2344"/>
        <v>0.9</v>
      </c>
      <c r="AY538" s="28">
        <f t="shared" si="2344"/>
        <v>0.9</v>
      </c>
      <c r="AZ538" s="34">
        <f t="shared" ref="AZ538:BC541" si="2345">+$AU538+($AU538*AV538)</f>
        <v>14.625000000000002</v>
      </c>
      <c r="BA538" s="35">
        <f t="shared" si="2345"/>
        <v>6.1750000000000007</v>
      </c>
      <c r="BB538" s="35">
        <f t="shared" si="2345"/>
        <v>6.1750000000000007</v>
      </c>
      <c r="BC538" s="36">
        <f t="shared" si="2345"/>
        <v>6.1750000000000007</v>
      </c>
      <c r="BP538" s="1" t="str">
        <f t="shared" si="2336"/>
        <v>Niños</v>
      </c>
      <c r="BQ538" s="2">
        <f>+BV517</f>
        <v>3.2500000000000004</v>
      </c>
      <c r="BR538" s="26">
        <f t="shared" ref="BR538:BU541" si="2346">+AV538</f>
        <v>3.5</v>
      </c>
      <c r="BS538" s="27">
        <f t="shared" si="2346"/>
        <v>0.9</v>
      </c>
      <c r="BT538" s="27">
        <f t="shared" si="2346"/>
        <v>0.9</v>
      </c>
      <c r="BU538" s="28">
        <f t="shared" si="2346"/>
        <v>0.9</v>
      </c>
      <c r="BV538" s="34">
        <f t="shared" ref="BV538:BY541" si="2347">+$BQ538+($BQ538*BR538)</f>
        <v>14.625000000000002</v>
      </c>
      <c r="BW538" s="35">
        <f t="shared" si="2347"/>
        <v>6.1750000000000007</v>
      </c>
      <c r="BX538" s="35">
        <f t="shared" si="2347"/>
        <v>6.1750000000000007</v>
      </c>
      <c r="BY538" s="36">
        <f t="shared" si="2347"/>
        <v>6.1750000000000007</v>
      </c>
    </row>
    <row r="539" spans="1:77" ht="13.5" thickBot="1">
      <c r="A539" s="105"/>
      <c r="B539" s="48" t="str">
        <f t="shared" si="2320"/>
        <v>Señora</v>
      </c>
      <c r="C539" s="196">
        <f>+H518</f>
        <v>4.3</v>
      </c>
      <c r="D539" s="460">
        <f>+Conceptos!C73</f>
        <v>3.5</v>
      </c>
      <c r="E539" s="461">
        <f>+Conceptos!D73</f>
        <v>0.9</v>
      </c>
      <c r="F539" s="461">
        <f>+Conceptos!E73</f>
        <v>0.9</v>
      </c>
      <c r="G539" s="462">
        <f>+Conceptos!F73</f>
        <v>0.9</v>
      </c>
      <c r="H539" s="32">
        <f t="shared" si="2341"/>
        <v>19.349999999999998</v>
      </c>
      <c r="I539" s="32">
        <f t="shared" si="2341"/>
        <v>8.17</v>
      </c>
      <c r="J539" s="32">
        <f t="shared" si="2341"/>
        <v>8.17</v>
      </c>
      <c r="K539" s="33">
        <f t="shared" si="2341"/>
        <v>8.17</v>
      </c>
      <c r="X539" s="1" t="str">
        <f t="shared" si="2322"/>
        <v>Señora</v>
      </c>
      <c r="Y539" s="2">
        <f>+AD518</f>
        <v>4.3</v>
      </c>
      <c r="Z539" s="26">
        <f t="shared" si="2342"/>
        <v>3.5</v>
      </c>
      <c r="AA539" s="27">
        <f t="shared" si="2342"/>
        <v>0.9</v>
      </c>
      <c r="AB539" s="27">
        <f t="shared" si="2342"/>
        <v>0.9</v>
      </c>
      <c r="AC539" s="28">
        <f t="shared" si="2342"/>
        <v>0.9</v>
      </c>
      <c r="AD539" s="34">
        <f t="shared" si="2343"/>
        <v>19.349999999999998</v>
      </c>
      <c r="AE539" s="35">
        <f t="shared" si="2343"/>
        <v>8.17</v>
      </c>
      <c r="AF539" s="35">
        <f t="shared" si="2343"/>
        <v>8.17</v>
      </c>
      <c r="AG539" s="36">
        <f t="shared" si="2343"/>
        <v>8.17</v>
      </c>
      <c r="AT539" s="1" t="str">
        <f t="shared" si="2331"/>
        <v>Señora</v>
      </c>
      <c r="AU539" s="2">
        <f>+AZ518</f>
        <v>4.3</v>
      </c>
      <c r="AV539" s="26">
        <f t="shared" si="2344"/>
        <v>3.5</v>
      </c>
      <c r="AW539" s="27">
        <f t="shared" si="2344"/>
        <v>0.9</v>
      </c>
      <c r="AX539" s="27">
        <f t="shared" si="2344"/>
        <v>0.9</v>
      </c>
      <c r="AY539" s="28">
        <f t="shared" si="2344"/>
        <v>0.9</v>
      </c>
      <c r="AZ539" s="34">
        <f t="shared" si="2345"/>
        <v>19.349999999999998</v>
      </c>
      <c r="BA539" s="35">
        <f t="shared" si="2345"/>
        <v>8.17</v>
      </c>
      <c r="BB539" s="35">
        <f t="shared" si="2345"/>
        <v>8.17</v>
      </c>
      <c r="BC539" s="36">
        <f t="shared" si="2345"/>
        <v>8.17</v>
      </c>
      <c r="BP539" s="1" t="str">
        <f t="shared" si="2336"/>
        <v>Señora</v>
      </c>
      <c r="BQ539" s="2">
        <f>+BV518</f>
        <v>4.3</v>
      </c>
      <c r="BR539" s="26">
        <f t="shared" si="2346"/>
        <v>3.5</v>
      </c>
      <c r="BS539" s="27">
        <f t="shared" si="2346"/>
        <v>0.9</v>
      </c>
      <c r="BT539" s="27">
        <f t="shared" si="2346"/>
        <v>0.9</v>
      </c>
      <c r="BU539" s="28">
        <f t="shared" si="2346"/>
        <v>0.9</v>
      </c>
      <c r="BV539" s="34">
        <f t="shared" si="2347"/>
        <v>19.349999999999998</v>
      </c>
      <c r="BW539" s="35">
        <f t="shared" si="2347"/>
        <v>8.17</v>
      </c>
      <c r="BX539" s="35">
        <f t="shared" si="2347"/>
        <v>8.17</v>
      </c>
      <c r="BY539" s="36">
        <f t="shared" si="2347"/>
        <v>8.17</v>
      </c>
    </row>
    <row r="540" spans="1:77" ht="13.5" thickBot="1">
      <c r="A540" s="105"/>
      <c r="B540" s="48" t="str">
        <f t="shared" si="2320"/>
        <v>Regalo</v>
      </c>
      <c r="C540" s="196">
        <f>+H519</f>
        <v>5.3</v>
      </c>
      <c r="D540" s="460">
        <f>+Conceptos!C74</f>
        <v>4.4000000000000004</v>
      </c>
      <c r="E540" s="461">
        <f>+Conceptos!D74</f>
        <v>1</v>
      </c>
      <c r="F540" s="461">
        <f>+Conceptos!E74</f>
        <v>4.5</v>
      </c>
      <c r="G540" s="462">
        <f>+Conceptos!F74</f>
        <v>1.5</v>
      </c>
      <c r="H540" s="32">
        <f t="shared" si="2341"/>
        <v>28.62</v>
      </c>
      <c r="I540" s="32">
        <f t="shared" si="2341"/>
        <v>10.6</v>
      </c>
      <c r="J540" s="32">
        <f t="shared" si="2341"/>
        <v>29.15</v>
      </c>
      <c r="K540" s="33">
        <f t="shared" si="2341"/>
        <v>13.25</v>
      </c>
      <c r="X540" s="1" t="str">
        <f t="shared" si="2322"/>
        <v>Regalo</v>
      </c>
      <c r="Y540" s="2">
        <f>+AD519</f>
        <v>5.3</v>
      </c>
      <c r="Z540" s="26">
        <f t="shared" si="2342"/>
        <v>4.4000000000000004</v>
      </c>
      <c r="AA540" s="27">
        <f t="shared" si="2342"/>
        <v>1</v>
      </c>
      <c r="AB540" s="27">
        <f t="shared" si="2342"/>
        <v>4.5</v>
      </c>
      <c r="AC540" s="28">
        <f t="shared" si="2342"/>
        <v>1.5</v>
      </c>
      <c r="AD540" s="34">
        <f t="shared" si="2343"/>
        <v>28.62</v>
      </c>
      <c r="AE540" s="35">
        <f t="shared" si="2343"/>
        <v>10.6</v>
      </c>
      <c r="AF540" s="35">
        <f t="shared" si="2343"/>
        <v>29.15</v>
      </c>
      <c r="AG540" s="36">
        <f t="shared" si="2343"/>
        <v>13.25</v>
      </c>
      <c r="AT540" s="1" t="str">
        <f t="shared" si="2331"/>
        <v>Regalo</v>
      </c>
      <c r="AU540" s="2">
        <f>+AZ519</f>
        <v>5.3</v>
      </c>
      <c r="AV540" s="26">
        <f t="shared" si="2344"/>
        <v>4.4000000000000004</v>
      </c>
      <c r="AW540" s="27">
        <f t="shared" si="2344"/>
        <v>1</v>
      </c>
      <c r="AX540" s="27">
        <f t="shared" si="2344"/>
        <v>4.5</v>
      </c>
      <c r="AY540" s="28">
        <f t="shared" si="2344"/>
        <v>1.5</v>
      </c>
      <c r="AZ540" s="34">
        <f t="shared" si="2345"/>
        <v>28.62</v>
      </c>
      <c r="BA540" s="35">
        <f t="shared" si="2345"/>
        <v>10.6</v>
      </c>
      <c r="BB540" s="35">
        <f t="shared" si="2345"/>
        <v>29.15</v>
      </c>
      <c r="BC540" s="36">
        <f t="shared" si="2345"/>
        <v>13.25</v>
      </c>
      <c r="BP540" s="1" t="str">
        <f t="shared" si="2336"/>
        <v>Regalo</v>
      </c>
      <c r="BQ540" s="2">
        <f>+BV519</f>
        <v>5.3</v>
      </c>
      <c r="BR540" s="26">
        <f t="shared" si="2346"/>
        <v>4.4000000000000004</v>
      </c>
      <c r="BS540" s="27">
        <f t="shared" si="2346"/>
        <v>1</v>
      </c>
      <c r="BT540" s="27">
        <f t="shared" si="2346"/>
        <v>4.5</v>
      </c>
      <c r="BU540" s="28">
        <f t="shared" si="2346"/>
        <v>1.5</v>
      </c>
      <c r="BV540" s="34">
        <f t="shared" si="2347"/>
        <v>28.62</v>
      </c>
      <c r="BW540" s="35">
        <f t="shared" si="2347"/>
        <v>10.6</v>
      </c>
      <c r="BX540" s="35">
        <f t="shared" si="2347"/>
        <v>29.15</v>
      </c>
      <c r="BY540" s="36">
        <f t="shared" si="2347"/>
        <v>13.25</v>
      </c>
    </row>
    <row r="541" spans="1:77" ht="13.5" thickBot="1">
      <c r="A541" s="106"/>
      <c r="B541" s="16" t="str">
        <f t="shared" si="2320"/>
        <v>Merchandising</v>
      </c>
      <c r="C541" s="197">
        <f>+H520</f>
        <v>3.45</v>
      </c>
      <c r="D541" s="460">
        <f>+Conceptos!C75</f>
        <v>0.5</v>
      </c>
      <c r="E541" s="461">
        <f>+Conceptos!D75</f>
        <v>0.5</v>
      </c>
      <c r="F541" s="461">
        <f>+Conceptos!E75</f>
        <v>0.5</v>
      </c>
      <c r="G541" s="462">
        <f>+Conceptos!F75</f>
        <v>0.5</v>
      </c>
      <c r="H541" s="32">
        <f t="shared" si="2341"/>
        <v>5.1750000000000007</v>
      </c>
      <c r="I541" s="32">
        <f t="shared" si="2341"/>
        <v>5.1750000000000007</v>
      </c>
      <c r="J541" s="32">
        <f t="shared" si="2341"/>
        <v>5.1750000000000007</v>
      </c>
      <c r="K541" s="33">
        <f t="shared" si="2341"/>
        <v>5.1750000000000007</v>
      </c>
      <c r="X541" s="1" t="str">
        <f t="shared" si="2322"/>
        <v>Merchandising</v>
      </c>
      <c r="Y541" s="2">
        <f>+AD520</f>
        <v>3.45</v>
      </c>
      <c r="Z541" s="26">
        <f t="shared" si="2342"/>
        <v>0.5</v>
      </c>
      <c r="AA541" s="27">
        <f t="shared" si="2342"/>
        <v>0.5</v>
      </c>
      <c r="AB541" s="27">
        <f t="shared" si="2342"/>
        <v>0.5</v>
      </c>
      <c r="AC541" s="28">
        <f t="shared" si="2342"/>
        <v>0.5</v>
      </c>
      <c r="AD541" s="34">
        <f t="shared" si="2343"/>
        <v>5.1750000000000007</v>
      </c>
      <c r="AE541" s="35">
        <f t="shared" si="2343"/>
        <v>5.1750000000000007</v>
      </c>
      <c r="AF541" s="35">
        <f t="shared" si="2343"/>
        <v>5.1750000000000007</v>
      </c>
      <c r="AG541" s="36">
        <f t="shared" si="2343"/>
        <v>5.1750000000000007</v>
      </c>
      <c r="AT541" s="1" t="str">
        <f t="shared" si="2331"/>
        <v>Merchandising</v>
      </c>
      <c r="AU541" s="2">
        <f>+AZ520</f>
        <v>3.45</v>
      </c>
      <c r="AV541" s="26">
        <f t="shared" si="2344"/>
        <v>0.5</v>
      </c>
      <c r="AW541" s="27">
        <f t="shared" si="2344"/>
        <v>0.5</v>
      </c>
      <c r="AX541" s="27">
        <f t="shared" si="2344"/>
        <v>0.5</v>
      </c>
      <c r="AY541" s="28">
        <f t="shared" si="2344"/>
        <v>0.5</v>
      </c>
      <c r="AZ541" s="34">
        <f t="shared" si="2345"/>
        <v>5.1750000000000007</v>
      </c>
      <c r="BA541" s="35">
        <f t="shared" si="2345"/>
        <v>5.1750000000000007</v>
      </c>
      <c r="BB541" s="35">
        <f t="shared" si="2345"/>
        <v>5.1750000000000007</v>
      </c>
      <c r="BC541" s="36">
        <f t="shared" si="2345"/>
        <v>5.1750000000000007</v>
      </c>
      <c r="BP541" s="1" t="str">
        <f t="shared" si="2336"/>
        <v>Merchandising</v>
      </c>
      <c r="BQ541" s="2">
        <f>+BV520</f>
        <v>3.45</v>
      </c>
      <c r="BR541" s="26">
        <f t="shared" si="2346"/>
        <v>0.5</v>
      </c>
      <c r="BS541" s="27">
        <f t="shared" si="2346"/>
        <v>0.5</v>
      </c>
      <c r="BT541" s="27">
        <f t="shared" si="2346"/>
        <v>0.5</v>
      </c>
      <c r="BU541" s="28">
        <f t="shared" si="2346"/>
        <v>0.5</v>
      </c>
      <c r="BV541" s="34">
        <f t="shared" si="2347"/>
        <v>5.1750000000000007</v>
      </c>
      <c r="BW541" s="35">
        <f t="shared" si="2347"/>
        <v>5.1750000000000007</v>
      </c>
      <c r="BX541" s="35">
        <f t="shared" si="2347"/>
        <v>5.1750000000000007</v>
      </c>
      <c r="BY541" s="36">
        <f t="shared" si="2347"/>
        <v>5.1750000000000007</v>
      </c>
    </row>
    <row r="542" spans="1:77" ht="13.5" thickBot="1">
      <c r="A542" s="89"/>
      <c r="AT542" s="1"/>
      <c r="AU542" s="2"/>
      <c r="AV542" s="26"/>
      <c r="AW542" s="27"/>
      <c r="AX542" s="27"/>
      <c r="AY542" s="28"/>
      <c r="AZ542" s="34"/>
      <c r="BA542" s="35"/>
      <c r="BB542" s="35"/>
      <c r="BC542" s="36"/>
      <c r="BP542" s="1"/>
      <c r="BQ542" s="2"/>
      <c r="BR542" s="26"/>
      <c r="BS542" s="27"/>
      <c r="BT542" s="27"/>
      <c r="BU542" s="28"/>
      <c r="BV542" s="34"/>
      <c r="BW542" s="35"/>
      <c r="BX542" s="35"/>
      <c r="BY542" s="36"/>
    </row>
    <row r="543" spans="1:77" ht="13.5" thickBot="1">
      <c r="A543" s="89"/>
      <c r="AT543" s="1"/>
      <c r="AU543" s="2"/>
      <c r="AV543" s="24"/>
      <c r="AW543" s="24"/>
      <c r="AX543" s="24"/>
      <c r="AY543" s="24"/>
      <c r="AZ543" s="32"/>
      <c r="BA543" s="32"/>
      <c r="BB543" s="32"/>
      <c r="BC543" s="32"/>
      <c r="BP543" s="1"/>
      <c r="BQ543" s="2"/>
      <c r="BR543" s="26"/>
      <c r="BS543" s="27"/>
      <c r="BT543" s="27"/>
      <c r="BU543" s="28"/>
      <c r="BV543" s="34"/>
      <c r="BW543" s="35"/>
      <c r="BX543" s="35"/>
      <c r="BY543" s="36"/>
    </row>
    <row r="545" spans="1:73" ht="13.5" thickBot="1">
      <c r="A545" s="37" t="s">
        <v>239</v>
      </c>
      <c r="W545" s="37" t="s">
        <v>239</v>
      </c>
      <c r="AS545" s="37" t="s">
        <v>239</v>
      </c>
      <c r="BO545" s="37" t="s">
        <v>239</v>
      </c>
    </row>
    <row r="546" spans="1:73" ht="13.5" thickBot="1">
      <c r="B546" s="6" t="s">
        <v>3</v>
      </c>
      <c r="C546" s="7" t="s">
        <v>7</v>
      </c>
      <c r="D546" s="7" t="s">
        <v>8</v>
      </c>
      <c r="E546" s="7" t="s">
        <v>9</v>
      </c>
      <c r="F546" s="8" t="s">
        <v>10</v>
      </c>
      <c r="X546" s="6" t="s">
        <v>3</v>
      </c>
      <c r="Y546" s="7" t="s">
        <v>7</v>
      </c>
      <c r="Z546" s="7" t="s">
        <v>8</v>
      </c>
      <c r="AA546" s="7" t="s">
        <v>9</v>
      </c>
      <c r="AB546" s="8" t="s">
        <v>10</v>
      </c>
      <c r="AT546" s="6" t="s">
        <v>3</v>
      </c>
      <c r="AU546" s="7" t="s">
        <v>7</v>
      </c>
      <c r="AV546" s="7" t="s">
        <v>8</v>
      </c>
      <c r="AW546" s="7" t="s">
        <v>9</v>
      </c>
      <c r="AX546" s="8" t="s">
        <v>10</v>
      </c>
      <c r="BP546" s="6" t="s">
        <v>3</v>
      </c>
      <c r="BQ546" s="7" t="s">
        <v>7</v>
      </c>
      <c r="BR546" s="7" t="s">
        <v>8</v>
      </c>
      <c r="BS546" s="7" t="s">
        <v>9</v>
      </c>
      <c r="BT546" s="8" t="s">
        <v>10</v>
      </c>
    </row>
    <row r="547" spans="1:73">
      <c r="A547" t="str">
        <f>+A481</f>
        <v>Ptos de venta Propios</v>
      </c>
      <c r="B547" s="1"/>
      <c r="C547" s="1"/>
      <c r="D547" s="1"/>
      <c r="E547" s="1">
        <f>+Conceptos!C213</f>
        <v>16</v>
      </c>
      <c r="F547" s="1">
        <f>+Conceptos!D213</f>
        <v>25</v>
      </c>
      <c r="W547" t="str">
        <f>+W481</f>
        <v>Ptos de venta Propios</v>
      </c>
      <c r="X547" s="1">
        <f>+B547</f>
        <v>0</v>
      </c>
      <c r="Y547" s="1">
        <f t="shared" ref="Y547:AB551" si="2348">+C547</f>
        <v>0</v>
      </c>
      <c r="Z547" s="1">
        <f t="shared" si="2348"/>
        <v>0</v>
      </c>
      <c r="AA547" s="1">
        <f t="shared" si="2348"/>
        <v>16</v>
      </c>
      <c r="AB547" s="1">
        <f t="shared" si="2348"/>
        <v>25</v>
      </c>
      <c r="AS547" t="str">
        <f>+AS481</f>
        <v>Ptos de venta Propios</v>
      </c>
      <c r="AT547" s="1">
        <f>+X547</f>
        <v>0</v>
      </c>
      <c r="AU547" s="1">
        <f t="shared" ref="AU547:AX551" si="2349">+Y547</f>
        <v>0</v>
      </c>
      <c r="AV547" s="1">
        <f t="shared" si="2349"/>
        <v>0</v>
      </c>
      <c r="AW547" s="1">
        <f t="shared" si="2349"/>
        <v>16</v>
      </c>
      <c r="AX547" s="1">
        <f t="shared" si="2349"/>
        <v>25</v>
      </c>
      <c r="BO547" t="str">
        <f>+BO481</f>
        <v>Ptos de venta Propios</v>
      </c>
      <c r="BP547" s="1">
        <f>+AT547</f>
        <v>0</v>
      </c>
      <c r="BQ547" s="1">
        <f t="shared" ref="BQ547:BT551" si="2350">+AU547</f>
        <v>0</v>
      </c>
      <c r="BR547" s="1">
        <f t="shared" si="2350"/>
        <v>0</v>
      </c>
      <c r="BS547" s="1">
        <f t="shared" si="2350"/>
        <v>16</v>
      </c>
      <c r="BT547" s="1">
        <f t="shared" si="2350"/>
        <v>25</v>
      </c>
    </row>
    <row r="548" spans="1:73">
      <c r="A548" t="str">
        <f>+A482</f>
        <v>Grandes cadenas</v>
      </c>
      <c r="B548" s="1"/>
      <c r="C548" s="1"/>
      <c r="D548" s="1"/>
      <c r="E548" s="1">
        <f>+Conceptos!C214</f>
        <v>0</v>
      </c>
      <c r="F548" s="1">
        <f>+Conceptos!D214</f>
        <v>8</v>
      </c>
      <c r="W548" t="str">
        <f>+W482</f>
        <v>Grandes cadenas</v>
      </c>
      <c r="X548" s="1">
        <f>+B548</f>
        <v>0</v>
      </c>
      <c r="Y548" s="1">
        <f t="shared" si="2348"/>
        <v>0</v>
      </c>
      <c r="Z548" s="1">
        <f t="shared" si="2348"/>
        <v>0</v>
      </c>
      <c r="AA548" s="1">
        <f t="shared" si="2348"/>
        <v>0</v>
      </c>
      <c r="AB548" s="1">
        <f t="shared" si="2348"/>
        <v>8</v>
      </c>
      <c r="AS548" t="str">
        <f>+AS482</f>
        <v>Grandes cadenas</v>
      </c>
      <c r="AT548" s="1">
        <f>+X548</f>
        <v>0</v>
      </c>
      <c r="AU548" s="1">
        <f t="shared" si="2349"/>
        <v>0</v>
      </c>
      <c r="AV548" s="1">
        <f t="shared" si="2349"/>
        <v>0</v>
      </c>
      <c r="AW548" s="1">
        <f t="shared" si="2349"/>
        <v>0</v>
      </c>
      <c r="AX548" s="1">
        <f t="shared" si="2349"/>
        <v>8</v>
      </c>
      <c r="BO548" t="str">
        <f>+BO482</f>
        <v>Grandes cadenas</v>
      </c>
      <c r="BP548" s="1">
        <f>+AT548</f>
        <v>0</v>
      </c>
      <c r="BQ548" s="1">
        <f t="shared" si="2350"/>
        <v>0</v>
      </c>
      <c r="BR548" s="1">
        <f t="shared" si="2350"/>
        <v>0</v>
      </c>
      <c r="BS548" s="1">
        <f t="shared" si="2350"/>
        <v>0</v>
      </c>
      <c r="BT548" s="1">
        <f t="shared" si="2350"/>
        <v>8</v>
      </c>
    </row>
    <row r="549" spans="1:73">
      <c r="A549" t="str">
        <f>+A483</f>
        <v>Web</v>
      </c>
      <c r="B549" s="1"/>
      <c r="C549" s="1"/>
      <c r="D549" s="1"/>
      <c r="E549" s="1">
        <f>+Conceptos!C215</f>
        <v>16</v>
      </c>
      <c r="F549" s="1">
        <f>+Conceptos!D215</f>
        <v>40</v>
      </c>
      <c r="W549" t="str">
        <f>+W483</f>
        <v>Web</v>
      </c>
      <c r="X549" s="1">
        <f>+B549</f>
        <v>0</v>
      </c>
      <c r="Y549" s="1">
        <f t="shared" si="2348"/>
        <v>0</v>
      </c>
      <c r="Z549" s="1">
        <f t="shared" si="2348"/>
        <v>0</v>
      </c>
      <c r="AA549" s="1">
        <f t="shared" si="2348"/>
        <v>16</v>
      </c>
      <c r="AB549" s="1">
        <f t="shared" si="2348"/>
        <v>40</v>
      </c>
      <c r="AS549" t="str">
        <f>+AS483</f>
        <v>Web</v>
      </c>
      <c r="AT549" s="1">
        <f>+X549</f>
        <v>0</v>
      </c>
      <c r="AU549" s="1">
        <f t="shared" si="2349"/>
        <v>0</v>
      </c>
      <c r="AV549" s="1">
        <f t="shared" si="2349"/>
        <v>0</v>
      </c>
      <c r="AW549" s="1">
        <f t="shared" si="2349"/>
        <v>16</v>
      </c>
      <c r="AX549" s="1">
        <f t="shared" si="2349"/>
        <v>40</v>
      </c>
      <c r="BO549" t="str">
        <f>+BO483</f>
        <v>Web</v>
      </c>
      <c r="BP549" s="1">
        <f>+AT549</f>
        <v>0</v>
      </c>
      <c r="BQ549" s="1">
        <f t="shared" si="2350"/>
        <v>0</v>
      </c>
      <c r="BR549" s="1">
        <f t="shared" si="2350"/>
        <v>0</v>
      </c>
      <c r="BS549" s="1">
        <f t="shared" si="2350"/>
        <v>16</v>
      </c>
      <c r="BT549" s="1">
        <f t="shared" si="2350"/>
        <v>40</v>
      </c>
    </row>
    <row r="550" spans="1:73">
      <c r="A550" t="str">
        <f>+A484</f>
        <v>Ptos de venta ajenos</v>
      </c>
      <c r="B550" s="1"/>
      <c r="C550" s="1"/>
      <c r="D550" s="1"/>
      <c r="E550" s="1">
        <f>+Conceptos!C216</f>
        <v>5</v>
      </c>
      <c r="F550" s="1">
        <f>+Conceptos!D216</f>
        <v>5</v>
      </c>
      <c r="W550" t="str">
        <f>+W484</f>
        <v>Ptos de venta ajenos</v>
      </c>
      <c r="X550" s="1">
        <f>+B550</f>
        <v>0</v>
      </c>
      <c r="Y550" s="1">
        <f t="shared" si="2348"/>
        <v>0</v>
      </c>
      <c r="Z550" s="1">
        <f t="shared" si="2348"/>
        <v>0</v>
      </c>
      <c r="AA550" s="1">
        <f t="shared" si="2348"/>
        <v>5</v>
      </c>
      <c r="AB550" s="1">
        <f t="shared" si="2348"/>
        <v>5</v>
      </c>
      <c r="AS550" t="str">
        <f>+AS484</f>
        <v>Ptos de venta ajenos</v>
      </c>
      <c r="AT550" s="1">
        <f>+X550</f>
        <v>0</v>
      </c>
      <c r="AU550" s="1">
        <f t="shared" si="2349"/>
        <v>0</v>
      </c>
      <c r="AV550" s="1">
        <f t="shared" si="2349"/>
        <v>0</v>
      </c>
      <c r="AW550" s="1">
        <f t="shared" si="2349"/>
        <v>5</v>
      </c>
      <c r="AX550" s="1">
        <f t="shared" si="2349"/>
        <v>5</v>
      </c>
      <c r="BO550" t="str">
        <f>+BO484</f>
        <v>Ptos de venta ajenos</v>
      </c>
      <c r="BP550" s="1">
        <f>+AT550</f>
        <v>0</v>
      </c>
      <c r="BQ550" s="1">
        <f t="shared" si="2350"/>
        <v>0</v>
      </c>
      <c r="BR550" s="1">
        <f t="shared" si="2350"/>
        <v>0</v>
      </c>
      <c r="BS550" s="1">
        <f t="shared" si="2350"/>
        <v>5</v>
      </c>
      <c r="BT550" s="1">
        <f t="shared" si="2350"/>
        <v>5</v>
      </c>
    </row>
    <row r="551" spans="1:73">
      <c r="A551" t="str">
        <f>+A485</f>
        <v>merchandaising regalos</v>
      </c>
      <c r="B551" s="11"/>
      <c r="C551" s="1"/>
      <c r="D551" s="1"/>
      <c r="E551" s="1">
        <f>+Conceptos!C217</f>
        <v>1</v>
      </c>
      <c r="F551" s="1">
        <f>+Conceptos!D217</f>
        <v>2</v>
      </c>
      <c r="W551" t="str">
        <f>+W485</f>
        <v>merchandaising regalos</v>
      </c>
      <c r="X551" s="1">
        <f>+B551</f>
        <v>0</v>
      </c>
      <c r="Y551" s="1">
        <f t="shared" si="2348"/>
        <v>0</v>
      </c>
      <c r="Z551" s="1">
        <f t="shared" si="2348"/>
        <v>0</v>
      </c>
      <c r="AA551" s="1">
        <f t="shared" si="2348"/>
        <v>1</v>
      </c>
      <c r="AB551" s="1">
        <f t="shared" si="2348"/>
        <v>2</v>
      </c>
      <c r="AS551" t="str">
        <f>+AS485</f>
        <v>merchandaising regalos</v>
      </c>
      <c r="AT551" s="1">
        <f>+X551</f>
        <v>0</v>
      </c>
      <c r="AU551" s="1">
        <f t="shared" si="2349"/>
        <v>0</v>
      </c>
      <c r="AV551" s="1">
        <f t="shared" si="2349"/>
        <v>0</v>
      </c>
      <c r="AW551" s="1">
        <f t="shared" si="2349"/>
        <v>1</v>
      </c>
      <c r="AX551" s="1">
        <f t="shared" si="2349"/>
        <v>2</v>
      </c>
      <c r="AY551" s="9"/>
      <c r="BO551" t="str">
        <f>+BO485</f>
        <v>merchandaising regalos</v>
      </c>
      <c r="BP551" s="1">
        <f>+AT551</f>
        <v>0</v>
      </c>
      <c r="BQ551" s="1">
        <f t="shared" si="2350"/>
        <v>0</v>
      </c>
      <c r="BR551" s="1">
        <f t="shared" si="2350"/>
        <v>0</v>
      </c>
      <c r="BS551" s="1">
        <f t="shared" si="2350"/>
        <v>1</v>
      </c>
      <c r="BT551" s="1">
        <f t="shared" si="2350"/>
        <v>2</v>
      </c>
    </row>
    <row r="552" spans="1:73">
      <c r="B552" s="1"/>
      <c r="C552" s="1"/>
      <c r="D552" s="1"/>
      <c r="E552" s="1"/>
      <c r="F552" s="9"/>
      <c r="X552" s="1"/>
      <c r="Y552" s="1"/>
      <c r="Z552" s="1"/>
      <c r="AA552" s="1"/>
      <c r="AB552" s="9"/>
      <c r="AT552" s="1"/>
      <c r="AU552" s="1"/>
      <c r="AV552" s="1"/>
      <c r="AW552" s="1"/>
      <c r="AX552" s="9"/>
      <c r="BP552" s="1"/>
      <c r="BQ552" s="1"/>
      <c r="BR552" s="1"/>
      <c r="BS552" s="1"/>
      <c r="BT552" s="9"/>
    </row>
    <row r="553" spans="1:73" ht="13.5" thickBot="1">
      <c r="B553" s="1" t="str">
        <f>+B555</f>
        <v>Black market solo pts vta ajenos</v>
      </c>
      <c r="C553" s="18">
        <f>+Conceptos!C635</f>
        <v>0</v>
      </c>
      <c r="D553" s="18">
        <f>+C553</f>
        <v>0</v>
      </c>
      <c r="E553" s="18">
        <f>+D553</f>
        <v>0</v>
      </c>
      <c r="F553" s="18">
        <f>+E553</f>
        <v>0</v>
      </c>
      <c r="G553" s="18">
        <f>+F553</f>
        <v>0</v>
      </c>
      <c r="X553" s="1" t="str">
        <f>+X555</f>
        <v>Black market solo pts vta ajenos</v>
      </c>
      <c r="Y553" s="18">
        <f>+Conceptos!Z101</f>
        <v>0.06</v>
      </c>
      <c r="Z553" s="18">
        <f>+Y553</f>
        <v>0.06</v>
      </c>
      <c r="AA553" s="18">
        <f>+Z553</f>
        <v>0.06</v>
      </c>
      <c r="AB553" s="18">
        <f>+AA553</f>
        <v>0.06</v>
      </c>
      <c r="AC553" s="18">
        <f>+AB553</f>
        <v>0.06</v>
      </c>
      <c r="AT553" s="1" t="str">
        <f>+AT555</f>
        <v>Black market</v>
      </c>
      <c r="AU553" s="18">
        <f>+Conceptos!AA101</f>
        <v>0.06</v>
      </c>
      <c r="AV553" s="18">
        <f>+AU553</f>
        <v>0.06</v>
      </c>
      <c r="AW553" s="18">
        <f>+AV553</f>
        <v>0.06</v>
      </c>
      <c r="AX553" s="18">
        <f>+AW553</f>
        <v>0.06</v>
      </c>
      <c r="AY553" s="18">
        <f>+AX553</f>
        <v>0.06</v>
      </c>
      <c r="BP553" s="1" t="str">
        <f>+BP555</f>
        <v>Black market</v>
      </c>
      <c r="BQ553" s="18">
        <f>+Conceptos!AB101</f>
        <v>0.06</v>
      </c>
      <c r="BR553" s="18">
        <f>+BQ553</f>
        <v>0.06</v>
      </c>
      <c r="BS553" s="18">
        <f>+BR553</f>
        <v>0.06</v>
      </c>
      <c r="BT553" s="18">
        <f>+BS553</f>
        <v>0.06</v>
      </c>
      <c r="BU553" s="18">
        <f>+BT553</f>
        <v>0.06</v>
      </c>
    </row>
    <row r="554" spans="1:73" ht="13.5" thickBot="1">
      <c r="A554" t="s">
        <v>18</v>
      </c>
      <c r="C554" s="6" t="s">
        <v>3</v>
      </c>
      <c r="D554" s="7" t="s">
        <v>7</v>
      </c>
      <c r="E554" s="7" t="s">
        <v>8</v>
      </c>
      <c r="F554" s="7" t="s">
        <v>9</v>
      </c>
      <c r="G554" s="8" t="s">
        <v>10</v>
      </c>
      <c r="W554" t="s">
        <v>18</v>
      </c>
      <c r="Y554" s="6" t="s">
        <v>3</v>
      </c>
      <c r="Z554" s="7" t="s">
        <v>7</v>
      </c>
      <c r="AA554" s="7" t="s">
        <v>8</v>
      </c>
      <c r="AB554" s="7" t="s">
        <v>9</v>
      </c>
      <c r="AC554" s="8" t="s">
        <v>10</v>
      </c>
      <c r="AS554" t="s">
        <v>18</v>
      </c>
      <c r="AU554" s="6" t="s">
        <v>3</v>
      </c>
      <c r="AV554" s="7" t="s">
        <v>7</v>
      </c>
      <c r="AW554" s="7" t="s">
        <v>8</v>
      </c>
      <c r="AX554" s="7" t="s">
        <v>9</v>
      </c>
      <c r="AY554" s="8" t="s">
        <v>10</v>
      </c>
      <c r="BO554" t="s">
        <v>18</v>
      </c>
      <c r="BQ554" s="6" t="s">
        <v>3</v>
      </c>
      <c r="BR554" s="7" t="s">
        <v>7</v>
      </c>
      <c r="BS554" s="7" t="s">
        <v>8</v>
      </c>
      <c r="BT554" s="7" t="s">
        <v>9</v>
      </c>
      <c r="BU554" s="8" t="s">
        <v>10</v>
      </c>
    </row>
    <row r="555" spans="1:73">
      <c r="A555" t="s">
        <v>1</v>
      </c>
      <c r="B555" s="1" t="str">
        <f>+B527</f>
        <v>Black market solo pts vta ajenos</v>
      </c>
      <c r="C555" s="18">
        <f>+Conceptos!Y103</f>
        <v>0</v>
      </c>
      <c r="D555" s="18">
        <f t="shared" ref="D555:G564" si="2351">+C555</f>
        <v>0</v>
      </c>
      <c r="E555" s="18">
        <f t="shared" si="2351"/>
        <v>0</v>
      </c>
      <c r="F555" s="18">
        <f t="shared" si="2351"/>
        <v>0</v>
      </c>
      <c r="G555" s="18">
        <f t="shared" si="2351"/>
        <v>0</v>
      </c>
      <c r="W555" t="s">
        <v>1</v>
      </c>
      <c r="X555" s="1" t="str">
        <f>+X527</f>
        <v>Black market solo pts vta ajenos</v>
      </c>
      <c r="Y555" s="18">
        <f>+Conceptos!Z103</f>
        <v>0</v>
      </c>
      <c r="Z555" s="18">
        <f t="shared" ref="Z555:AC564" si="2352">+Y555</f>
        <v>0</v>
      </c>
      <c r="AA555" s="18">
        <f t="shared" si="2352"/>
        <v>0</v>
      </c>
      <c r="AB555" s="18">
        <f t="shared" si="2352"/>
        <v>0</v>
      </c>
      <c r="AC555" s="18">
        <f t="shared" si="2352"/>
        <v>0</v>
      </c>
      <c r="AS555" t="s">
        <v>1</v>
      </c>
      <c r="AT555" s="1" t="str">
        <f>+AT527</f>
        <v>Black market</v>
      </c>
      <c r="AU555" s="18">
        <f>+Conceptos!AA103</f>
        <v>0</v>
      </c>
      <c r="AV555" s="18">
        <f t="shared" ref="AV555:AY564" si="2353">+AU555</f>
        <v>0</v>
      </c>
      <c r="AW555" s="18">
        <f t="shared" si="2353"/>
        <v>0</v>
      </c>
      <c r="AX555" s="18">
        <f t="shared" si="2353"/>
        <v>0</v>
      </c>
      <c r="AY555" s="18">
        <f t="shared" si="2353"/>
        <v>0</v>
      </c>
      <c r="BO555" t="s">
        <v>1</v>
      </c>
      <c r="BP555" s="1" t="str">
        <f>+BP527</f>
        <v>Black market</v>
      </c>
      <c r="BQ555" s="18">
        <f>+Conceptos!AB103</f>
        <v>0</v>
      </c>
      <c r="BR555" s="18">
        <f t="shared" ref="BR555:BU564" si="2354">+BQ555</f>
        <v>0</v>
      </c>
      <c r="BS555" s="18">
        <f t="shared" si="2354"/>
        <v>0</v>
      </c>
      <c r="BT555" s="18">
        <f t="shared" si="2354"/>
        <v>0</v>
      </c>
      <c r="BU555" s="18">
        <f t="shared" si="2354"/>
        <v>0</v>
      </c>
    </row>
    <row r="556" spans="1:73">
      <c r="B556" s="1" t="str">
        <f t="shared" ref="B556:B569" si="2355">+B528</f>
        <v>Street</v>
      </c>
      <c r="C556" s="18">
        <f>+Conceptos!Y104</f>
        <v>0.15</v>
      </c>
      <c r="D556" s="18">
        <f t="shared" si="2351"/>
        <v>0.15</v>
      </c>
      <c r="E556" s="18">
        <f t="shared" si="2351"/>
        <v>0.15</v>
      </c>
      <c r="F556" s="18">
        <f t="shared" si="2351"/>
        <v>0.15</v>
      </c>
      <c r="G556" s="18">
        <f t="shared" si="2351"/>
        <v>0.15</v>
      </c>
      <c r="X556" s="1" t="str">
        <f t="shared" ref="X556:X569" si="2356">+X528</f>
        <v>Street</v>
      </c>
      <c r="Y556" s="18">
        <f>+Conceptos!Z104</f>
        <v>0.15</v>
      </c>
      <c r="Z556" s="18">
        <f t="shared" si="2352"/>
        <v>0.15</v>
      </c>
      <c r="AA556" s="18">
        <f t="shared" si="2352"/>
        <v>0.15</v>
      </c>
      <c r="AB556" s="18">
        <f t="shared" si="2352"/>
        <v>0.15</v>
      </c>
      <c r="AC556" s="18">
        <f t="shared" si="2352"/>
        <v>0.15</v>
      </c>
      <c r="AT556" s="1" t="str">
        <f t="shared" ref="AT556:AT569" si="2357">+AT528</f>
        <v>Street</v>
      </c>
      <c r="AU556" s="18">
        <f>+Conceptos!AA104</f>
        <v>0.15</v>
      </c>
      <c r="AV556" s="18">
        <f t="shared" si="2353"/>
        <v>0.15</v>
      </c>
      <c r="AW556" s="18">
        <f t="shared" si="2353"/>
        <v>0.15</v>
      </c>
      <c r="AX556" s="18">
        <f t="shared" si="2353"/>
        <v>0.15</v>
      </c>
      <c r="AY556" s="18">
        <f t="shared" si="2353"/>
        <v>0.15</v>
      </c>
      <c r="BP556" s="1" t="str">
        <f t="shared" ref="BP556:BP569" si="2358">+BP528</f>
        <v>Street</v>
      </c>
      <c r="BQ556" s="18">
        <f>+Conceptos!AB104</f>
        <v>0.15</v>
      </c>
      <c r="BR556" s="18">
        <f t="shared" si="2354"/>
        <v>0.15</v>
      </c>
      <c r="BS556" s="18">
        <f t="shared" si="2354"/>
        <v>0.15</v>
      </c>
      <c r="BT556" s="18">
        <f t="shared" si="2354"/>
        <v>0.15</v>
      </c>
      <c r="BU556" s="18">
        <f t="shared" si="2354"/>
        <v>0.15</v>
      </c>
    </row>
    <row r="557" spans="1:73">
      <c r="B557" s="1" t="str">
        <f t="shared" si="2355"/>
        <v>Extreme Bike</v>
      </c>
      <c r="C557" s="18">
        <f>+Conceptos!Y105</f>
        <v>0.05</v>
      </c>
      <c r="D557" s="18">
        <f t="shared" si="2351"/>
        <v>0.05</v>
      </c>
      <c r="E557" s="18">
        <f t="shared" si="2351"/>
        <v>0.05</v>
      </c>
      <c r="F557" s="18">
        <f t="shared" si="2351"/>
        <v>0.05</v>
      </c>
      <c r="G557" s="18">
        <f t="shared" si="2351"/>
        <v>0.05</v>
      </c>
      <c r="X557" s="1" t="str">
        <f t="shared" si="2356"/>
        <v>Extreme Bike</v>
      </c>
      <c r="Y557" s="18">
        <f>+Conceptos!Z105</f>
        <v>0.05</v>
      </c>
      <c r="Z557" s="18">
        <f t="shared" si="2352"/>
        <v>0.05</v>
      </c>
      <c r="AA557" s="18">
        <f t="shared" si="2352"/>
        <v>0.05</v>
      </c>
      <c r="AB557" s="18">
        <f t="shared" si="2352"/>
        <v>0.05</v>
      </c>
      <c r="AC557" s="18">
        <f t="shared" si="2352"/>
        <v>0.05</v>
      </c>
      <c r="AT557" s="1" t="str">
        <f t="shared" si="2357"/>
        <v>Extreme Bike</v>
      </c>
      <c r="AU557" s="18">
        <f>+Conceptos!AA105</f>
        <v>0.05</v>
      </c>
      <c r="AV557" s="18">
        <f t="shared" si="2353"/>
        <v>0.05</v>
      </c>
      <c r="AW557" s="18">
        <f t="shared" si="2353"/>
        <v>0.05</v>
      </c>
      <c r="AX557" s="18">
        <f t="shared" si="2353"/>
        <v>0.05</v>
      </c>
      <c r="AY557" s="18">
        <f t="shared" si="2353"/>
        <v>0.05</v>
      </c>
      <c r="BP557" s="1" t="str">
        <f t="shared" si="2358"/>
        <v>Extreme Bike</v>
      </c>
      <c r="BQ557" s="18">
        <f>+Conceptos!AB105</f>
        <v>0.05</v>
      </c>
      <c r="BR557" s="18">
        <f t="shared" si="2354"/>
        <v>0.05</v>
      </c>
      <c r="BS557" s="18">
        <f t="shared" si="2354"/>
        <v>0.05</v>
      </c>
      <c r="BT557" s="18">
        <f t="shared" si="2354"/>
        <v>0.05</v>
      </c>
      <c r="BU557" s="18">
        <f t="shared" si="2354"/>
        <v>0.05</v>
      </c>
    </row>
    <row r="558" spans="1:73">
      <c r="B558" s="1" t="str">
        <f t="shared" si="2355"/>
        <v>Basic</v>
      </c>
      <c r="C558" s="18">
        <f>+Conceptos!Y106</f>
        <v>0.11</v>
      </c>
      <c r="D558" s="18">
        <f t="shared" si="2351"/>
        <v>0.11</v>
      </c>
      <c r="E558" s="18">
        <f t="shared" si="2351"/>
        <v>0.11</v>
      </c>
      <c r="F558" s="18">
        <f t="shared" si="2351"/>
        <v>0.11</v>
      </c>
      <c r="G558" s="18">
        <f t="shared" si="2351"/>
        <v>0.11</v>
      </c>
      <c r="X558" s="1" t="str">
        <f t="shared" si="2356"/>
        <v>Basic</v>
      </c>
      <c r="Y558" s="18">
        <f>+Conceptos!Z106</f>
        <v>0.11</v>
      </c>
      <c r="Z558" s="18">
        <f t="shared" si="2352"/>
        <v>0.11</v>
      </c>
      <c r="AA558" s="18">
        <f t="shared" si="2352"/>
        <v>0.11</v>
      </c>
      <c r="AB558" s="18">
        <f t="shared" si="2352"/>
        <v>0.11</v>
      </c>
      <c r="AC558" s="18">
        <f t="shared" si="2352"/>
        <v>0.11</v>
      </c>
      <c r="AT558" s="1" t="str">
        <f t="shared" si="2357"/>
        <v>Basic, Sport</v>
      </c>
      <c r="AU558" s="18">
        <f>+Conceptos!AA106</f>
        <v>0.11</v>
      </c>
      <c r="AV558" s="18">
        <f t="shared" si="2353"/>
        <v>0.11</v>
      </c>
      <c r="AW558" s="18">
        <f t="shared" si="2353"/>
        <v>0.11</v>
      </c>
      <c r="AX558" s="18">
        <f t="shared" si="2353"/>
        <v>0.11</v>
      </c>
      <c r="AY558" s="18">
        <f t="shared" si="2353"/>
        <v>0.11</v>
      </c>
      <c r="BP558" s="1" t="str">
        <f t="shared" si="2358"/>
        <v>Basic, Sport</v>
      </c>
      <c r="BQ558" s="18">
        <f>+Conceptos!AB106</f>
        <v>0.11</v>
      </c>
      <c r="BR558" s="18">
        <f t="shared" si="2354"/>
        <v>0.11</v>
      </c>
      <c r="BS558" s="18">
        <f t="shared" si="2354"/>
        <v>0.11</v>
      </c>
      <c r="BT558" s="18">
        <f t="shared" si="2354"/>
        <v>0.11</v>
      </c>
      <c r="BU558" s="18">
        <f t="shared" si="2354"/>
        <v>0.11</v>
      </c>
    </row>
    <row r="559" spans="1:73">
      <c r="B559" s="1" t="str">
        <f t="shared" si="2355"/>
        <v>Sport</v>
      </c>
      <c r="C559" s="18">
        <f>+Conceptos!Y107</f>
        <v>0.1</v>
      </c>
      <c r="D559" s="18">
        <f t="shared" si="2351"/>
        <v>0.1</v>
      </c>
      <c r="E559" s="18">
        <f t="shared" si="2351"/>
        <v>0.1</v>
      </c>
      <c r="F559" s="18">
        <f t="shared" si="2351"/>
        <v>0.1</v>
      </c>
      <c r="G559" s="18">
        <f t="shared" si="2351"/>
        <v>0.1</v>
      </c>
      <c r="X559" s="1" t="str">
        <f t="shared" si="2356"/>
        <v>Sport</v>
      </c>
      <c r="Y559" s="18">
        <f>+Conceptos!Z107</f>
        <v>0.1</v>
      </c>
      <c r="Z559" s="18">
        <f t="shared" si="2352"/>
        <v>0.1</v>
      </c>
      <c r="AA559" s="18">
        <f t="shared" si="2352"/>
        <v>0.1</v>
      </c>
      <c r="AB559" s="18">
        <f t="shared" si="2352"/>
        <v>0.1</v>
      </c>
      <c r="AC559" s="18">
        <f t="shared" si="2352"/>
        <v>0.1</v>
      </c>
      <c r="AT559" s="1" t="str">
        <f t="shared" si="2357"/>
        <v>Underground</v>
      </c>
      <c r="AU559" s="18">
        <f>+Conceptos!AA107</f>
        <v>0.1</v>
      </c>
      <c r="AV559" s="18">
        <f t="shared" si="2353"/>
        <v>0.1</v>
      </c>
      <c r="AW559" s="18">
        <f t="shared" si="2353"/>
        <v>0.1</v>
      </c>
      <c r="AX559" s="18">
        <f t="shared" si="2353"/>
        <v>0.1</v>
      </c>
      <c r="AY559" s="18">
        <f t="shared" si="2353"/>
        <v>0.1</v>
      </c>
      <c r="BP559" s="1" t="str">
        <f t="shared" si="2358"/>
        <v>Underground</v>
      </c>
      <c r="BQ559" s="18">
        <f>+Conceptos!AB107</f>
        <v>0.1</v>
      </c>
      <c r="BR559" s="18">
        <f t="shared" si="2354"/>
        <v>0.1</v>
      </c>
      <c r="BS559" s="18">
        <f t="shared" si="2354"/>
        <v>0.1</v>
      </c>
      <c r="BT559" s="18">
        <f t="shared" si="2354"/>
        <v>0.1</v>
      </c>
      <c r="BU559" s="18">
        <f t="shared" si="2354"/>
        <v>0.1</v>
      </c>
    </row>
    <row r="560" spans="1:73">
      <c r="B560" s="1" t="str">
        <f t="shared" si="2355"/>
        <v>Underground</v>
      </c>
      <c r="C560" s="18">
        <f>+Conceptos!Y108</f>
        <v>0.12</v>
      </c>
      <c r="D560" s="18">
        <f t="shared" si="2351"/>
        <v>0.12</v>
      </c>
      <c r="E560" s="18">
        <f t="shared" si="2351"/>
        <v>0.12</v>
      </c>
      <c r="F560" s="18">
        <f t="shared" si="2351"/>
        <v>0.12</v>
      </c>
      <c r="G560" s="18">
        <f t="shared" si="2351"/>
        <v>0.12</v>
      </c>
      <c r="X560" s="1" t="str">
        <f t="shared" si="2356"/>
        <v>Underground</v>
      </c>
      <c r="Y560" s="18">
        <f>+Conceptos!Z108</f>
        <v>0.12</v>
      </c>
      <c r="Z560" s="18">
        <f t="shared" si="2352"/>
        <v>0.12</v>
      </c>
      <c r="AA560" s="18">
        <f t="shared" si="2352"/>
        <v>0.12</v>
      </c>
      <c r="AB560" s="18">
        <f t="shared" si="2352"/>
        <v>0.12</v>
      </c>
      <c r="AC560" s="18">
        <f t="shared" si="2352"/>
        <v>0.12</v>
      </c>
      <c r="AT560" s="1" t="str">
        <f t="shared" si="2357"/>
        <v>Fantasy</v>
      </c>
      <c r="AU560" s="18">
        <f>+Conceptos!AA108</f>
        <v>0.12</v>
      </c>
      <c r="AV560" s="18">
        <f t="shared" si="2353"/>
        <v>0.12</v>
      </c>
      <c r="AW560" s="18">
        <f t="shared" si="2353"/>
        <v>0.12</v>
      </c>
      <c r="AX560" s="18">
        <f t="shared" si="2353"/>
        <v>0.12</v>
      </c>
      <c r="AY560" s="18">
        <f t="shared" si="2353"/>
        <v>0.12</v>
      </c>
      <c r="BP560" s="1" t="str">
        <f t="shared" si="2358"/>
        <v>Fantasy</v>
      </c>
      <c r="BQ560" s="18">
        <f>+Conceptos!AB108</f>
        <v>0.12</v>
      </c>
      <c r="BR560" s="18">
        <f t="shared" si="2354"/>
        <v>0.12</v>
      </c>
      <c r="BS560" s="18">
        <f t="shared" si="2354"/>
        <v>0.12</v>
      </c>
      <c r="BT560" s="18">
        <f t="shared" si="2354"/>
        <v>0.12</v>
      </c>
      <c r="BU560" s="18">
        <f t="shared" si="2354"/>
        <v>0.12</v>
      </c>
    </row>
    <row r="561" spans="1:73">
      <c r="B561" s="1" t="str">
        <f t="shared" si="2355"/>
        <v>Fantasy</v>
      </c>
      <c r="C561" s="18">
        <f>+Conceptos!Y109</f>
        <v>0.08</v>
      </c>
      <c r="D561" s="18">
        <f t="shared" si="2351"/>
        <v>0.08</v>
      </c>
      <c r="E561" s="18">
        <f t="shared" si="2351"/>
        <v>0.08</v>
      </c>
      <c r="F561" s="18">
        <f t="shared" si="2351"/>
        <v>0.08</v>
      </c>
      <c r="G561" s="18">
        <f t="shared" si="2351"/>
        <v>0.08</v>
      </c>
      <c r="X561" s="1" t="str">
        <f t="shared" si="2356"/>
        <v>Fantasy</v>
      </c>
      <c r="Y561" s="18">
        <f>+Conceptos!Z109</f>
        <v>0.08</v>
      </c>
      <c r="Z561" s="18">
        <f t="shared" si="2352"/>
        <v>0.08</v>
      </c>
      <c r="AA561" s="18">
        <f t="shared" si="2352"/>
        <v>0.08</v>
      </c>
      <c r="AB561" s="18">
        <f t="shared" si="2352"/>
        <v>0.08</v>
      </c>
      <c r="AC561" s="18">
        <f t="shared" si="2352"/>
        <v>0.08</v>
      </c>
      <c r="AT561" s="1" t="str">
        <f t="shared" si="2357"/>
        <v>Style, Designers</v>
      </c>
      <c r="AU561" s="18">
        <f>+Conceptos!AA109</f>
        <v>0.08</v>
      </c>
      <c r="AV561" s="18">
        <f t="shared" si="2353"/>
        <v>0.08</v>
      </c>
      <c r="AW561" s="18">
        <f t="shared" si="2353"/>
        <v>0.08</v>
      </c>
      <c r="AX561" s="18">
        <f t="shared" si="2353"/>
        <v>0.08</v>
      </c>
      <c r="AY561" s="18">
        <f t="shared" si="2353"/>
        <v>0.08</v>
      </c>
      <c r="BP561" s="1" t="str">
        <f t="shared" si="2358"/>
        <v>Style, Designers</v>
      </c>
      <c r="BQ561" s="18">
        <f>+Conceptos!AB109</f>
        <v>0.08</v>
      </c>
      <c r="BR561" s="18">
        <f t="shared" si="2354"/>
        <v>0.08</v>
      </c>
      <c r="BS561" s="18">
        <f t="shared" si="2354"/>
        <v>0.08</v>
      </c>
      <c r="BT561" s="18">
        <f t="shared" si="2354"/>
        <v>0.08</v>
      </c>
      <c r="BU561" s="18">
        <f t="shared" si="2354"/>
        <v>0.08</v>
      </c>
    </row>
    <row r="562" spans="1:73">
      <c r="B562" s="1" t="str">
        <f t="shared" si="2355"/>
        <v>Style</v>
      </c>
      <c r="C562" s="18">
        <f>+Conceptos!Y110</f>
        <v>0.12</v>
      </c>
      <c r="D562" s="18">
        <f t="shared" si="2351"/>
        <v>0.12</v>
      </c>
      <c r="E562" s="18">
        <f t="shared" si="2351"/>
        <v>0.12</v>
      </c>
      <c r="F562" s="18">
        <f t="shared" si="2351"/>
        <v>0.12</v>
      </c>
      <c r="G562" s="18">
        <f t="shared" si="2351"/>
        <v>0.12</v>
      </c>
      <c r="X562" s="1" t="str">
        <f t="shared" si="2356"/>
        <v>Style</v>
      </c>
      <c r="Y562" s="18">
        <f>+Conceptos!Z110</f>
        <v>0.12</v>
      </c>
      <c r="Z562" s="18">
        <f t="shared" si="2352"/>
        <v>0.12</v>
      </c>
      <c r="AA562" s="18">
        <f t="shared" si="2352"/>
        <v>0.12</v>
      </c>
      <c r="AB562" s="18">
        <f t="shared" si="2352"/>
        <v>0.12</v>
      </c>
      <c r="AC562" s="18">
        <f t="shared" si="2352"/>
        <v>0.12</v>
      </c>
      <c r="AT562" s="1" t="str">
        <f t="shared" si="2357"/>
        <v>Style</v>
      </c>
      <c r="AU562" s="18">
        <f>+Conceptos!AA110</f>
        <v>0.12</v>
      </c>
      <c r="AV562" s="18">
        <f t="shared" si="2353"/>
        <v>0.12</v>
      </c>
      <c r="AW562" s="18">
        <f t="shared" si="2353"/>
        <v>0.12</v>
      </c>
      <c r="AX562" s="18">
        <f t="shared" si="2353"/>
        <v>0.12</v>
      </c>
      <c r="AY562" s="18">
        <f t="shared" si="2353"/>
        <v>0.12</v>
      </c>
      <c r="BP562" s="1" t="str">
        <f t="shared" si="2358"/>
        <v>Style</v>
      </c>
      <c r="BQ562" s="18">
        <f>+Conceptos!AB110</f>
        <v>0.12</v>
      </c>
      <c r="BR562" s="18">
        <f t="shared" si="2354"/>
        <v>0.12</v>
      </c>
      <c r="BS562" s="18">
        <f t="shared" si="2354"/>
        <v>0.12</v>
      </c>
      <c r="BT562" s="18">
        <f t="shared" si="2354"/>
        <v>0.12</v>
      </c>
      <c r="BU562" s="18">
        <f t="shared" si="2354"/>
        <v>0.12</v>
      </c>
    </row>
    <row r="563" spans="1:73">
      <c r="B563" s="1" t="str">
        <f t="shared" si="2355"/>
        <v>Designers</v>
      </c>
      <c r="C563" s="18">
        <f>+Conceptos!Y111</f>
        <v>0.1</v>
      </c>
      <c r="D563" s="18">
        <f t="shared" si="2351"/>
        <v>0.1</v>
      </c>
      <c r="E563" s="18">
        <f t="shared" si="2351"/>
        <v>0.1</v>
      </c>
      <c r="F563" s="18">
        <f t="shared" si="2351"/>
        <v>0.1</v>
      </c>
      <c r="G563" s="18">
        <f t="shared" si="2351"/>
        <v>0.1</v>
      </c>
      <c r="X563" s="1" t="str">
        <f t="shared" si="2356"/>
        <v>Designers</v>
      </c>
      <c r="Y563" s="18">
        <f>+Conceptos!Z111</f>
        <v>0.1</v>
      </c>
      <c r="Z563" s="18">
        <f t="shared" si="2352"/>
        <v>0.1</v>
      </c>
      <c r="AA563" s="18">
        <f t="shared" si="2352"/>
        <v>0.1</v>
      </c>
      <c r="AB563" s="18">
        <f t="shared" si="2352"/>
        <v>0.1</v>
      </c>
      <c r="AC563" s="18">
        <f t="shared" si="2352"/>
        <v>0.1</v>
      </c>
      <c r="AT563" s="1" t="str">
        <f t="shared" si="2357"/>
        <v>Designers</v>
      </c>
      <c r="AU563" s="18">
        <f>+Conceptos!AA111</f>
        <v>0.1</v>
      </c>
      <c r="AV563" s="18">
        <f t="shared" si="2353"/>
        <v>0.1</v>
      </c>
      <c r="AW563" s="18">
        <f t="shared" si="2353"/>
        <v>0.1</v>
      </c>
      <c r="AX563" s="18">
        <f t="shared" si="2353"/>
        <v>0.1</v>
      </c>
      <c r="AY563" s="18">
        <f t="shared" si="2353"/>
        <v>0.1</v>
      </c>
      <c r="BP563" s="1" t="str">
        <f t="shared" si="2358"/>
        <v>Designers</v>
      </c>
      <c r="BQ563" s="18">
        <f>+Conceptos!AB111</f>
        <v>0.1</v>
      </c>
      <c r="BR563" s="18">
        <f t="shared" si="2354"/>
        <v>0.1</v>
      </c>
      <c r="BS563" s="18">
        <f t="shared" si="2354"/>
        <v>0.1</v>
      </c>
      <c r="BT563" s="18">
        <f t="shared" si="2354"/>
        <v>0.1</v>
      </c>
      <c r="BU563" s="18">
        <f t="shared" si="2354"/>
        <v>0.1</v>
      </c>
    </row>
    <row r="564" spans="1:73">
      <c r="B564" s="1" t="str">
        <f t="shared" si="2355"/>
        <v>Supra</v>
      </c>
      <c r="C564" s="18">
        <f>+Conceptos!Y112</f>
        <v>0.05</v>
      </c>
      <c r="D564" s="18">
        <f t="shared" si="2351"/>
        <v>0.05</v>
      </c>
      <c r="E564" s="18">
        <f t="shared" si="2351"/>
        <v>0.05</v>
      </c>
      <c r="F564" s="18">
        <f t="shared" si="2351"/>
        <v>0.05</v>
      </c>
      <c r="G564" s="18">
        <f t="shared" si="2351"/>
        <v>0.05</v>
      </c>
      <c r="X564" s="1" t="str">
        <f t="shared" si="2356"/>
        <v>Supra</v>
      </c>
      <c r="Y564" s="18">
        <f>+Conceptos!Z112</f>
        <v>0.05</v>
      </c>
      <c r="Z564" s="18">
        <f t="shared" si="2352"/>
        <v>0.05</v>
      </c>
      <c r="AA564" s="18">
        <f t="shared" si="2352"/>
        <v>0.05</v>
      </c>
      <c r="AB564" s="18">
        <f t="shared" si="2352"/>
        <v>0.05</v>
      </c>
      <c r="AC564" s="18">
        <f t="shared" si="2352"/>
        <v>0.05</v>
      </c>
      <c r="AT564" s="1" t="str">
        <f t="shared" si="2357"/>
        <v>Supra</v>
      </c>
      <c r="AU564" s="18">
        <f>+Conceptos!AA112</f>
        <v>0.05</v>
      </c>
      <c r="AV564" s="18">
        <f t="shared" si="2353"/>
        <v>0.05</v>
      </c>
      <c r="AW564" s="18">
        <f t="shared" si="2353"/>
        <v>0.05</v>
      </c>
      <c r="AX564" s="18">
        <f t="shared" si="2353"/>
        <v>0.05</v>
      </c>
      <c r="AY564" s="18">
        <f t="shared" si="2353"/>
        <v>0.05</v>
      </c>
      <c r="BP564" s="1" t="str">
        <f t="shared" si="2358"/>
        <v>Supra</v>
      </c>
      <c r="BQ564" s="18">
        <f>+Conceptos!AB112</f>
        <v>0.05</v>
      </c>
      <c r="BR564" s="18">
        <f t="shared" si="2354"/>
        <v>0.05</v>
      </c>
      <c r="BS564" s="18">
        <f t="shared" si="2354"/>
        <v>0.05</v>
      </c>
      <c r="BT564" s="18">
        <f t="shared" si="2354"/>
        <v>0.05</v>
      </c>
      <c r="BU564" s="18">
        <f t="shared" si="2354"/>
        <v>0.05</v>
      </c>
    </row>
    <row r="565" spans="1:73">
      <c r="B565" s="1"/>
      <c r="C565" s="18"/>
      <c r="D565" s="18"/>
      <c r="E565" s="18"/>
      <c r="F565" s="18"/>
      <c r="G565" s="18"/>
      <c r="X565" s="1"/>
      <c r="Y565" s="18"/>
      <c r="Z565" s="18"/>
      <c r="AA565" s="18"/>
      <c r="AB565" s="18"/>
      <c r="AC565" s="18"/>
      <c r="AT565" s="1"/>
      <c r="AU565" s="18">
        <f>+Conceptos!AA113</f>
        <v>0</v>
      </c>
      <c r="AV565" s="18"/>
      <c r="AW565" s="18"/>
      <c r="AX565" s="18"/>
      <c r="AY565" s="18"/>
      <c r="BP565" s="1"/>
      <c r="BQ565" s="18"/>
      <c r="BR565" s="18"/>
      <c r="BS565" s="18"/>
      <c r="BT565" s="18"/>
      <c r="BU565" s="18"/>
    </row>
    <row r="566" spans="1:73">
      <c r="B566" s="1" t="str">
        <f t="shared" si="2355"/>
        <v>Niños</v>
      </c>
      <c r="C566" s="18">
        <f>+Conceptos!Y114</f>
        <v>0.06</v>
      </c>
      <c r="D566" s="18">
        <f t="shared" ref="D566:G567" si="2359">+C566</f>
        <v>0.06</v>
      </c>
      <c r="E566" s="18">
        <f t="shared" si="2359"/>
        <v>0.06</v>
      </c>
      <c r="F566" s="18">
        <f t="shared" si="2359"/>
        <v>0.06</v>
      </c>
      <c r="G566" s="18">
        <f t="shared" si="2359"/>
        <v>0.06</v>
      </c>
      <c r="X566" s="1" t="str">
        <f t="shared" si="2356"/>
        <v>Niños</v>
      </c>
      <c r="Y566" s="18">
        <f>+Conceptos!Z114</f>
        <v>0.06</v>
      </c>
      <c r="Z566" s="18">
        <f t="shared" ref="Z566:AC567" si="2360">+Y566</f>
        <v>0.06</v>
      </c>
      <c r="AA566" s="18">
        <f t="shared" si="2360"/>
        <v>0.06</v>
      </c>
      <c r="AB566" s="18">
        <f t="shared" si="2360"/>
        <v>0.06</v>
      </c>
      <c r="AC566" s="18">
        <f t="shared" si="2360"/>
        <v>0.06</v>
      </c>
      <c r="AT566" s="1" t="str">
        <f t="shared" si="2357"/>
        <v>Niños</v>
      </c>
      <c r="AU566" s="18">
        <f>+Conceptos!AA114</f>
        <v>0.06</v>
      </c>
      <c r="AV566" s="18">
        <f t="shared" ref="AV566:AY567" si="2361">+AU566</f>
        <v>0.06</v>
      </c>
      <c r="AW566" s="18">
        <f t="shared" si="2361"/>
        <v>0.06</v>
      </c>
      <c r="AX566" s="18">
        <f t="shared" si="2361"/>
        <v>0.06</v>
      </c>
      <c r="AY566" s="18">
        <f t="shared" si="2361"/>
        <v>0.06</v>
      </c>
      <c r="BP566" s="1" t="str">
        <f t="shared" si="2358"/>
        <v>Niños</v>
      </c>
      <c r="BQ566" s="18">
        <f>+Conceptos!AB114</f>
        <v>0.06</v>
      </c>
      <c r="BR566" s="18">
        <f t="shared" ref="BR566:BU567" si="2362">+BQ566</f>
        <v>0.06</v>
      </c>
      <c r="BS566" s="18">
        <f t="shared" si="2362"/>
        <v>0.06</v>
      </c>
      <c r="BT566" s="18">
        <f t="shared" si="2362"/>
        <v>0.06</v>
      </c>
      <c r="BU566" s="18">
        <f t="shared" si="2362"/>
        <v>0.06</v>
      </c>
    </row>
    <row r="567" spans="1:73">
      <c r="B567" s="1" t="str">
        <f t="shared" si="2355"/>
        <v>Señora</v>
      </c>
      <c r="C567" s="18">
        <f>+Conceptos!Y115</f>
        <v>0.06</v>
      </c>
      <c r="D567" s="18">
        <f t="shared" si="2359"/>
        <v>0.06</v>
      </c>
      <c r="E567" s="18">
        <f t="shared" si="2359"/>
        <v>0.06</v>
      </c>
      <c r="F567" s="18">
        <f t="shared" si="2359"/>
        <v>0.06</v>
      </c>
      <c r="G567" s="18">
        <f t="shared" si="2359"/>
        <v>0.06</v>
      </c>
      <c r="X567" s="1" t="str">
        <f t="shared" si="2356"/>
        <v>Señora</v>
      </c>
      <c r="Y567" s="18">
        <f>+Conceptos!Z115</f>
        <v>0.06</v>
      </c>
      <c r="Z567" s="18">
        <f t="shared" si="2360"/>
        <v>0.06</v>
      </c>
      <c r="AA567" s="18">
        <f t="shared" si="2360"/>
        <v>0.06</v>
      </c>
      <c r="AB567" s="18">
        <f t="shared" si="2360"/>
        <v>0.06</v>
      </c>
      <c r="AC567" s="18">
        <f t="shared" si="2360"/>
        <v>0.06</v>
      </c>
      <c r="AT567" s="1" t="str">
        <f t="shared" si="2357"/>
        <v>Señora</v>
      </c>
      <c r="AU567" s="18">
        <f>+Conceptos!AA115</f>
        <v>0.06</v>
      </c>
      <c r="AV567" s="18">
        <f t="shared" si="2361"/>
        <v>0.06</v>
      </c>
      <c r="AW567" s="18">
        <f t="shared" si="2361"/>
        <v>0.06</v>
      </c>
      <c r="AX567" s="18">
        <f t="shared" si="2361"/>
        <v>0.06</v>
      </c>
      <c r="AY567" s="18">
        <f t="shared" si="2361"/>
        <v>0.06</v>
      </c>
      <c r="BP567" s="1" t="str">
        <f t="shared" si="2358"/>
        <v>Señora</v>
      </c>
      <c r="BQ567" s="18">
        <f>+Conceptos!AB115</f>
        <v>0.06</v>
      </c>
      <c r="BR567" s="18">
        <f t="shared" si="2362"/>
        <v>0.06</v>
      </c>
      <c r="BS567" s="18">
        <f t="shared" si="2362"/>
        <v>0.06</v>
      </c>
      <c r="BT567" s="18">
        <f t="shared" si="2362"/>
        <v>0.06</v>
      </c>
      <c r="BU567" s="18">
        <f t="shared" si="2362"/>
        <v>0.06</v>
      </c>
    </row>
    <row r="568" spans="1:73">
      <c r="B568" s="1" t="str">
        <f t="shared" si="2355"/>
        <v>Regalo</v>
      </c>
      <c r="C568" s="18"/>
      <c r="D568" s="18"/>
      <c r="E568" s="18"/>
      <c r="F568" s="18"/>
      <c r="G568" s="18"/>
      <c r="X568" s="1" t="str">
        <f t="shared" si="2356"/>
        <v>Regalo</v>
      </c>
      <c r="Y568" s="18"/>
      <c r="AT568" s="1" t="str">
        <f t="shared" si="2357"/>
        <v>Regalo</v>
      </c>
      <c r="AU568" s="18"/>
      <c r="AV568" s="18"/>
      <c r="AW568" s="18"/>
      <c r="AX568" s="18"/>
      <c r="AY568" s="18"/>
      <c r="BP568" s="1" t="str">
        <f t="shared" si="2358"/>
        <v>Regalo</v>
      </c>
      <c r="BQ568" s="18"/>
    </row>
    <row r="569" spans="1:73">
      <c r="B569" s="1" t="str">
        <f t="shared" si="2355"/>
        <v>Merchandising</v>
      </c>
      <c r="C569" s="18"/>
      <c r="D569" s="18"/>
      <c r="E569" s="18"/>
      <c r="F569" s="18"/>
      <c r="G569" s="18"/>
      <c r="X569" s="1" t="str">
        <f t="shared" si="2356"/>
        <v>Merchandising</v>
      </c>
      <c r="Y569" s="18"/>
      <c r="Z569" s="18"/>
      <c r="AA569" s="18"/>
      <c r="AB569" s="18"/>
      <c r="AC569" s="18"/>
      <c r="AT569" s="1" t="str">
        <f t="shared" si="2357"/>
        <v>Merchandising</v>
      </c>
      <c r="AU569" s="18"/>
      <c r="AV569" s="18"/>
      <c r="AW569" s="18"/>
      <c r="AX569" s="18"/>
      <c r="AY569" s="18"/>
      <c r="BP569" s="1" t="str">
        <f t="shared" si="2358"/>
        <v>Merchandising</v>
      </c>
      <c r="BQ569" s="18"/>
      <c r="BR569" s="18"/>
      <c r="BS569" s="18"/>
      <c r="BT569" s="18"/>
      <c r="BU569" s="18"/>
    </row>
    <row r="570" spans="1:73">
      <c r="B570" s="1"/>
      <c r="C570" s="18">
        <f>SUM(C555:C569)</f>
        <v>1</v>
      </c>
      <c r="D570" s="18">
        <f>SUM(D555:D569)</f>
        <v>1</v>
      </c>
      <c r="E570" s="18">
        <f>SUM(E555:E569)</f>
        <v>1</v>
      </c>
      <c r="F570" s="18">
        <f>SUM(F555:F569)</f>
        <v>1</v>
      </c>
      <c r="G570" s="18">
        <f>SUM(G555:G569)</f>
        <v>1</v>
      </c>
      <c r="X570" s="1"/>
      <c r="Y570" s="18">
        <f>SUM(Y555:Y567)</f>
        <v>1</v>
      </c>
      <c r="Z570" s="18">
        <f>SUM(Z555:Z567)</f>
        <v>1</v>
      </c>
      <c r="AA570" s="18">
        <f>SUM(AA555:AA567)</f>
        <v>1</v>
      </c>
      <c r="AB570" s="18">
        <f>SUM(AB555:AB567)</f>
        <v>1</v>
      </c>
      <c r="AC570" s="18">
        <f>SUM(AC555:AC567)</f>
        <v>1</v>
      </c>
      <c r="AT570" s="1"/>
      <c r="AU570" s="18">
        <f>SUM(AU555:AU569)</f>
        <v>1</v>
      </c>
      <c r="AV570" s="18">
        <f>SUM(AV555:AV569)</f>
        <v>1</v>
      </c>
      <c r="AW570" s="18">
        <f>SUM(AW555:AW569)</f>
        <v>1</v>
      </c>
      <c r="AX570" s="18">
        <f>SUM(AX555:AX569)</f>
        <v>1</v>
      </c>
      <c r="AY570" s="18">
        <f>SUM(AY555:AY569)</f>
        <v>1</v>
      </c>
      <c r="BP570" s="1"/>
      <c r="BQ570" s="18">
        <f>SUM(BQ555:BQ569)</f>
        <v>1</v>
      </c>
      <c r="BR570" s="18">
        <f>SUM(BR555:BR569)</f>
        <v>1</v>
      </c>
      <c r="BS570" s="18">
        <f>SUM(BS555:BS569)</f>
        <v>1</v>
      </c>
      <c r="BT570" s="18">
        <f>SUM(BT555:BT569)</f>
        <v>1</v>
      </c>
      <c r="BU570" s="18">
        <f>SUM(BU555:BU569)</f>
        <v>1</v>
      </c>
    </row>
    <row r="571" spans="1:73">
      <c r="AT571" s="1"/>
      <c r="AU571" s="18"/>
      <c r="AV571" s="18"/>
      <c r="AW571" s="18"/>
      <c r="AX571" s="18"/>
      <c r="AY571" s="18"/>
    </row>
    <row r="573" spans="1:73" ht="13.5" thickBot="1">
      <c r="A573" s="37" t="s">
        <v>240</v>
      </c>
      <c r="W573" s="37" t="s">
        <v>240</v>
      </c>
      <c r="AS573" s="37" t="s">
        <v>240</v>
      </c>
      <c r="BO573" s="37" t="s">
        <v>240</v>
      </c>
    </row>
    <row r="574" spans="1:73" ht="13.5" thickBot="1">
      <c r="A574" s="37"/>
      <c r="B574" s="6" t="s">
        <v>3</v>
      </c>
      <c r="C574" s="7" t="s">
        <v>7</v>
      </c>
      <c r="D574" s="7" t="s">
        <v>8</v>
      </c>
      <c r="E574" s="7" t="s">
        <v>9</v>
      </c>
      <c r="F574" s="8" t="s">
        <v>10</v>
      </c>
      <c r="W574" s="37"/>
      <c r="X574" s="6" t="s">
        <v>3</v>
      </c>
      <c r="Y574" s="7" t="s">
        <v>7</v>
      </c>
      <c r="Z574" s="7" t="s">
        <v>8</v>
      </c>
      <c r="AA574" s="7" t="s">
        <v>9</v>
      </c>
      <c r="AB574" s="8" t="s">
        <v>10</v>
      </c>
      <c r="AS574" s="37"/>
      <c r="AT574" s="6" t="s">
        <v>3</v>
      </c>
      <c r="AU574" s="7" t="s">
        <v>7</v>
      </c>
      <c r="AV574" s="7" t="s">
        <v>8</v>
      </c>
      <c r="AW574" s="7" t="s">
        <v>9</v>
      </c>
      <c r="AX574" s="8" t="s">
        <v>10</v>
      </c>
      <c r="BO574" s="37"/>
      <c r="BP574" s="6" t="s">
        <v>3</v>
      </c>
      <c r="BQ574" s="7" t="s">
        <v>7</v>
      </c>
      <c r="BR574" s="7" t="s">
        <v>8</v>
      </c>
      <c r="BS574" s="7" t="s">
        <v>9</v>
      </c>
      <c r="BT574" s="8" t="s">
        <v>10</v>
      </c>
    </row>
    <row r="575" spans="1:73">
      <c r="A575" t="str">
        <f>+A547</f>
        <v>Ptos de venta Propios</v>
      </c>
      <c r="B575" s="11">
        <f t="shared" ref="B575:F579" si="2363">+B547*B481*$E$8</f>
        <v>0</v>
      </c>
      <c r="C575" s="11">
        <f t="shared" si="2363"/>
        <v>0</v>
      </c>
      <c r="D575" s="11">
        <f t="shared" si="2363"/>
        <v>0</v>
      </c>
      <c r="E575" s="11">
        <f t="shared" si="2363"/>
        <v>4976</v>
      </c>
      <c r="F575" s="11">
        <f t="shared" si="2363"/>
        <v>77750</v>
      </c>
      <c r="W575" t="str">
        <f>+W547</f>
        <v>Ptos de venta Propios</v>
      </c>
      <c r="X575" s="11">
        <f t="shared" ref="X575:AB578" si="2364">+X547*X481*$AA$8</f>
        <v>0</v>
      </c>
      <c r="Y575" s="11">
        <f t="shared" si="2364"/>
        <v>0</v>
      </c>
      <c r="Z575" s="11">
        <f t="shared" si="2364"/>
        <v>0</v>
      </c>
      <c r="AA575" s="11">
        <f t="shared" si="2364"/>
        <v>4976</v>
      </c>
      <c r="AB575" s="11">
        <f t="shared" si="2364"/>
        <v>77750</v>
      </c>
      <c r="AS575" t="str">
        <f>+AS547</f>
        <v>Ptos de venta Propios</v>
      </c>
      <c r="AT575" s="11">
        <f t="shared" ref="AT575:AX579" si="2365">+AT547*AT481*$AW$8</f>
        <v>0</v>
      </c>
      <c r="AU575" s="11">
        <f t="shared" si="2365"/>
        <v>0</v>
      </c>
      <c r="AV575" s="11">
        <f t="shared" si="2365"/>
        <v>0</v>
      </c>
      <c r="AW575" s="11">
        <f t="shared" si="2365"/>
        <v>4976</v>
      </c>
      <c r="AX575" s="11">
        <f t="shared" si="2365"/>
        <v>77750</v>
      </c>
      <c r="BO575" t="str">
        <f>+BO547</f>
        <v>Ptos de venta Propios</v>
      </c>
      <c r="BP575" s="11">
        <f t="shared" ref="BP575:BT579" si="2366">+BP547*BP481*$BS$8</f>
        <v>0</v>
      </c>
      <c r="BQ575" s="11">
        <f t="shared" si="2366"/>
        <v>0</v>
      </c>
      <c r="BR575" s="11">
        <f t="shared" si="2366"/>
        <v>0</v>
      </c>
      <c r="BS575" s="11">
        <f t="shared" si="2366"/>
        <v>4976</v>
      </c>
      <c r="BT575" s="11">
        <f t="shared" si="2366"/>
        <v>77750</v>
      </c>
    </row>
    <row r="576" spans="1:73">
      <c r="A576" t="str">
        <f>+A548</f>
        <v>Grandes cadenas</v>
      </c>
      <c r="B576" s="11">
        <f t="shared" si="2363"/>
        <v>0</v>
      </c>
      <c r="C576" s="11">
        <f t="shared" si="2363"/>
        <v>0</v>
      </c>
      <c r="D576" s="11">
        <f t="shared" si="2363"/>
        <v>0</v>
      </c>
      <c r="E576" s="11">
        <f t="shared" si="2363"/>
        <v>0</v>
      </c>
      <c r="F576" s="11">
        <f t="shared" si="2363"/>
        <v>223920</v>
      </c>
      <c r="W576" t="str">
        <f>+W548</f>
        <v>Grandes cadenas</v>
      </c>
      <c r="X576" s="11">
        <f t="shared" si="2364"/>
        <v>0</v>
      </c>
      <c r="Y576" s="11">
        <f t="shared" si="2364"/>
        <v>0</v>
      </c>
      <c r="Z576" s="11">
        <f t="shared" si="2364"/>
        <v>0</v>
      </c>
      <c r="AA576" s="11">
        <f t="shared" si="2364"/>
        <v>0</v>
      </c>
      <c r="AB576" s="11">
        <f t="shared" si="2364"/>
        <v>223920</v>
      </c>
      <c r="AS576" t="str">
        <f>+AS548</f>
        <v>Grandes cadenas</v>
      </c>
      <c r="AT576" s="11">
        <f t="shared" si="2365"/>
        <v>0</v>
      </c>
      <c r="AU576" s="11">
        <f t="shared" si="2365"/>
        <v>0</v>
      </c>
      <c r="AV576" s="11">
        <f t="shared" si="2365"/>
        <v>0</v>
      </c>
      <c r="AW576" s="11">
        <f t="shared" si="2365"/>
        <v>0</v>
      </c>
      <c r="AX576" s="11">
        <f t="shared" si="2365"/>
        <v>223920</v>
      </c>
      <c r="BO576" t="str">
        <f>+BO548</f>
        <v>Grandes cadenas</v>
      </c>
      <c r="BP576" s="11">
        <f t="shared" si="2366"/>
        <v>0</v>
      </c>
      <c r="BQ576" s="11">
        <f t="shared" si="2366"/>
        <v>0</v>
      </c>
      <c r="BR576" s="11">
        <f t="shared" si="2366"/>
        <v>0</v>
      </c>
      <c r="BS576" s="11">
        <f t="shared" si="2366"/>
        <v>0</v>
      </c>
      <c r="BT576" s="11">
        <f t="shared" si="2366"/>
        <v>746400</v>
      </c>
    </row>
    <row r="577" spans="1:87">
      <c r="A577" t="str">
        <f>+A549</f>
        <v>Web</v>
      </c>
      <c r="B577" s="11">
        <f t="shared" si="2363"/>
        <v>0</v>
      </c>
      <c r="C577" s="11">
        <f t="shared" si="2363"/>
        <v>0</v>
      </c>
      <c r="D577" s="11">
        <f t="shared" si="2363"/>
        <v>0</v>
      </c>
      <c r="E577" s="11">
        <f t="shared" si="2363"/>
        <v>4976</v>
      </c>
      <c r="F577" s="11">
        <f t="shared" si="2363"/>
        <v>12440</v>
      </c>
      <c r="W577" t="str">
        <f>+W549</f>
        <v>Web</v>
      </c>
      <c r="X577" s="11">
        <f t="shared" si="2364"/>
        <v>0</v>
      </c>
      <c r="Y577" s="11">
        <f t="shared" si="2364"/>
        <v>0</v>
      </c>
      <c r="Z577" s="11">
        <f t="shared" si="2364"/>
        <v>0</v>
      </c>
      <c r="AA577" s="11">
        <f t="shared" si="2364"/>
        <v>4976</v>
      </c>
      <c r="AB577" s="11">
        <f t="shared" si="2364"/>
        <v>12440</v>
      </c>
      <c r="AS577" t="str">
        <f>+AS549</f>
        <v>Web</v>
      </c>
      <c r="AT577" s="11">
        <f t="shared" si="2365"/>
        <v>0</v>
      </c>
      <c r="AU577" s="11">
        <f t="shared" si="2365"/>
        <v>0</v>
      </c>
      <c r="AV577" s="11">
        <f t="shared" si="2365"/>
        <v>0</v>
      </c>
      <c r="AW577" s="11">
        <f t="shared" si="2365"/>
        <v>4976</v>
      </c>
      <c r="AX577" s="11">
        <f t="shared" si="2365"/>
        <v>12440</v>
      </c>
      <c r="BO577" t="str">
        <f>+BO549</f>
        <v>Web</v>
      </c>
      <c r="BP577" s="11">
        <f t="shared" si="2366"/>
        <v>0</v>
      </c>
      <c r="BQ577" s="11">
        <f t="shared" si="2366"/>
        <v>0</v>
      </c>
      <c r="BR577" s="11">
        <f t="shared" si="2366"/>
        <v>0</v>
      </c>
      <c r="BS577" s="11">
        <f t="shared" si="2366"/>
        <v>4976</v>
      </c>
      <c r="BT577" s="11">
        <f t="shared" si="2366"/>
        <v>12440</v>
      </c>
    </row>
    <row r="578" spans="1:87">
      <c r="A578" t="str">
        <f>+A550</f>
        <v>Ptos de venta ajenos</v>
      </c>
      <c r="B578" s="11">
        <f t="shared" si="2363"/>
        <v>0</v>
      </c>
      <c r="C578" s="11">
        <f t="shared" si="2363"/>
        <v>0</v>
      </c>
      <c r="D578" s="11">
        <f t="shared" si="2363"/>
        <v>0</v>
      </c>
      <c r="E578" s="11">
        <f t="shared" si="2363"/>
        <v>69975</v>
      </c>
      <c r="F578" s="11">
        <f t="shared" si="2363"/>
        <v>93300</v>
      </c>
      <c r="W578" t="str">
        <f>+W550</f>
        <v>Ptos de venta ajenos</v>
      </c>
      <c r="X578" s="11">
        <f t="shared" si="2364"/>
        <v>0</v>
      </c>
      <c r="Y578" s="11">
        <f t="shared" si="2364"/>
        <v>0</v>
      </c>
      <c r="Z578" s="11">
        <f t="shared" si="2364"/>
        <v>0</v>
      </c>
      <c r="AA578" s="11">
        <f t="shared" si="2364"/>
        <v>69975</v>
      </c>
      <c r="AB578" s="11">
        <f t="shared" si="2364"/>
        <v>93300</v>
      </c>
      <c r="AS578" t="str">
        <f>+AS550</f>
        <v>Ptos de venta ajenos</v>
      </c>
      <c r="AT578" s="11">
        <f t="shared" si="2365"/>
        <v>0</v>
      </c>
      <c r="AU578" s="11">
        <f t="shared" si="2365"/>
        <v>0</v>
      </c>
      <c r="AV578" s="11">
        <f t="shared" si="2365"/>
        <v>0</v>
      </c>
      <c r="AW578" s="11">
        <f t="shared" si="2365"/>
        <v>69975</v>
      </c>
      <c r="AX578" s="11">
        <f t="shared" si="2365"/>
        <v>93300</v>
      </c>
      <c r="BO578" t="str">
        <f>+BO550</f>
        <v>Ptos de venta ajenos</v>
      </c>
      <c r="BP578" s="11">
        <f t="shared" si="2366"/>
        <v>0</v>
      </c>
      <c r="BQ578" s="11">
        <f t="shared" si="2366"/>
        <v>0</v>
      </c>
      <c r="BR578" s="11">
        <f t="shared" si="2366"/>
        <v>0</v>
      </c>
      <c r="BS578" s="11">
        <f t="shared" si="2366"/>
        <v>466500</v>
      </c>
      <c r="BT578" s="11">
        <f t="shared" si="2366"/>
        <v>622000</v>
      </c>
    </row>
    <row r="579" spans="1:87" ht="13.5" thickBot="1">
      <c r="A579" t="str">
        <f>+A551</f>
        <v>merchandaising regalos</v>
      </c>
      <c r="B579" s="458">
        <f t="shared" si="2363"/>
        <v>0</v>
      </c>
      <c r="C579" s="458">
        <f t="shared" si="2363"/>
        <v>0</v>
      </c>
      <c r="D579" s="458">
        <f t="shared" si="2363"/>
        <v>0</v>
      </c>
      <c r="E579" s="458">
        <f t="shared" si="2363"/>
        <v>311</v>
      </c>
      <c r="F579" s="458">
        <f t="shared" si="2363"/>
        <v>1244</v>
      </c>
      <c r="W579" t="str">
        <f>+W551</f>
        <v>merchandaising regalos</v>
      </c>
      <c r="X579" s="458">
        <f>+X551*X485*$E$8</f>
        <v>0</v>
      </c>
      <c r="Y579" s="458">
        <f>+Y551*Y485*$E$8</f>
        <v>0</v>
      </c>
      <c r="Z579" s="458">
        <f>+Z551*Z485*$E$8</f>
        <v>0</v>
      </c>
      <c r="AA579" s="458">
        <f>+AA551*AA485*$E$8</f>
        <v>311</v>
      </c>
      <c r="AB579" s="458">
        <f>+AB551*AB485*$E$8</f>
        <v>1244</v>
      </c>
      <c r="AS579" t="str">
        <f>+AS551</f>
        <v>merchandaising regalos</v>
      </c>
      <c r="AT579" s="11">
        <f t="shared" si="2365"/>
        <v>0</v>
      </c>
      <c r="AU579" s="11">
        <f t="shared" si="2365"/>
        <v>0</v>
      </c>
      <c r="AV579" s="11">
        <f t="shared" si="2365"/>
        <v>0</v>
      </c>
      <c r="AW579" s="11">
        <f t="shared" si="2365"/>
        <v>311</v>
      </c>
      <c r="AX579" s="11">
        <f t="shared" si="2365"/>
        <v>1244</v>
      </c>
      <c r="BO579" t="str">
        <f>+BO551</f>
        <v>merchandaising regalos</v>
      </c>
      <c r="BP579" s="11">
        <f t="shared" si="2366"/>
        <v>0</v>
      </c>
      <c r="BQ579" s="11">
        <f t="shared" si="2366"/>
        <v>0</v>
      </c>
      <c r="BR579" s="11">
        <f t="shared" si="2366"/>
        <v>0</v>
      </c>
      <c r="BS579" s="11">
        <f t="shared" si="2366"/>
        <v>311</v>
      </c>
      <c r="BT579" s="11">
        <f t="shared" si="2366"/>
        <v>1244</v>
      </c>
    </row>
    <row r="580" spans="1:87" ht="13.5" thickBot="1">
      <c r="A580" s="38" t="s">
        <v>19</v>
      </c>
      <c r="B580" s="39">
        <f>SUM(B575:B579)</f>
        <v>0</v>
      </c>
      <c r="C580" s="40">
        <f>SUM(C575:C579)</f>
        <v>0</v>
      </c>
      <c r="D580" s="40">
        <f>SUM(D575:D579)</f>
        <v>0</v>
      </c>
      <c r="E580" s="40">
        <f>SUM(E575:E579)</f>
        <v>80238</v>
      </c>
      <c r="F580" s="41">
        <f>SUM(F575:F579)</f>
        <v>408654</v>
      </c>
      <c r="W580" s="38" t="s">
        <v>19</v>
      </c>
      <c r="X580" s="39">
        <f>SUM(X575:X579)</f>
        <v>0</v>
      </c>
      <c r="Y580" s="40">
        <f>SUM(Y575:Y579)</f>
        <v>0</v>
      </c>
      <c r="Z580" s="40">
        <f>SUM(Z575:Z579)</f>
        <v>0</v>
      </c>
      <c r="AA580" s="40">
        <f>SUM(AA575:AA579)</f>
        <v>80238</v>
      </c>
      <c r="AB580" s="41">
        <f>SUM(AB575:AB579)</f>
        <v>408654</v>
      </c>
      <c r="AS580" s="38" t="s">
        <v>19</v>
      </c>
      <c r="AT580" s="39">
        <f>SUM(AT575:AT579)</f>
        <v>0</v>
      </c>
      <c r="AU580" s="40">
        <f>SUM(AU575:AU579)</f>
        <v>0</v>
      </c>
      <c r="AV580" s="40">
        <f>SUM(AV575:AV579)</f>
        <v>0</v>
      </c>
      <c r="AW580" s="40">
        <f>SUM(AW575:AW579)</f>
        <v>80238</v>
      </c>
      <c r="AX580" s="41">
        <f>SUM(AX575:AX579)</f>
        <v>408654</v>
      </c>
      <c r="BO580" s="38" t="s">
        <v>19</v>
      </c>
      <c r="BP580" s="39">
        <f>SUM(BP575:BP579)</f>
        <v>0</v>
      </c>
      <c r="BQ580" s="40">
        <f>SUM(BQ575:BQ579)</f>
        <v>0</v>
      </c>
      <c r="BR580" s="40">
        <f>SUM(BR575:BR579)</f>
        <v>0</v>
      </c>
      <c r="BS580" s="40">
        <f>SUM(BS575:BS579)</f>
        <v>476763</v>
      </c>
      <c r="BT580" s="41">
        <f>SUM(BT575:BT579)</f>
        <v>1459834</v>
      </c>
    </row>
    <row r="581" spans="1:87">
      <c r="F581" s="10">
        <f>SUM(B580:F580)</f>
        <v>488892</v>
      </c>
      <c r="AB581" s="10">
        <f>SUM(X580:AB580)</f>
        <v>488892</v>
      </c>
      <c r="AX581" s="10">
        <f>SUM(AT580:AX580)</f>
        <v>488892</v>
      </c>
      <c r="BT581" s="10">
        <f>SUM(BP580:BT580)</f>
        <v>1936597</v>
      </c>
    </row>
    <row r="583" spans="1:87" ht="16.5" thickBot="1">
      <c r="C583" t="str">
        <f>+A575</f>
        <v>Ptos de venta Propios</v>
      </c>
      <c r="I583" s="45" t="s">
        <v>49</v>
      </c>
      <c r="P583" s="45" t="s">
        <v>42</v>
      </c>
      <c r="Y583" t="str">
        <f>+W575</f>
        <v>Ptos de venta Propios</v>
      </c>
      <c r="AE583" s="45" t="s">
        <v>49</v>
      </c>
      <c r="AL583" s="45" t="s">
        <v>42</v>
      </c>
      <c r="AU583" t="str">
        <f>+AS575</f>
        <v>Ptos de venta Propios</v>
      </c>
      <c r="BA583" s="45" t="s">
        <v>49</v>
      </c>
      <c r="BH583" s="45" t="s">
        <v>42</v>
      </c>
      <c r="BQ583" t="str">
        <f>+BO575</f>
        <v>Ptos de venta Propios</v>
      </c>
      <c r="BW583" s="45" t="s">
        <v>49</v>
      </c>
      <c r="CD583" s="45" t="s">
        <v>42</v>
      </c>
    </row>
    <row r="584" spans="1:87" ht="16.5" thickBot="1">
      <c r="A584" s="45" t="s">
        <v>50</v>
      </c>
      <c r="C584" s="6" t="s">
        <v>3</v>
      </c>
      <c r="D584" s="7" t="s">
        <v>7</v>
      </c>
      <c r="E584" s="7" t="s">
        <v>8</v>
      </c>
      <c r="F584" s="7" t="s">
        <v>9</v>
      </c>
      <c r="G584" s="8" t="s">
        <v>10</v>
      </c>
      <c r="I584" s="6" t="s">
        <v>3</v>
      </c>
      <c r="J584" s="7" t="s">
        <v>7</v>
      </c>
      <c r="K584" s="7" t="s">
        <v>8</v>
      </c>
      <c r="L584" s="7" t="s">
        <v>9</v>
      </c>
      <c r="M584" s="8" t="s">
        <v>10</v>
      </c>
      <c r="N584" s="47" t="s">
        <v>48</v>
      </c>
      <c r="P584" s="6" t="s">
        <v>3</v>
      </c>
      <c r="Q584" s="7" t="s">
        <v>7</v>
      </c>
      <c r="R584" s="7" t="s">
        <v>8</v>
      </c>
      <c r="S584" s="7" t="s">
        <v>9</v>
      </c>
      <c r="T584" s="8" t="s">
        <v>10</v>
      </c>
      <c r="U584" s="47" t="s">
        <v>145</v>
      </c>
      <c r="W584" s="45" t="s">
        <v>50</v>
      </c>
      <c r="Y584" s="6" t="s">
        <v>3</v>
      </c>
      <c r="Z584" s="7" t="s">
        <v>7</v>
      </c>
      <c r="AA584" s="7" t="s">
        <v>8</v>
      </c>
      <c r="AB584" s="7" t="s">
        <v>9</v>
      </c>
      <c r="AC584" s="8" t="s">
        <v>10</v>
      </c>
      <c r="AE584" s="6" t="s">
        <v>3</v>
      </c>
      <c r="AF584" s="7" t="s">
        <v>7</v>
      </c>
      <c r="AG584" s="7" t="s">
        <v>8</v>
      </c>
      <c r="AH584" s="7" t="s">
        <v>9</v>
      </c>
      <c r="AI584" s="8" t="s">
        <v>10</v>
      </c>
      <c r="AJ584" s="47" t="s">
        <v>48</v>
      </c>
      <c r="AL584" s="6" t="s">
        <v>3</v>
      </c>
      <c r="AM584" s="7" t="s">
        <v>7</v>
      </c>
      <c r="AN584" s="7" t="s">
        <v>8</v>
      </c>
      <c r="AO584" s="7" t="s">
        <v>9</v>
      </c>
      <c r="AP584" s="8" t="s">
        <v>10</v>
      </c>
      <c r="AQ584" s="47" t="s">
        <v>145</v>
      </c>
      <c r="AS584" s="45" t="s">
        <v>50</v>
      </c>
      <c r="AU584" s="6" t="s">
        <v>3</v>
      </c>
      <c r="AV584" s="7" t="s">
        <v>7</v>
      </c>
      <c r="AW584" s="7" t="s">
        <v>8</v>
      </c>
      <c r="AX584" s="7" t="s">
        <v>9</v>
      </c>
      <c r="AY584" s="8" t="s">
        <v>10</v>
      </c>
      <c r="BA584" s="6" t="s">
        <v>3</v>
      </c>
      <c r="BB584" s="7" t="s">
        <v>7</v>
      </c>
      <c r="BC584" s="7" t="s">
        <v>8</v>
      </c>
      <c r="BD584" s="7" t="s">
        <v>9</v>
      </c>
      <c r="BE584" s="8" t="s">
        <v>10</v>
      </c>
      <c r="BF584" s="47" t="s">
        <v>48</v>
      </c>
      <c r="BH584" s="6" t="s">
        <v>3</v>
      </c>
      <c r="BI584" s="7" t="s">
        <v>7</v>
      </c>
      <c r="BJ584" s="7" t="s">
        <v>8</v>
      </c>
      <c r="BK584" s="7" t="s">
        <v>9</v>
      </c>
      <c r="BL584" s="8" t="s">
        <v>10</v>
      </c>
      <c r="BM584" s="47" t="s">
        <v>145</v>
      </c>
      <c r="BO584" s="45" t="s">
        <v>50</v>
      </c>
      <c r="BQ584" s="6" t="s">
        <v>3</v>
      </c>
      <c r="BR584" s="7" t="s">
        <v>7</v>
      </c>
      <c r="BS584" s="7" t="s">
        <v>8</v>
      </c>
      <c r="BT584" s="7" t="s">
        <v>9</v>
      </c>
      <c r="BU584" s="8" t="s">
        <v>10</v>
      </c>
      <c r="BW584" s="6" t="s">
        <v>3</v>
      </c>
      <c r="BX584" s="7" t="s">
        <v>7</v>
      </c>
      <c r="BY584" s="7" t="s">
        <v>8</v>
      </c>
      <c r="BZ584" s="7" t="s">
        <v>9</v>
      </c>
      <c r="CA584" s="8" t="s">
        <v>10</v>
      </c>
      <c r="CB584" s="47" t="s">
        <v>48</v>
      </c>
      <c r="CD584" s="6" t="s">
        <v>3</v>
      </c>
      <c r="CE584" s="7" t="s">
        <v>7</v>
      </c>
      <c r="CF584" s="7" t="s">
        <v>8</v>
      </c>
      <c r="CG584" s="7" t="s">
        <v>9</v>
      </c>
      <c r="CH584" s="8" t="s">
        <v>10</v>
      </c>
      <c r="CI584" s="47" t="s">
        <v>145</v>
      </c>
    </row>
    <row r="585" spans="1:87">
      <c r="A585" t="s">
        <v>1</v>
      </c>
      <c r="B585" s="1" t="str">
        <f t="shared" ref="B585:B599" si="2367">+B555</f>
        <v>Black market solo pts vta ajenos</v>
      </c>
      <c r="C585" s="19">
        <f>+B575*C555</f>
        <v>0</v>
      </c>
      <c r="D585" s="19">
        <f>+C575*D555</f>
        <v>0</v>
      </c>
      <c r="E585" s="19">
        <f>+D575*E555</f>
        <v>0</v>
      </c>
      <c r="F585" s="19">
        <f>+E575*F555</f>
        <v>0</v>
      </c>
      <c r="G585" s="19">
        <f>+F575*G555</f>
        <v>0</v>
      </c>
      <c r="I585" s="19">
        <f t="shared" ref="I585:I594" si="2368">+C585*H527</f>
        <v>0</v>
      </c>
      <c r="J585">
        <f t="shared" ref="J585:J594" si="2369">+D585*H527</f>
        <v>0</v>
      </c>
      <c r="K585">
        <f t="shared" ref="K585:K594" si="2370">+E585*H527</f>
        <v>0</v>
      </c>
      <c r="L585">
        <f t="shared" ref="L585:L594" si="2371">+F585*H527</f>
        <v>0</v>
      </c>
      <c r="M585">
        <f t="shared" ref="M585:M594" si="2372">+G585*H527</f>
        <v>0</v>
      </c>
      <c r="P585" s="19">
        <f t="shared" ref="P585:P594" si="2373">+C585*$C527</f>
        <v>0</v>
      </c>
      <c r="Q585" s="19">
        <f t="shared" ref="Q585:Q594" si="2374">+D585*$C527</f>
        <v>0</v>
      </c>
      <c r="R585" s="19">
        <f t="shared" ref="R585:R594" si="2375">+E585*$C527</f>
        <v>0</v>
      </c>
      <c r="S585" s="19">
        <f t="shared" ref="S585:S594" si="2376">+F585*$C527</f>
        <v>0</v>
      </c>
      <c r="T585" s="19">
        <f t="shared" ref="T585:T594" si="2377">+G585*$C527</f>
        <v>0</v>
      </c>
      <c r="W585" t="s">
        <v>1</v>
      </c>
      <c r="X585" s="1" t="str">
        <f t="shared" ref="X585:X599" si="2378">+X555</f>
        <v>Black market solo pts vta ajenos</v>
      </c>
      <c r="Y585" s="19">
        <f>+X575*Y555</f>
        <v>0</v>
      </c>
      <c r="Z585" s="19">
        <f>+Y575*Z555</f>
        <v>0</v>
      </c>
      <c r="AA585" s="19">
        <f>+Z575*AA555</f>
        <v>0</v>
      </c>
      <c r="AB585" s="19">
        <f>+AA575*AB555</f>
        <v>0</v>
      </c>
      <c r="AC585" s="19">
        <f>+AB575*AC555</f>
        <v>0</v>
      </c>
      <c r="AE585" s="19">
        <f t="shared" ref="AE585:AE599" si="2379">+Y585*AD527</f>
        <v>0</v>
      </c>
      <c r="AF585">
        <f t="shared" ref="AF585:AF599" si="2380">+Z585*AD527</f>
        <v>0</v>
      </c>
      <c r="AG585">
        <f t="shared" ref="AG585:AG599" si="2381">+AA585*AD527</f>
        <v>0</v>
      </c>
      <c r="AH585">
        <f t="shared" ref="AH585:AH599" si="2382">+AB585*AD527</f>
        <v>0</v>
      </c>
      <c r="AI585">
        <f t="shared" ref="AI585:AI599" si="2383">+AC585*AD527</f>
        <v>0</v>
      </c>
      <c r="AL585" s="19">
        <f t="shared" ref="AL585:AL599" si="2384">+Y585*$Y527</f>
        <v>0</v>
      </c>
      <c r="AM585" s="19">
        <f t="shared" ref="AM585:AM599" si="2385">+Z585*$Y527</f>
        <v>0</v>
      </c>
      <c r="AN585" s="19">
        <f t="shared" ref="AN585:AN599" si="2386">+AA585*$Y527</f>
        <v>0</v>
      </c>
      <c r="AO585" s="19">
        <f t="shared" ref="AO585:AO599" si="2387">+AB585*$Y527</f>
        <v>0</v>
      </c>
      <c r="AP585" s="19">
        <f t="shared" ref="AP585:AP599" si="2388">+AC585*$Y527</f>
        <v>0</v>
      </c>
      <c r="AS585" t="s">
        <v>1</v>
      </c>
      <c r="AT585" s="1" t="str">
        <f t="shared" ref="AT585:AT599" si="2389">+AT555</f>
        <v>Black market</v>
      </c>
      <c r="AU585" s="19">
        <f>+AT575*AU555</f>
        <v>0</v>
      </c>
      <c r="AV585" s="19">
        <f>+AU575*AV555</f>
        <v>0</v>
      </c>
      <c r="AW585" s="19">
        <f>+AV575*AW555</f>
        <v>0</v>
      </c>
      <c r="AX585" s="19">
        <f>+AW575*AX555</f>
        <v>0</v>
      </c>
      <c r="AY585" s="19">
        <f>+AX575*AY555</f>
        <v>0</v>
      </c>
      <c r="BA585" s="19">
        <f t="shared" ref="BA585:BA599" si="2390">+AU585*AZ527</f>
        <v>0</v>
      </c>
      <c r="BB585">
        <f t="shared" ref="BB585:BB599" si="2391">+AV585*AZ527</f>
        <v>0</v>
      </c>
      <c r="BC585">
        <f t="shared" ref="BC585:BC599" si="2392">+AW585*AZ527</f>
        <v>0</v>
      </c>
      <c r="BD585">
        <f t="shared" ref="BD585:BD599" si="2393">+AX585*AZ527</f>
        <v>0</v>
      </c>
      <c r="BE585">
        <f t="shared" ref="BE585:BE599" si="2394">+AY585*AZ527</f>
        <v>0</v>
      </c>
      <c r="BH585" s="19">
        <f t="shared" ref="BH585:BH599" si="2395">+AU585*$AU527</f>
        <v>0</v>
      </c>
      <c r="BI585" s="19">
        <f t="shared" ref="BI585:BI599" si="2396">+AV585*$AU527</f>
        <v>0</v>
      </c>
      <c r="BJ585" s="19">
        <f t="shared" ref="BJ585:BJ599" si="2397">+AW585*$AU527</f>
        <v>0</v>
      </c>
      <c r="BK585" s="19">
        <f t="shared" ref="BK585:BK599" si="2398">+AX585*$AU527</f>
        <v>0</v>
      </c>
      <c r="BL585" s="19">
        <f t="shared" ref="BL585:BL599" si="2399">+AY585*$AU527</f>
        <v>0</v>
      </c>
      <c r="BO585" t="s">
        <v>1</v>
      </c>
      <c r="BP585" s="1" t="str">
        <f t="shared" ref="BP585:BP599" si="2400">+BP555</f>
        <v>Black market</v>
      </c>
      <c r="BQ585" s="19">
        <f>+BP575*BQ555</f>
        <v>0</v>
      </c>
      <c r="BR585" s="19">
        <f>+BQ575*BR555</f>
        <v>0</v>
      </c>
      <c r="BS585" s="19">
        <f>+BR575*BS555</f>
        <v>0</v>
      </c>
      <c r="BT585" s="19">
        <f>+BS575*BT555</f>
        <v>0</v>
      </c>
      <c r="BU585" s="19">
        <f>+BT575*BU555</f>
        <v>0</v>
      </c>
      <c r="BW585" s="19">
        <f t="shared" ref="BW585:BW599" si="2401">+BQ585*BV527</f>
        <v>0</v>
      </c>
      <c r="BX585">
        <f t="shared" ref="BX585:BX599" si="2402">+BR585*BV527</f>
        <v>0</v>
      </c>
      <c r="BY585">
        <f t="shared" ref="BY585:BY599" si="2403">+BS585*BV527</f>
        <v>0</v>
      </c>
      <c r="BZ585">
        <f t="shared" ref="BZ585:BZ599" si="2404">+BT585*BV527</f>
        <v>0</v>
      </c>
      <c r="CA585">
        <f t="shared" ref="CA585:CA599" si="2405">+BU585*BV527</f>
        <v>0</v>
      </c>
      <c r="CD585" s="19">
        <f t="shared" ref="CD585:CD599" si="2406">+BQ585*$BQ527</f>
        <v>0</v>
      </c>
      <c r="CE585" s="19">
        <f t="shared" ref="CE585:CE599" si="2407">+BR585*$BQ527</f>
        <v>0</v>
      </c>
      <c r="CF585" s="19">
        <f t="shared" ref="CF585:CF599" si="2408">+BS585*$BQ527</f>
        <v>0</v>
      </c>
      <c r="CG585" s="19">
        <f t="shared" ref="CG585:CG599" si="2409">+BT585*$BQ527</f>
        <v>0</v>
      </c>
      <c r="CH585" s="19">
        <f t="shared" ref="CH585:CH599" si="2410">+BU585*$BQ527</f>
        <v>0</v>
      </c>
    </row>
    <row r="586" spans="1:87">
      <c r="B586" s="1" t="str">
        <f t="shared" si="2367"/>
        <v>Street</v>
      </c>
      <c r="C586" s="19">
        <f>+B575*C556</f>
        <v>0</v>
      </c>
      <c r="D586" s="19">
        <f>+C575*D556</f>
        <v>0</v>
      </c>
      <c r="E586" s="19">
        <f>+D575*E556</f>
        <v>0</v>
      </c>
      <c r="F586" s="19">
        <f>+E575*F556</f>
        <v>746.4</v>
      </c>
      <c r="G586" s="19">
        <f>+F575*G556</f>
        <v>11662.5</v>
      </c>
      <c r="I586" s="19">
        <f t="shared" si="2368"/>
        <v>0</v>
      </c>
      <c r="J586">
        <f t="shared" si="2369"/>
        <v>0</v>
      </c>
      <c r="K586">
        <f t="shared" si="2370"/>
        <v>0</v>
      </c>
      <c r="L586">
        <f t="shared" si="2371"/>
        <v>9012.7799999999988</v>
      </c>
      <c r="M586">
        <f t="shared" si="2372"/>
        <v>140824.6875</v>
      </c>
      <c r="P586" s="19">
        <f t="shared" si="2373"/>
        <v>0</v>
      </c>
      <c r="Q586" s="19">
        <f t="shared" si="2374"/>
        <v>0</v>
      </c>
      <c r="R586" s="19">
        <f t="shared" si="2375"/>
        <v>0</v>
      </c>
      <c r="S586" s="19">
        <f t="shared" si="2376"/>
        <v>2575.08</v>
      </c>
      <c r="T586" s="19">
        <f t="shared" si="2377"/>
        <v>40235.625</v>
      </c>
      <c r="X586" s="1" t="str">
        <f t="shared" si="2378"/>
        <v>Street</v>
      </c>
      <c r="Y586" s="19">
        <f>+X575*Y556</f>
        <v>0</v>
      </c>
      <c r="Z586" s="19">
        <f>+Y575*Z556</f>
        <v>0</v>
      </c>
      <c r="AA586" s="19">
        <f>+Z575*AA556</f>
        <v>0</v>
      </c>
      <c r="AB586" s="19">
        <f>+AA575*AB556</f>
        <v>746.4</v>
      </c>
      <c r="AC586" s="19">
        <f>+AB575*AC556</f>
        <v>11662.5</v>
      </c>
      <c r="AE586" s="19">
        <f t="shared" si="2379"/>
        <v>0</v>
      </c>
      <c r="AF586">
        <f t="shared" si="2380"/>
        <v>0</v>
      </c>
      <c r="AG586">
        <f t="shared" si="2381"/>
        <v>0</v>
      </c>
      <c r="AH586">
        <f t="shared" si="2382"/>
        <v>9012.7799999999988</v>
      </c>
      <c r="AI586">
        <f t="shared" si="2383"/>
        <v>140824.6875</v>
      </c>
      <c r="AL586" s="19">
        <f t="shared" si="2384"/>
        <v>0</v>
      </c>
      <c r="AM586" s="19">
        <f t="shared" si="2385"/>
        <v>0</v>
      </c>
      <c r="AN586" s="19">
        <f t="shared" si="2386"/>
        <v>0</v>
      </c>
      <c r="AO586" s="19">
        <f t="shared" si="2387"/>
        <v>2575.08</v>
      </c>
      <c r="AP586" s="19">
        <f t="shared" si="2388"/>
        <v>40235.625</v>
      </c>
      <c r="AT586" s="1" t="str">
        <f t="shared" si="2389"/>
        <v>Street</v>
      </c>
      <c r="AU586" s="19">
        <f>+AT575*AU556</f>
        <v>0</v>
      </c>
      <c r="AV586" s="19">
        <f>+AU575*AV556</f>
        <v>0</v>
      </c>
      <c r="AW586" s="19">
        <f>+AV575*AW556</f>
        <v>0</v>
      </c>
      <c r="AX586" s="19">
        <f>+AW575*AX556</f>
        <v>746.4</v>
      </c>
      <c r="AY586" s="19">
        <f>+AX575*AY556</f>
        <v>11662.5</v>
      </c>
      <c r="BA586" s="19">
        <f t="shared" si="2390"/>
        <v>0</v>
      </c>
      <c r="BB586">
        <f t="shared" si="2391"/>
        <v>0</v>
      </c>
      <c r="BC586">
        <f t="shared" si="2392"/>
        <v>0</v>
      </c>
      <c r="BD586">
        <f t="shared" si="2393"/>
        <v>9012.7799999999988</v>
      </c>
      <c r="BE586">
        <f t="shared" si="2394"/>
        <v>140824.6875</v>
      </c>
      <c r="BH586" s="19">
        <f t="shared" si="2395"/>
        <v>0</v>
      </c>
      <c r="BI586" s="19">
        <f t="shared" si="2396"/>
        <v>0</v>
      </c>
      <c r="BJ586" s="19">
        <f t="shared" si="2397"/>
        <v>0</v>
      </c>
      <c r="BK586" s="19">
        <f t="shared" si="2398"/>
        <v>2575.08</v>
      </c>
      <c r="BL586" s="19">
        <f t="shared" si="2399"/>
        <v>40235.625</v>
      </c>
      <c r="BP586" s="1" t="str">
        <f t="shared" si="2400"/>
        <v>Street</v>
      </c>
      <c r="BQ586" s="19">
        <f>+BP575*BQ556</f>
        <v>0</v>
      </c>
      <c r="BR586" s="19">
        <f>+BQ575*BR556</f>
        <v>0</v>
      </c>
      <c r="BS586" s="19">
        <f>+BR575*BS556</f>
        <v>0</v>
      </c>
      <c r="BT586" s="19">
        <f>+BS575*BT556</f>
        <v>746.4</v>
      </c>
      <c r="BU586" s="19">
        <f>+BT575*BU556</f>
        <v>11662.5</v>
      </c>
      <c r="BW586" s="19">
        <f t="shared" si="2401"/>
        <v>0</v>
      </c>
      <c r="BX586">
        <f t="shared" si="2402"/>
        <v>0</v>
      </c>
      <c r="BY586">
        <f t="shared" si="2403"/>
        <v>0</v>
      </c>
      <c r="BZ586">
        <f t="shared" si="2404"/>
        <v>9012.7799999999988</v>
      </c>
      <c r="CA586">
        <f t="shared" si="2405"/>
        <v>140824.6875</v>
      </c>
      <c r="CD586" s="19">
        <f t="shared" si="2406"/>
        <v>0</v>
      </c>
      <c r="CE586" s="19">
        <f t="shared" si="2407"/>
        <v>0</v>
      </c>
      <c r="CF586" s="19">
        <f t="shared" si="2408"/>
        <v>0</v>
      </c>
      <c r="CG586" s="19">
        <f t="shared" si="2409"/>
        <v>2575.08</v>
      </c>
      <c r="CH586" s="19">
        <f t="shared" si="2410"/>
        <v>40235.625</v>
      </c>
    </row>
    <row r="587" spans="1:87">
      <c r="B587" s="1" t="str">
        <f t="shared" si="2367"/>
        <v>Extreme Bike</v>
      </c>
      <c r="C587" s="19">
        <f>+B575*C557</f>
        <v>0</v>
      </c>
      <c r="D587" s="19">
        <f>+C575*D557</f>
        <v>0</v>
      </c>
      <c r="E587" s="19">
        <f>+D575*E557</f>
        <v>0</v>
      </c>
      <c r="F587" s="19">
        <f>+E575*F557</f>
        <v>248.8</v>
      </c>
      <c r="G587" s="19">
        <f>+F575*G557</f>
        <v>3887.5</v>
      </c>
      <c r="I587" s="19">
        <f t="shared" si="2368"/>
        <v>0</v>
      </c>
      <c r="J587">
        <f t="shared" si="2369"/>
        <v>0</v>
      </c>
      <c r="K587">
        <f t="shared" si="2370"/>
        <v>0</v>
      </c>
      <c r="L587">
        <f t="shared" si="2371"/>
        <v>4597.8240000000005</v>
      </c>
      <c r="M587">
        <f t="shared" si="2372"/>
        <v>71841</v>
      </c>
      <c r="P587" s="19">
        <f t="shared" si="2373"/>
        <v>0</v>
      </c>
      <c r="Q587" s="19">
        <f t="shared" si="2374"/>
        <v>0</v>
      </c>
      <c r="R587" s="19">
        <f t="shared" si="2375"/>
        <v>0</v>
      </c>
      <c r="S587" s="19">
        <f t="shared" si="2376"/>
        <v>1044.96</v>
      </c>
      <c r="T587" s="19">
        <f t="shared" si="2377"/>
        <v>16327.5</v>
      </c>
      <c r="X587" s="1" t="str">
        <f t="shared" si="2378"/>
        <v>Extreme Bike</v>
      </c>
      <c r="Y587" s="19">
        <f>+X575*Y557</f>
        <v>0</v>
      </c>
      <c r="Z587" s="19">
        <f>+Y575*Z557</f>
        <v>0</v>
      </c>
      <c r="AA587" s="19">
        <f>+Z575*AA557</f>
        <v>0</v>
      </c>
      <c r="AB587" s="19">
        <f>+AA575*AB557</f>
        <v>248.8</v>
      </c>
      <c r="AC587" s="19">
        <f>+AB575*AC557</f>
        <v>3887.5</v>
      </c>
      <c r="AE587" s="19">
        <f t="shared" si="2379"/>
        <v>0</v>
      </c>
      <c r="AF587">
        <f t="shared" si="2380"/>
        <v>0</v>
      </c>
      <c r="AG587">
        <f t="shared" si="2381"/>
        <v>0</v>
      </c>
      <c r="AH587">
        <f t="shared" si="2382"/>
        <v>4597.8240000000005</v>
      </c>
      <c r="AI587">
        <f t="shared" si="2383"/>
        <v>71841</v>
      </c>
      <c r="AL587" s="19">
        <f t="shared" si="2384"/>
        <v>0</v>
      </c>
      <c r="AM587" s="19">
        <f t="shared" si="2385"/>
        <v>0</v>
      </c>
      <c r="AN587" s="19">
        <f t="shared" si="2386"/>
        <v>0</v>
      </c>
      <c r="AO587" s="19">
        <f t="shared" si="2387"/>
        <v>1044.96</v>
      </c>
      <c r="AP587" s="19">
        <f t="shared" si="2388"/>
        <v>16327.5</v>
      </c>
      <c r="AT587" s="1" t="str">
        <f t="shared" si="2389"/>
        <v>Extreme Bike</v>
      </c>
      <c r="AU587" s="19">
        <f>+AT575*AU557</f>
        <v>0</v>
      </c>
      <c r="AV587" s="19">
        <f>+AU575*AV557</f>
        <v>0</v>
      </c>
      <c r="AW587" s="19">
        <f>+AV575*AW557</f>
        <v>0</v>
      </c>
      <c r="AX587" s="19">
        <f>+AW575*AX557</f>
        <v>248.8</v>
      </c>
      <c r="AY587" s="19">
        <f>+AX575*AY557</f>
        <v>3887.5</v>
      </c>
      <c r="BA587" s="19">
        <f t="shared" si="2390"/>
        <v>0</v>
      </c>
      <c r="BB587">
        <f t="shared" si="2391"/>
        <v>0</v>
      </c>
      <c r="BC587">
        <f t="shared" si="2392"/>
        <v>0</v>
      </c>
      <c r="BD587">
        <f t="shared" si="2393"/>
        <v>4597.8240000000005</v>
      </c>
      <c r="BE587">
        <f t="shared" si="2394"/>
        <v>71841</v>
      </c>
      <c r="BH587" s="19">
        <f t="shared" si="2395"/>
        <v>0</v>
      </c>
      <c r="BI587" s="19">
        <f t="shared" si="2396"/>
        <v>0</v>
      </c>
      <c r="BJ587" s="19">
        <f t="shared" si="2397"/>
        <v>0</v>
      </c>
      <c r="BK587" s="19">
        <f t="shared" si="2398"/>
        <v>1044.96</v>
      </c>
      <c r="BL587" s="19">
        <f t="shared" si="2399"/>
        <v>16327.5</v>
      </c>
      <c r="BP587" s="1" t="str">
        <f t="shared" si="2400"/>
        <v>Extreme Bike</v>
      </c>
      <c r="BQ587" s="19">
        <f>+BP575*BQ557</f>
        <v>0</v>
      </c>
      <c r="BR587" s="19">
        <f>+BQ575*BR557</f>
        <v>0</v>
      </c>
      <c r="BS587" s="19">
        <f>+BR575*BS557</f>
        <v>0</v>
      </c>
      <c r="BT587" s="19">
        <f>+BS575*BT557</f>
        <v>248.8</v>
      </c>
      <c r="BU587" s="19">
        <f>+BT575*BU557</f>
        <v>3887.5</v>
      </c>
      <c r="BW587" s="19">
        <f t="shared" si="2401"/>
        <v>0</v>
      </c>
      <c r="BX587">
        <f t="shared" si="2402"/>
        <v>0</v>
      </c>
      <c r="BY587">
        <f t="shared" si="2403"/>
        <v>0</v>
      </c>
      <c r="BZ587">
        <f t="shared" si="2404"/>
        <v>4597.8240000000005</v>
      </c>
      <c r="CA587">
        <f t="shared" si="2405"/>
        <v>71841</v>
      </c>
      <c r="CD587" s="19">
        <f t="shared" si="2406"/>
        <v>0</v>
      </c>
      <c r="CE587" s="19">
        <f t="shared" si="2407"/>
        <v>0</v>
      </c>
      <c r="CF587" s="19">
        <f t="shared" si="2408"/>
        <v>0</v>
      </c>
      <c r="CG587" s="19">
        <f t="shared" si="2409"/>
        <v>1044.96</v>
      </c>
      <c r="CH587" s="19">
        <f t="shared" si="2410"/>
        <v>16327.5</v>
      </c>
    </row>
    <row r="588" spans="1:87">
      <c r="B588" s="1" t="str">
        <f t="shared" si="2367"/>
        <v>Basic</v>
      </c>
      <c r="C588" s="19">
        <f t="shared" ref="C588:G597" si="2411">+B$575*C558</f>
        <v>0</v>
      </c>
      <c r="D588" s="19">
        <f t="shared" si="2411"/>
        <v>0</v>
      </c>
      <c r="E588" s="19">
        <f t="shared" si="2411"/>
        <v>0</v>
      </c>
      <c r="F588" s="19">
        <f t="shared" si="2411"/>
        <v>547.36</v>
      </c>
      <c r="G588" s="19">
        <f t="shared" si="2411"/>
        <v>8552.5</v>
      </c>
      <c r="I588" s="19">
        <f t="shared" si="2368"/>
        <v>0</v>
      </c>
      <c r="J588">
        <f t="shared" si="2369"/>
        <v>0</v>
      </c>
      <c r="K588">
        <f t="shared" si="2370"/>
        <v>0</v>
      </c>
      <c r="L588">
        <f t="shared" si="2371"/>
        <v>12709.699200000001</v>
      </c>
      <c r="M588">
        <f t="shared" si="2372"/>
        <v>198589.05000000002</v>
      </c>
      <c r="P588" s="19">
        <f t="shared" si="2373"/>
        <v>0</v>
      </c>
      <c r="Q588" s="19">
        <f t="shared" si="2374"/>
        <v>0</v>
      </c>
      <c r="R588" s="19">
        <f t="shared" si="2375"/>
        <v>0</v>
      </c>
      <c r="S588" s="19">
        <f t="shared" si="2376"/>
        <v>2353.6480000000001</v>
      </c>
      <c r="T588" s="19">
        <f t="shared" si="2377"/>
        <v>36775.75</v>
      </c>
      <c r="X588" s="1" t="str">
        <f t="shared" si="2378"/>
        <v>Basic</v>
      </c>
      <c r="Y588" s="19">
        <f t="shared" ref="Y588:AC597" si="2412">+X$575*Y558</f>
        <v>0</v>
      </c>
      <c r="Z588" s="19">
        <f t="shared" si="2412"/>
        <v>0</v>
      </c>
      <c r="AA588" s="19">
        <f t="shared" si="2412"/>
        <v>0</v>
      </c>
      <c r="AB588" s="19">
        <f t="shared" si="2412"/>
        <v>547.36</v>
      </c>
      <c r="AC588" s="19">
        <f t="shared" si="2412"/>
        <v>8552.5</v>
      </c>
      <c r="AE588" s="19">
        <f t="shared" si="2379"/>
        <v>0</v>
      </c>
      <c r="AF588">
        <f t="shared" si="2380"/>
        <v>0</v>
      </c>
      <c r="AG588">
        <f t="shared" si="2381"/>
        <v>0</v>
      </c>
      <c r="AH588">
        <f t="shared" si="2382"/>
        <v>12709.699200000001</v>
      </c>
      <c r="AI588">
        <f t="shared" si="2383"/>
        <v>198589.05000000002</v>
      </c>
      <c r="AL588" s="19">
        <f t="shared" si="2384"/>
        <v>0</v>
      </c>
      <c r="AM588" s="19">
        <f t="shared" si="2385"/>
        <v>0</v>
      </c>
      <c r="AN588" s="19">
        <f t="shared" si="2386"/>
        <v>0</v>
      </c>
      <c r="AO588" s="19">
        <f t="shared" si="2387"/>
        <v>2353.6480000000001</v>
      </c>
      <c r="AP588" s="19">
        <f t="shared" si="2388"/>
        <v>36775.75</v>
      </c>
      <c r="AT588" s="1" t="str">
        <f t="shared" si="2389"/>
        <v>Basic, Sport</v>
      </c>
      <c r="AU588" s="19">
        <f t="shared" ref="AU588:AY597" si="2413">+AT$575*AU558</f>
        <v>0</v>
      </c>
      <c r="AV588" s="19">
        <f t="shared" si="2413"/>
        <v>0</v>
      </c>
      <c r="AW588" s="19">
        <f t="shared" si="2413"/>
        <v>0</v>
      </c>
      <c r="AX588" s="19">
        <f t="shared" si="2413"/>
        <v>547.36</v>
      </c>
      <c r="AY588" s="19">
        <f t="shared" si="2413"/>
        <v>8552.5</v>
      </c>
      <c r="BA588" s="19">
        <f t="shared" si="2390"/>
        <v>0</v>
      </c>
      <c r="BB588">
        <f t="shared" si="2391"/>
        <v>0</v>
      </c>
      <c r="BC588">
        <f t="shared" si="2392"/>
        <v>0</v>
      </c>
      <c r="BD588">
        <f t="shared" si="2393"/>
        <v>12709.699200000001</v>
      </c>
      <c r="BE588">
        <f t="shared" si="2394"/>
        <v>198589.05000000002</v>
      </c>
      <c r="BH588" s="19">
        <f t="shared" si="2395"/>
        <v>0</v>
      </c>
      <c r="BI588" s="19">
        <f t="shared" si="2396"/>
        <v>0</v>
      </c>
      <c r="BJ588" s="19">
        <f t="shared" si="2397"/>
        <v>0</v>
      </c>
      <c r="BK588" s="19">
        <f t="shared" si="2398"/>
        <v>2353.6480000000001</v>
      </c>
      <c r="BL588" s="19">
        <f t="shared" si="2399"/>
        <v>36775.75</v>
      </c>
      <c r="BP588" s="1" t="str">
        <f t="shared" si="2400"/>
        <v>Basic, Sport</v>
      </c>
      <c r="BQ588" s="19">
        <f t="shared" ref="BQ588:BU597" si="2414">+BP$575*BQ558</f>
        <v>0</v>
      </c>
      <c r="BR588" s="19">
        <f t="shared" si="2414"/>
        <v>0</v>
      </c>
      <c r="BS588" s="19">
        <f t="shared" si="2414"/>
        <v>0</v>
      </c>
      <c r="BT588" s="19">
        <f t="shared" si="2414"/>
        <v>547.36</v>
      </c>
      <c r="BU588" s="19">
        <f t="shared" si="2414"/>
        <v>8552.5</v>
      </c>
      <c r="BW588" s="19">
        <f t="shared" si="2401"/>
        <v>0</v>
      </c>
      <c r="BX588">
        <f t="shared" si="2402"/>
        <v>0</v>
      </c>
      <c r="BY588">
        <f t="shared" si="2403"/>
        <v>0</v>
      </c>
      <c r="BZ588">
        <f t="shared" si="2404"/>
        <v>12709.699200000001</v>
      </c>
      <c r="CA588">
        <f t="shared" si="2405"/>
        <v>198589.05000000002</v>
      </c>
      <c r="CD588" s="19">
        <f t="shared" si="2406"/>
        <v>0</v>
      </c>
      <c r="CE588" s="19">
        <f t="shared" si="2407"/>
        <v>0</v>
      </c>
      <c r="CF588" s="19">
        <f t="shared" si="2408"/>
        <v>0</v>
      </c>
      <c r="CG588" s="19">
        <f t="shared" si="2409"/>
        <v>2353.6480000000001</v>
      </c>
      <c r="CH588" s="19">
        <f t="shared" si="2410"/>
        <v>36775.75</v>
      </c>
    </row>
    <row r="589" spans="1:87">
      <c r="B589" s="1" t="str">
        <f t="shared" si="2367"/>
        <v>Sport</v>
      </c>
      <c r="C589" s="19">
        <f t="shared" si="2411"/>
        <v>0</v>
      </c>
      <c r="D589" s="19">
        <f t="shared" si="2411"/>
        <v>0</v>
      </c>
      <c r="E589" s="19">
        <f t="shared" si="2411"/>
        <v>0</v>
      </c>
      <c r="F589" s="19">
        <f t="shared" si="2411"/>
        <v>497.6</v>
      </c>
      <c r="G589" s="19">
        <f t="shared" si="2411"/>
        <v>7775</v>
      </c>
      <c r="I589" s="19">
        <f t="shared" si="2368"/>
        <v>0</v>
      </c>
      <c r="J589">
        <f t="shared" si="2369"/>
        <v>0</v>
      </c>
      <c r="K589">
        <f t="shared" si="2370"/>
        <v>0</v>
      </c>
      <c r="L589">
        <f t="shared" si="2371"/>
        <v>11554.272000000001</v>
      </c>
      <c r="M589">
        <f t="shared" si="2372"/>
        <v>180535.50000000003</v>
      </c>
      <c r="P589" s="19">
        <f t="shared" si="2373"/>
        <v>0</v>
      </c>
      <c r="Q589" s="19">
        <f t="shared" si="2374"/>
        <v>0</v>
      </c>
      <c r="R589" s="19">
        <f t="shared" si="2375"/>
        <v>0</v>
      </c>
      <c r="S589" s="19">
        <f t="shared" si="2376"/>
        <v>2139.6799999999998</v>
      </c>
      <c r="T589" s="19">
        <f t="shared" si="2377"/>
        <v>33432.5</v>
      </c>
      <c r="X589" s="1" t="str">
        <f t="shared" si="2378"/>
        <v>Sport</v>
      </c>
      <c r="Y589" s="19">
        <f t="shared" si="2412"/>
        <v>0</v>
      </c>
      <c r="Z589" s="19">
        <f t="shared" si="2412"/>
        <v>0</v>
      </c>
      <c r="AA589" s="19">
        <f t="shared" si="2412"/>
        <v>0</v>
      </c>
      <c r="AB589" s="19">
        <f t="shared" si="2412"/>
        <v>497.6</v>
      </c>
      <c r="AC589" s="19">
        <f t="shared" si="2412"/>
        <v>7775</v>
      </c>
      <c r="AE589" s="19">
        <f t="shared" si="2379"/>
        <v>0</v>
      </c>
      <c r="AF589">
        <f t="shared" si="2380"/>
        <v>0</v>
      </c>
      <c r="AG589">
        <f t="shared" si="2381"/>
        <v>0</v>
      </c>
      <c r="AH589">
        <f t="shared" si="2382"/>
        <v>11554.272000000001</v>
      </c>
      <c r="AI589">
        <f t="shared" si="2383"/>
        <v>180535.50000000003</v>
      </c>
      <c r="AL589" s="19">
        <f t="shared" si="2384"/>
        <v>0</v>
      </c>
      <c r="AM589" s="19">
        <f t="shared" si="2385"/>
        <v>0</v>
      </c>
      <c r="AN589" s="19">
        <f t="shared" si="2386"/>
        <v>0</v>
      </c>
      <c r="AO589" s="19">
        <f t="shared" si="2387"/>
        <v>2139.6799999999998</v>
      </c>
      <c r="AP589" s="19">
        <f t="shared" si="2388"/>
        <v>33432.5</v>
      </c>
      <c r="AT589" s="1" t="str">
        <f t="shared" si="2389"/>
        <v>Underground</v>
      </c>
      <c r="AU589" s="19">
        <f t="shared" si="2413"/>
        <v>0</v>
      </c>
      <c r="AV589" s="19">
        <f t="shared" si="2413"/>
        <v>0</v>
      </c>
      <c r="AW589" s="19">
        <f t="shared" si="2413"/>
        <v>0</v>
      </c>
      <c r="AX589" s="19">
        <f t="shared" si="2413"/>
        <v>497.6</v>
      </c>
      <c r="AY589" s="19">
        <f t="shared" si="2413"/>
        <v>7775</v>
      </c>
      <c r="BA589" s="19">
        <f t="shared" si="2390"/>
        <v>0</v>
      </c>
      <c r="BB589">
        <f t="shared" si="2391"/>
        <v>0</v>
      </c>
      <c r="BC589">
        <f t="shared" si="2392"/>
        <v>0</v>
      </c>
      <c r="BD589">
        <f t="shared" si="2393"/>
        <v>11554.272000000001</v>
      </c>
      <c r="BE589">
        <f t="shared" si="2394"/>
        <v>180535.50000000003</v>
      </c>
      <c r="BH589" s="19">
        <f t="shared" si="2395"/>
        <v>0</v>
      </c>
      <c r="BI589" s="19">
        <f t="shared" si="2396"/>
        <v>0</v>
      </c>
      <c r="BJ589" s="19">
        <f t="shared" si="2397"/>
        <v>0</v>
      </c>
      <c r="BK589" s="19">
        <f t="shared" si="2398"/>
        <v>2139.6799999999998</v>
      </c>
      <c r="BL589" s="19">
        <f t="shared" si="2399"/>
        <v>33432.5</v>
      </c>
      <c r="BP589" s="1" t="str">
        <f t="shared" si="2400"/>
        <v>Underground</v>
      </c>
      <c r="BQ589" s="19">
        <f t="shared" si="2414"/>
        <v>0</v>
      </c>
      <c r="BR589" s="19">
        <f t="shared" si="2414"/>
        <v>0</v>
      </c>
      <c r="BS589" s="19">
        <f t="shared" si="2414"/>
        <v>0</v>
      </c>
      <c r="BT589" s="19">
        <f t="shared" si="2414"/>
        <v>497.6</v>
      </c>
      <c r="BU589" s="19">
        <f t="shared" si="2414"/>
        <v>7775</v>
      </c>
      <c r="BW589" s="19">
        <f t="shared" si="2401"/>
        <v>0</v>
      </c>
      <c r="BX589">
        <f t="shared" si="2402"/>
        <v>0</v>
      </c>
      <c r="BY589">
        <f t="shared" si="2403"/>
        <v>0</v>
      </c>
      <c r="BZ589">
        <f t="shared" si="2404"/>
        <v>11554.272000000001</v>
      </c>
      <c r="CA589">
        <f t="shared" si="2405"/>
        <v>180535.50000000003</v>
      </c>
      <c r="CD589" s="19">
        <f t="shared" si="2406"/>
        <v>0</v>
      </c>
      <c r="CE589" s="19">
        <f t="shared" si="2407"/>
        <v>0</v>
      </c>
      <c r="CF589" s="19">
        <f t="shared" si="2408"/>
        <v>0</v>
      </c>
      <c r="CG589" s="19">
        <f t="shared" si="2409"/>
        <v>2139.6799999999998</v>
      </c>
      <c r="CH589" s="19">
        <f t="shared" si="2410"/>
        <v>33432.5</v>
      </c>
    </row>
    <row r="590" spans="1:87">
      <c r="B590" s="1" t="str">
        <f t="shared" si="2367"/>
        <v>Underground</v>
      </c>
      <c r="C590" s="19">
        <f t="shared" si="2411"/>
        <v>0</v>
      </c>
      <c r="D590" s="19">
        <f t="shared" si="2411"/>
        <v>0</v>
      </c>
      <c r="E590" s="19">
        <f t="shared" si="2411"/>
        <v>0</v>
      </c>
      <c r="F590" s="19">
        <f t="shared" si="2411"/>
        <v>597.12</v>
      </c>
      <c r="G590" s="19">
        <f t="shared" si="2411"/>
        <v>9330</v>
      </c>
      <c r="I590" s="19">
        <f t="shared" si="2368"/>
        <v>0</v>
      </c>
      <c r="J590">
        <f t="shared" si="2369"/>
        <v>0</v>
      </c>
      <c r="K590">
        <f t="shared" si="2370"/>
        <v>0</v>
      </c>
      <c r="L590">
        <f t="shared" si="2371"/>
        <v>16773.1008</v>
      </c>
      <c r="M590">
        <f t="shared" si="2372"/>
        <v>262079.7</v>
      </c>
      <c r="P590" s="19">
        <f t="shared" si="2373"/>
        <v>0</v>
      </c>
      <c r="Q590" s="19">
        <f t="shared" si="2374"/>
        <v>0</v>
      </c>
      <c r="R590" s="19">
        <f t="shared" si="2375"/>
        <v>0</v>
      </c>
      <c r="S590" s="19">
        <f t="shared" si="2376"/>
        <v>3164.7359999999999</v>
      </c>
      <c r="T590" s="19">
        <f t="shared" si="2377"/>
        <v>49449</v>
      </c>
      <c r="X590" s="1" t="str">
        <f t="shared" si="2378"/>
        <v>Underground</v>
      </c>
      <c r="Y590" s="19">
        <f t="shared" si="2412"/>
        <v>0</v>
      </c>
      <c r="Z590" s="19">
        <f t="shared" si="2412"/>
        <v>0</v>
      </c>
      <c r="AA590" s="19">
        <f t="shared" si="2412"/>
        <v>0</v>
      </c>
      <c r="AB590" s="19">
        <f t="shared" si="2412"/>
        <v>597.12</v>
      </c>
      <c r="AC590" s="19">
        <f t="shared" si="2412"/>
        <v>9330</v>
      </c>
      <c r="AE590" s="19">
        <f t="shared" si="2379"/>
        <v>0</v>
      </c>
      <c r="AF590">
        <f t="shared" si="2380"/>
        <v>0</v>
      </c>
      <c r="AG590">
        <f t="shared" si="2381"/>
        <v>0</v>
      </c>
      <c r="AH590">
        <f t="shared" si="2382"/>
        <v>16773.1008</v>
      </c>
      <c r="AI590">
        <f t="shared" si="2383"/>
        <v>262079.7</v>
      </c>
      <c r="AL590" s="19">
        <f t="shared" si="2384"/>
        <v>0</v>
      </c>
      <c r="AM590" s="19">
        <f t="shared" si="2385"/>
        <v>0</v>
      </c>
      <c r="AN590" s="19">
        <f t="shared" si="2386"/>
        <v>0</v>
      </c>
      <c r="AO590" s="19">
        <f t="shared" si="2387"/>
        <v>3164.7359999999999</v>
      </c>
      <c r="AP590" s="19">
        <f t="shared" si="2388"/>
        <v>49449</v>
      </c>
      <c r="AT590" s="1" t="str">
        <f t="shared" si="2389"/>
        <v>Fantasy</v>
      </c>
      <c r="AU590" s="19">
        <f t="shared" si="2413"/>
        <v>0</v>
      </c>
      <c r="AV590" s="19">
        <f t="shared" si="2413"/>
        <v>0</v>
      </c>
      <c r="AW590" s="19">
        <f t="shared" si="2413"/>
        <v>0</v>
      </c>
      <c r="AX590" s="19">
        <f t="shared" si="2413"/>
        <v>597.12</v>
      </c>
      <c r="AY590" s="19">
        <f t="shared" si="2413"/>
        <v>9330</v>
      </c>
      <c r="BA590" s="19">
        <f t="shared" si="2390"/>
        <v>0</v>
      </c>
      <c r="BB590">
        <f t="shared" si="2391"/>
        <v>0</v>
      </c>
      <c r="BC590">
        <f t="shared" si="2392"/>
        <v>0</v>
      </c>
      <c r="BD590">
        <f t="shared" si="2393"/>
        <v>16773.1008</v>
      </c>
      <c r="BE590">
        <f t="shared" si="2394"/>
        <v>262079.7</v>
      </c>
      <c r="BH590" s="19">
        <f t="shared" si="2395"/>
        <v>0</v>
      </c>
      <c r="BI590" s="19">
        <f t="shared" si="2396"/>
        <v>0</v>
      </c>
      <c r="BJ590" s="19">
        <f t="shared" si="2397"/>
        <v>0</v>
      </c>
      <c r="BK590" s="19">
        <f t="shared" si="2398"/>
        <v>3164.7359999999999</v>
      </c>
      <c r="BL590" s="19">
        <f t="shared" si="2399"/>
        <v>49449</v>
      </c>
      <c r="BP590" s="1" t="str">
        <f t="shared" si="2400"/>
        <v>Fantasy</v>
      </c>
      <c r="BQ590" s="19">
        <f t="shared" si="2414"/>
        <v>0</v>
      </c>
      <c r="BR590" s="19">
        <f t="shared" si="2414"/>
        <v>0</v>
      </c>
      <c r="BS590" s="19">
        <f t="shared" si="2414"/>
        <v>0</v>
      </c>
      <c r="BT590" s="19">
        <f t="shared" si="2414"/>
        <v>597.12</v>
      </c>
      <c r="BU590" s="19">
        <f t="shared" si="2414"/>
        <v>9330</v>
      </c>
      <c r="BW590" s="19">
        <f t="shared" si="2401"/>
        <v>0</v>
      </c>
      <c r="BX590">
        <f t="shared" si="2402"/>
        <v>0</v>
      </c>
      <c r="BY590">
        <f t="shared" si="2403"/>
        <v>0</v>
      </c>
      <c r="BZ590">
        <f t="shared" si="2404"/>
        <v>16773.1008</v>
      </c>
      <c r="CA590">
        <f t="shared" si="2405"/>
        <v>262079.7</v>
      </c>
      <c r="CD590" s="19">
        <f t="shared" si="2406"/>
        <v>0</v>
      </c>
      <c r="CE590" s="19">
        <f t="shared" si="2407"/>
        <v>0</v>
      </c>
      <c r="CF590" s="19">
        <f t="shared" si="2408"/>
        <v>0</v>
      </c>
      <c r="CG590" s="19">
        <f t="shared" si="2409"/>
        <v>3164.7359999999999</v>
      </c>
      <c r="CH590" s="19">
        <f t="shared" si="2410"/>
        <v>49449</v>
      </c>
    </row>
    <row r="591" spans="1:87">
      <c r="B591" s="1" t="str">
        <f t="shared" si="2367"/>
        <v>Fantasy</v>
      </c>
      <c r="C591" s="19">
        <f t="shared" si="2411"/>
        <v>0</v>
      </c>
      <c r="D591" s="19">
        <f t="shared" si="2411"/>
        <v>0</v>
      </c>
      <c r="E591" s="19">
        <f t="shared" si="2411"/>
        <v>0</v>
      </c>
      <c r="F591" s="19">
        <f t="shared" si="2411"/>
        <v>398.08</v>
      </c>
      <c r="G591" s="19">
        <f t="shared" si="2411"/>
        <v>6220</v>
      </c>
      <c r="I591" s="19">
        <f t="shared" si="2368"/>
        <v>0</v>
      </c>
      <c r="J591">
        <f t="shared" si="2369"/>
        <v>0</v>
      </c>
      <c r="K591">
        <f t="shared" si="2370"/>
        <v>0</v>
      </c>
      <c r="L591">
        <f t="shared" si="2371"/>
        <v>13080.908799999999</v>
      </c>
      <c r="M591">
        <f t="shared" si="2372"/>
        <v>204389.19999999998</v>
      </c>
      <c r="P591" s="19">
        <f t="shared" si="2373"/>
        <v>0</v>
      </c>
      <c r="Q591" s="19">
        <f t="shared" si="2374"/>
        <v>0</v>
      </c>
      <c r="R591" s="19">
        <f t="shared" si="2375"/>
        <v>0</v>
      </c>
      <c r="S591" s="19">
        <f t="shared" si="2376"/>
        <v>2109.8240000000001</v>
      </c>
      <c r="T591" s="19">
        <f t="shared" si="2377"/>
        <v>32966</v>
      </c>
      <c r="X591" s="1" t="str">
        <f t="shared" si="2378"/>
        <v>Fantasy</v>
      </c>
      <c r="Y591" s="19">
        <f t="shared" si="2412"/>
        <v>0</v>
      </c>
      <c r="Z591" s="19">
        <f t="shared" si="2412"/>
        <v>0</v>
      </c>
      <c r="AA591" s="19">
        <f t="shared" si="2412"/>
        <v>0</v>
      </c>
      <c r="AB591" s="19">
        <f t="shared" si="2412"/>
        <v>398.08</v>
      </c>
      <c r="AC591" s="19">
        <f t="shared" si="2412"/>
        <v>6220</v>
      </c>
      <c r="AE591" s="19">
        <f t="shared" si="2379"/>
        <v>0</v>
      </c>
      <c r="AF591">
        <f t="shared" si="2380"/>
        <v>0</v>
      </c>
      <c r="AG591">
        <f t="shared" si="2381"/>
        <v>0</v>
      </c>
      <c r="AH591">
        <f t="shared" si="2382"/>
        <v>13080.908799999999</v>
      </c>
      <c r="AI591">
        <f t="shared" si="2383"/>
        <v>204389.19999999998</v>
      </c>
      <c r="AL591" s="19">
        <f t="shared" si="2384"/>
        <v>0</v>
      </c>
      <c r="AM591" s="19">
        <f t="shared" si="2385"/>
        <v>0</v>
      </c>
      <c r="AN591" s="19">
        <f t="shared" si="2386"/>
        <v>0</v>
      </c>
      <c r="AO591" s="19">
        <f t="shared" si="2387"/>
        <v>2109.8240000000001</v>
      </c>
      <c r="AP591" s="19">
        <f t="shared" si="2388"/>
        <v>32966</v>
      </c>
      <c r="AT591" s="1" t="str">
        <f t="shared" si="2389"/>
        <v>Style, Designers</v>
      </c>
      <c r="AU591" s="19">
        <f t="shared" si="2413"/>
        <v>0</v>
      </c>
      <c r="AV591" s="19">
        <f t="shared" si="2413"/>
        <v>0</v>
      </c>
      <c r="AW591" s="19">
        <f t="shared" si="2413"/>
        <v>0</v>
      </c>
      <c r="AX591" s="19">
        <f t="shared" si="2413"/>
        <v>398.08</v>
      </c>
      <c r="AY591" s="19">
        <f t="shared" si="2413"/>
        <v>6220</v>
      </c>
      <c r="BA591" s="19">
        <f t="shared" si="2390"/>
        <v>0</v>
      </c>
      <c r="BB591">
        <f t="shared" si="2391"/>
        <v>0</v>
      </c>
      <c r="BC591">
        <f t="shared" si="2392"/>
        <v>0</v>
      </c>
      <c r="BD591">
        <f t="shared" si="2393"/>
        <v>13080.908799999999</v>
      </c>
      <c r="BE591">
        <f t="shared" si="2394"/>
        <v>204389.19999999998</v>
      </c>
      <c r="BH591" s="19">
        <f t="shared" si="2395"/>
        <v>0</v>
      </c>
      <c r="BI591" s="19">
        <f t="shared" si="2396"/>
        <v>0</v>
      </c>
      <c r="BJ591" s="19">
        <f t="shared" si="2397"/>
        <v>0</v>
      </c>
      <c r="BK591" s="19">
        <f t="shared" si="2398"/>
        <v>2109.8240000000001</v>
      </c>
      <c r="BL591" s="19">
        <f t="shared" si="2399"/>
        <v>32966</v>
      </c>
      <c r="BP591" s="1" t="str">
        <f t="shared" si="2400"/>
        <v>Style, Designers</v>
      </c>
      <c r="BQ591" s="19">
        <f t="shared" si="2414"/>
        <v>0</v>
      </c>
      <c r="BR591" s="19">
        <f t="shared" si="2414"/>
        <v>0</v>
      </c>
      <c r="BS591" s="19">
        <f t="shared" si="2414"/>
        <v>0</v>
      </c>
      <c r="BT591" s="19">
        <f t="shared" si="2414"/>
        <v>398.08</v>
      </c>
      <c r="BU591" s="19">
        <f t="shared" si="2414"/>
        <v>6220</v>
      </c>
      <c r="BW591" s="19">
        <f t="shared" si="2401"/>
        <v>0</v>
      </c>
      <c r="BX591">
        <f t="shared" si="2402"/>
        <v>0</v>
      </c>
      <c r="BY591">
        <f t="shared" si="2403"/>
        <v>0</v>
      </c>
      <c r="BZ591">
        <f t="shared" si="2404"/>
        <v>13080.908799999999</v>
      </c>
      <c r="CA591">
        <f t="shared" si="2405"/>
        <v>204389.19999999998</v>
      </c>
      <c r="CD591" s="19">
        <f t="shared" si="2406"/>
        <v>0</v>
      </c>
      <c r="CE591" s="19">
        <f t="shared" si="2407"/>
        <v>0</v>
      </c>
      <c r="CF591" s="19">
        <f t="shared" si="2408"/>
        <v>0</v>
      </c>
      <c r="CG591" s="19">
        <f t="shared" si="2409"/>
        <v>2109.8240000000001</v>
      </c>
      <c r="CH591" s="19">
        <f t="shared" si="2410"/>
        <v>32966</v>
      </c>
    </row>
    <row r="592" spans="1:87">
      <c r="B592" s="1" t="str">
        <f t="shared" si="2367"/>
        <v>Style</v>
      </c>
      <c r="C592" s="19">
        <f t="shared" si="2411"/>
        <v>0</v>
      </c>
      <c r="D592" s="19">
        <f t="shared" si="2411"/>
        <v>0</v>
      </c>
      <c r="E592" s="19">
        <f t="shared" si="2411"/>
        <v>0</v>
      </c>
      <c r="F592" s="19">
        <f t="shared" si="2411"/>
        <v>597.12</v>
      </c>
      <c r="G592" s="19">
        <f t="shared" si="2411"/>
        <v>9330</v>
      </c>
      <c r="I592" s="19">
        <f t="shared" si="2368"/>
        <v>0</v>
      </c>
      <c r="J592">
        <f t="shared" si="2369"/>
        <v>0</v>
      </c>
      <c r="K592">
        <f t="shared" si="2370"/>
        <v>0</v>
      </c>
      <c r="L592">
        <f t="shared" si="2371"/>
        <v>22317.360000000001</v>
      </c>
      <c r="M592">
        <f t="shared" si="2372"/>
        <v>348708.75</v>
      </c>
      <c r="P592" s="19">
        <f t="shared" si="2373"/>
        <v>0</v>
      </c>
      <c r="Q592" s="19">
        <f t="shared" si="2374"/>
        <v>0</v>
      </c>
      <c r="R592" s="19">
        <f t="shared" si="2375"/>
        <v>0</v>
      </c>
      <c r="S592" s="19">
        <f t="shared" si="2376"/>
        <v>3433.44</v>
      </c>
      <c r="T592" s="19">
        <f t="shared" si="2377"/>
        <v>53647.5</v>
      </c>
      <c r="X592" s="1" t="str">
        <f t="shared" si="2378"/>
        <v>Style</v>
      </c>
      <c r="Y592" s="19">
        <f t="shared" si="2412"/>
        <v>0</v>
      </c>
      <c r="Z592" s="19">
        <f t="shared" si="2412"/>
        <v>0</v>
      </c>
      <c r="AA592" s="19">
        <f t="shared" si="2412"/>
        <v>0</v>
      </c>
      <c r="AB592" s="19">
        <f t="shared" si="2412"/>
        <v>597.12</v>
      </c>
      <c r="AC592" s="19">
        <f t="shared" si="2412"/>
        <v>9330</v>
      </c>
      <c r="AE592" s="19">
        <f t="shared" si="2379"/>
        <v>0</v>
      </c>
      <c r="AF592">
        <f t="shared" si="2380"/>
        <v>0</v>
      </c>
      <c r="AG592">
        <f t="shared" si="2381"/>
        <v>0</v>
      </c>
      <c r="AH592">
        <f t="shared" si="2382"/>
        <v>22317.360000000001</v>
      </c>
      <c r="AI592">
        <f t="shared" si="2383"/>
        <v>348708.75</v>
      </c>
      <c r="AL592" s="19">
        <f t="shared" si="2384"/>
        <v>0</v>
      </c>
      <c r="AM592" s="19">
        <f t="shared" si="2385"/>
        <v>0</v>
      </c>
      <c r="AN592" s="19">
        <f t="shared" si="2386"/>
        <v>0</v>
      </c>
      <c r="AO592" s="19">
        <f t="shared" si="2387"/>
        <v>3433.44</v>
      </c>
      <c r="AP592" s="19">
        <f t="shared" si="2388"/>
        <v>53647.5</v>
      </c>
      <c r="AT592" s="1" t="str">
        <f t="shared" si="2389"/>
        <v>Style</v>
      </c>
      <c r="AU592" s="19">
        <f t="shared" si="2413"/>
        <v>0</v>
      </c>
      <c r="AV592" s="19">
        <f t="shared" si="2413"/>
        <v>0</v>
      </c>
      <c r="AW592" s="19">
        <f t="shared" si="2413"/>
        <v>0</v>
      </c>
      <c r="AX592" s="19">
        <f t="shared" si="2413"/>
        <v>597.12</v>
      </c>
      <c r="AY592" s="19">
        <f t="shared" si="2413"/>
        <v>9330</v>
      </c>
      <c r="BA592" s="19">
        <f t="shared" si="2390"/>
        <v>0</v>
      </c>
      <c r="BB592">
        <f t="shared" si="2391"/>
        <v>0</v>
      </c>
      <c r="BC592">
        <f t="shared" si="2392"/>
        <v>0</v>
      </c>
      <c r="BD592">
        <f t="shared" si="2393"/>
        <v>22317.360000000001</v>
      </c>
      <c r="BE592">
        <f t="shared" si="2394"/>
        <v>348708.75</v>
      </c>
      <c r="BH592" s="19">
        <f t="shared" si="2395"/>
        <v>0</v>
      </c>
      <c r="BI592" s="19">
        <f t="shared" si="2396"/>
        <v>0</v>
      </c>
      <c r="BJ592" s="19">
        <f t="shared" si="2397"/>
        <v>0</v>
      </c>
      <c r="BK592" s="19">
        <f t="shared" si="2398"/>
        <v>3433.44</v>
      </c>
      <c r="BL592" s="19">
        <f t="shared" si="2399"/>
        <v>53647.5</v>
      </c>
      <c r="BP592" s="1" t="str">
        <f t="shared" si="2400"/>
        <v>Style</v>
      </c>
      <c r="BQ592" s="19">
        <f t="shared" si="2414"/>
        <v>0</v>
      </c>
      <c r="BR592" s="19">
        <f t="shared" si="2414"/>
        <v>0</v>
      </c>
      <c r="BS592" s="19">
        <f t="shared" si="2414"/>
        <v>0</v>
      </c>
      <c r="BT592" s="19">
        <f t="shared" si="2414"/>
        <v>597.12</v>
      </c>
      <c r="BU592" s="19">
        <f t="shared" si="2414"/>
        <v>9330</v>
      </c>
      <c r="BW592" s="19">
        <f t="shared" si="2401"/>
        <v>0</v>
      </c>
      <c r="BX592">
        <f t="shared" si="2402"/>
        <v>0</v>
      </c>
      <c r="BY592">
        <f t="shared" si="2403"/>
        <v>0</v>
      </c>
      <c r="BZ592">
        <f t="shared" si="2404"/>
        <v>22317.360000000001</v>
      </c>
      <c r="CA592">
        <f t="shared" si="2405"/>
        <v>348708.75</v>
      </c>
      <c r="CD592" s="19">
        <f t="shared" si="2406"/>
        <v>0</v>
      </c>
      <c r="CE592" s="19">
        <f t="shared" si="2407"/>
        <v>0</v>
      </c>
      <c r="CF592" s="19">
        <f t="shared" si="2408"/>
        <v>0</v>
      </c>
      <c r="CG592" s="19">
        <f t="shared" si="2409"/>
        <v>3433.44</v>
      </c>
      <c r="CH592" s="19">
        <f t="shared" si="2410"/>
        <v>53647.5</v>
      </c>
    </row>
    <row r="593" spans="1:87">
      <c r="B593" s="1" t="str">
        <f t="shared" si="2367"/>
        <v>Designers</v>
      </c>
      <c r="C593" s="19">
        <f t="shared" si="2411"/>
        <v>0</v>
      </c>
      <c r="D593" s="19">
        <f t="shared" si="2411"/>
        <v>0</v>
      </c>
      <c r="E593" s="19">
        <f t="shared" si="2411"/>
        <v>0</v>
      </c>
      <c r="F593" s="19">
        <f t="shared" si="2411"/>
        <v>497.6</v>
      </c>
      <c r="G593" s="19">
        <f t="shared" si="2411"/>
        <v>7775</v>
      </c>
      <c r="I593" s="19">
        <f t="shared" si="2368"/>
        <v>0</v>
      </c>
      <c r="J593">
        <f t="shared" si="2369"/>
        <v>0</v>
      </c>
      <c r="K593">
        <f t="shared" si="2370"/>
        <v>0</v>
      </c>
      <c r="L593">
        <f t="shared" si="2371"/>
        <v>18597.8</v>
      </c>
      <c r="M593">
        <f t="shared" si="2372"/>
        <v>290590.625</v>
      </c>
      <c r="P593" s="19">
        <f t="shared" si="2373"/>
        <v>0</v>
      </c>
      <c r="Q593" s="19">
        <f t="shared" si="2374"/>
        <v>0</v>
      </c>
      <c r="R593" s="19">
        <f t="shared" si="2375"/>
        <v>0</v>
      </c>
      <c r="S593" s="19">
        <f t="shared" si="2376"/>
        <v>2861.2000000000003</v>
      </c>
      <c r="T593" s="19">
        <f t="shared" si="2377"/>
        <v>44706.25</v>
      </c>
      <c r="X593" s="1" t="str">
        <f t="shared" si="2378"/>
        <v>Designers</v>
      </c>
      <c r="Y593" s="19">
        <f t="shared" si="2412"/>
        <v>0</v>
      </c>
      <c r="Z593" s="19">
        <f t="shared" si="2412"/>
        <v>0</v>
      </c>
      <c r="AA593" s="19">
        <f t="shared" si="2412"/>
        <v>0</v>
      </c>
      <c r="AB593" s="19">
        <f t="shared" si="2412"/>
        <v>497.6</v>
      </c>
      <c r="AC593" s="19">
        <f t="shared" si="2412"/>
        <v>7775</v>
      </c>
      <c r="AE593" s="19">
        <f t="shared" si="2379"/>
        <v>0</v>
      </c>
      <c r="AF593">
        <f t="shared" si="2380"/>
        <v>0</v>
      </c>
      <c r="AG593">
        <f t="shared" si="2381"/>
        <v>0</v>
      </c>
      <c r="AH593">
        <f t="shared" si="2382"/>
        <v>18597.8</v>
      </c>
      <c r="AI593">
        <f t="shared" si="2383"/>
        <v>290590.625</v>
      </c>
      <c r="AL593" s="19">
        <f t="shared" si="2384"/>
        <v>0</v>
      </c>
      <c r="AM593" s="19">
        <f t="shared" si="2385"/>
        <v>0</v>
      </c>
      <c r="AN593" s="19">
        <f t="shared" si="2386"/>
        <v>0</v>
      </c>
      <c r="AO593" s="19">
        <f t="shared" si="2387"/>
        <v>2861.2000000000003</v>
      </c>
      <c r="AP593" s="19">
        <f t="shared" si="2388"/>
        <v>44706.25</v>
      </c>
      <c r="AT593" s="1" t="str">
        <f t="shared" si="2389"/>
        <v>Designers</v>
      </c>
      <c r="AU593" s="19">
        <f t="shared" si="2413"/>
        <v>0</v>
      </c>
      <c r="AV593" s="19">
        <f t="shared" si="2413"/>
        <v>0</v>
      </c>
      <c r="AW593" s="19">
        <f t="shared" si="2413"/>
        <v>0</v>
      </c>
      <c r="AX593" s="19">
        <f t="shared" si="2413"/>
        <v>497.6</v>
      </c>
      <c r="AY593" s="19">
        <f t="shared" si="2413"/>
        <v>7775</v>
      </c>
      <c r="BA593" s="19">
        <f t="shared" si="2390"/>
        <v>0</v>
      </c>
      <c r="BB593">
        <f t="shared" si="2391"/>
        <v>0</v>
      </c>
      <c r="BC593">
        <f t="shared" si="2392"/>
        <v>0</v>
      </c>
      <c r="BD593">
        <f t="shared" si="2393"/>
        <v>18597.8</v>
      </c>
      <c r="BE593">
        <f t="shared" si="2394"/>
        <v>290590.625</v>
      </c>
      <c r="BH593" s="19">
        <f t="shared" si="2395"/>
        <v>0</v>
      </c>
      <c r="BI593" s="19">
        <f t="shared" si="2396"/>
        <v>0</v>
      </c>
      <c r="BJ593" s="19">
        <f t="shared" si="2397"/>
        <v>0</v>
      </c>
      <c r="BK593" s="19">
        <f t="shared" si="2398"/>
        <v>2861.2000000000003</v>
      </c>
      <c r="BL593" s="19">
        <f t="shared" si="2399"/>
        <v>44706.25</v>
      </c>
      <c r="BP593" s="1" t="str">
        <f t="shared" si="2400"/>
        <v>Designers</v>
      </c>
      <c r="BQ593" s="19">
        <f t="shared" si="2414"/>
        <v>0</v>
      </c>
      <c r="BR593" s="19">
        <f t="shared" si="2414"/>
        <v>0</v>
      </c>
      <c r="BS593" s="19">
        <f t="shared" si="2414"/>
        <v>0</v>
      </c>
      <c r="BT593" s="19">
        <f t="shared" si="2414"/>
        <v>497.6</v>
      </c>
      <c r="BU593" s="19">
        <f t="shared" si="2414"/>
        <v>7775</v>
      </c>
      <c r="BW593" s="19">
        <f t="shared" si="2401"/>
        <v>0</v>
      </c>
      <c r="BX593">
        <f t="shared" si="2402"/>
        <v>0</v>
      </c>
      <c r="BY593">
        <f t="shared" si="2403"/>
        <v>0</v>
      </c>
      <c r="BZ593">
        <f t="shared" si="2404"/>
        <v>18597.8</v>
      </c>
      <c r="CA593">
        <f t="shared" si="2405"/>
        <v>290590.625</v>
      </c>
      <c r="CD593" s="19">
        <f t="shared" si="2406"/>
        <v>0</v>
      </c>
      <c r="CE593" s="19">
        <f t="shared" si="2407"/>
        <v>0</v>
      </c>
      <c r="CF593" s="19">
        <f t="shared" si="2408"/>
        <v>0</v>
      </c>
      <c r="CG593" s="19">
        <f t="shared" si="2409"/>
        <v>2861.2000000000003</v>
      </c>
      <c r="CH593" s="19">
        <f t="shared" si="2410"/>
        <v>44706.25</v>
      </c>
    </row>
    <row r="594" spans="1:87">
      <c r="B594" s="1" t="str">
        <f t="shared" si="2367"/>
        <v>Supra</v>
      </c>
      <c r="C594" s="19">
        <f t="shared" si="2411"/>
        <v>0</v>
      </c>
      <c r="D594" s="19">
        <f t="shared" si="2411"/>
        <v>0</v>
      </c>
      <c r="E594" s="19">
        <f t="shared" si="2411"/>
        <v>0</v>
      </c>
      <c r="F594" s="19">
        <f t="shared" si="2411"/>
        <v>248.8</v>
      </c>
      <c r="G594" s="19">
        <f t="shared" si="2411"/>
        <v>3887.5</v>
      </c>
      <c r="I594" s="19">
        <f t="shared" si="2368"/>
        <v>0</v>
      </c>
      <c r="J594">
        <f t="shared" si="2369"/>
        <v>0</v>
      </c>
      <c r="K594">
        <f t="shared" si="2370"/>
        <v>0</v>
      </c>
      <c r="L594">
        <f t="shared" si="2371"/>
        <v>26360.36</v>
      </c>
      <c r="M594">
        <f t="shared" si="2372"/>
        <v>411880.625</v>
      </c>
      <c r="P594" s="19">
        <f t="shared" si="2373"/>
        <v>0</v>
      </c>
      <c r="Q594" s="19">
        <f t="shared" si="2374"/>
        <v>0</v>
      </c>
      <c r="R594" s="19">
        <f t="shared" si="2375"/>
        <v>0</v>
      </c>
      <c r="S594" s="19">
        <f t="shared" si="2376"/>
        <v>4055.4400000000005</v>
      </c>
      <c r="T594" s="19">
        <f t="shared" si="2377"/>
        <v>63366.25</v>
      </c>
      <c r="X594" s="1" t="str">
        <f t="shared" si="2378"/>
        <v>Supra</v>
      </c>
      <c r="Y594" s="19">
        <f t="shared" si="2412"/>
        <v>0</v>
      </c>
      <c r="Z594" s="19">
        <f t="shared" si="2412"/>
        <v>0</v>
      </c>
      <c r="AA594" s="19">
        <f t="shared" si="2412"/>
        <v>0</v>
      </c>
      <c r="AB594" s="19">
        <f t="shared" si="2412"/>
        <v>248.8</v>
      </c>
      <c r="AC594" s="19">
        <f t="shared" si="2412"/>
        <v>3887.5</v>
      </c>
      <c r="AE594" s="19">
        <f t="shared" si="2379"/>
        <v>0</v>
      </c>
      <c r="AF594">
        <f t="shared" si="2380"/>
        <v>0</v>
      </c>
      <c r="AG594">
        <f t="shared" si="2381"/>
        <v>0</v>
      </c>
      <c r="AH594">
        <f t="shared" si="2382"/>
        <v>26360.36</v>
      </c>
      <c r="AI594">
        <f t="shared" si="2383"/>
        <v>411880.625</v>
      </c>
      <c r="AL594" s="19">
        <f t="shared" si="2384"/>
        <v>0</v>
      </c>
      <c r="AM594" s="19">
        <f t="shared" si="2385"/>
        <v>0</v>
      </c>
      <c r="AN594" s="19">
        <f t="shared" si="2386"/>
        <v>0</v>
      </c>
      <c r="AO594" s="19">
        <f t="shared" si="2387"/>
        <v>4055.4400000000005</v>
      </c>
      <c r="AP594" s="19">
        <f t="shared" si="2388"/>
        <v>63366.25</v>
      </c>
      <c r="AT594" s="1" t="str">
        <f t="shared" si="2389"/>
        <v>Supra</v>
      </c>
      <c r="AU594" s="19">
        <f t="shared" si="2413"/>
        <v>0</v>
      </c>
      <c r="AV594" s="19">
        <f t="shared" si="2413"/>
        <v>0</v>
      </c>
      <c r="AW594" s="19">
        <f t="shared" si="2413"/>
        <v>0</v>
      </c>
      <c r="AX594" s="19">
        <f t="shared" si="2413"/>
        <v>248.8</v>
      </c>
      <c r="AY594" s="19">
        <f t="shared" si="2413"/>
        <v>3887.5</v>
      </c>
      <c r="BA594" s="19">
        <f t="shared" si="2390"/>
        <v>0</v>
      </c>
      <c r="BB594">
        <f t="shared" si="2391"/>
        <v>0</v>
      </c>
      <c r="BC594">
        <f t="shared" si="2392"/>
        <v>0</v>
      </c>
      <c r="BD594">
        <f t="shared" si="2393"/>
        <v>26360.36</v>
      </c>
      <c r="BE594">
        <f t="shared" si="2394"/>
        <v>411880.625</v>
      </c>
      <c r="BH594" s="19">
        <f t="shared" si="2395"/>
        <v>0</v>
      </c>
      <c r="BI594" s="19">
        <f t="shared" si="2396"/>
        <v>0</v>
      </c>
      <c r="BJ594" s="19">
        <f t="shared" si="2397"/>
        <v>0</v>
      </c>
      <c r="BK594" s="19">
        <f t="shared" si="2398"/>
        <v>4055.4400000000005</v>
      </c>
      <c r="BL594" s="19">
        <f t="shared" si="2399"/>
        <v>63366.25</v>
      </c>
      <c r="BP594" s="1" t="str">
        <f t="shared" si="2400"/>
        <v>Supra</v>
      </c>
      <c r="BQ594" s="19">
        <f t="shared" si="2414"/>
        <v>0</v>
      </c>
      <c r="BR594" s="19">
        <f t="shared" si="2414"/>
        <v>0</v>
      </c>
      <c r="BS594" s="19">
        <f t="shared" si="2414"/>
        <v>0</v>
      </c>
      <c r="BT594" s="19">
        <f t="shared" si="2414"/>
        <v>248.8</v>
      </c>
      <c r="BU594" s="19">
        <f t="shared" si="2414"/>
        <v>3887.5</v>
      </c>
      <c r="BW594" s="19">
        <f t="shared" si="2401"/>
        <v>0</v>
      </c>
      <c r="BX594">
        <f t="shared" si="2402"/>
        <v>0</v>
      </c>
      <c r="BY594">
        <f t="shared" si="2403"/>
        <v>0</v>
      </c>
      <c r="BZ594">
        <f t="shared" si="2404"/>
        <v>26360.36</v>
      </c>
      <c r="CA594">
        <f t="shared" si="2405"/>
        <v>411880.625</v>
      </c>
      <c r="CD594" s="19">
        <f t="shared" si="2406"/>
        <v>0</v>
      </c>
      <c r="CE594" s="19">
        <f t="shared" si="2407"/>
        <v>0</v>
      </c>
      <c r="CF594" s="19">
        <f t="shared" si="2408"/>
        <v>0</v>
      </c>
      <c r="CG594" s="19">
        <f t="shared" si="2409"/>
        <v>4055.4400000000005</v>
      </c>
      <c r="CH594" s="19">
        <f t="shared" si="2410"/>
        <v>63366.25</v>
      </c>
    </row>
    <row r="595" spans="1:87">
      <c r="B595" s="1"/>
      <c r="C595" s="19">
        <f t="shared" si="2411"/>
        <v>0</v>
      </c>
      <c r="D595" s="19">
        <f t="shared" si="2411"/>
        <v>0</v>
      </c>
      <c r="E595" s="19">
        <f t="shared" si="2411"/>
        <v>0</v>
      </c>
      <c r="F595" s="19">
        <f t="shared" si="2411"/>
        <v>0</v>
      </c>
      <c r="G595" s="19">
        <f t="shared" si="2411"/>
        <v>0</v>
      </c>
      <c r="I595" s="19"/>
      <c r="P595" s="19"/>
      <c r="Q595" s="19"/>
      <c r="R595" s="19"/>
      <c r="S595" s="19"/>
      <c r="T595" s="19"/>
      <c r="X595" s="1">
        <f t="shared" si="2378"/>
        <v>0</v>
      </c>
      <c r="Y595" s="19">
        <f t="shared" si="2412"/>
        <v>0</v>
      </c>
      <c r="Z595" s="19">
        <f t="shared" si="2412"/>
        <v>0</v>
      </c>
      <c r="AA595" s="19">
        <f t="shared" si="2412"/>
        <v>0</v>
      </c>
      <c r="AB595" s="19">
        <f t="shared" si="2412"/>
        <v>0</v>
      </c>
      <c r="AC595" s="19">
        <f t="shared" si="2412"/>
        <v>0</v>
      </c>
      <c r="AE595" s="19">
        <f t="shared" si="2379"/>
        <v>0</v>
      </c>
      <c r="AF595">
        <f t="shared" si="2380"/>
        <v>0</v>
      </c>
      <c r="AG595">
        <f t="shared" si="2381"/>
        <v>0</v>
      </c>
      <c r="AH595">
        <f t="shared" si="2382"/>
        <v>0</v>
      </c>
      <c r="AI595">
        <f t="shared" si="2383"/>
        <v>0</v>
      </c>
      <c r="AL595" s="19">
        <f t="shared" si="2384"/>
        <v>0</v>
      </c>
      <c r="AM595" s="19">
        <f t="shared" si="2385"/>
        <v>0</v>
      </c>
      <c r="AN595" s="19">
        <f t="shared" si="2386"/>
        <v>0</v>
      </c>
      <c r="AO595" s="19">
        <f t="shared" si="2387"/>
        <v>0</v>
      </c>
      <c r="AP595" s="19">
        <f t="shared" si="2388"/>
        <v>0</v>
      </c>
      <c r="AT595" s="1">
        <f t="shared" si="2389"/>
        <v>0</v>
      </c>
      <c r="AU595" s="19">
        <f t="shared" si="2413"/>
        <v>0</v>
      </c>
      <c r="AV595" s="19">
        <f t="shared" si="2413"/>
        <v>0</v>
      </c>
      <c r="AW595" s="19">
        <f t="shared" si="2413"/>
        <v>0</v>
      </c>
      <c r="AX595" s="19">
        <f t="shared" si="2413"/>
        <v>0</v>
      </c>
      <c r="AY595" s="19">
        <f t="shared" si="2413"/>
        <v>0</v>
      </c>
      <c r="BA595" s="19">
        <f t="shared" si="2390"/>
        <v>0</v>
      </c>
      <c r="BB595">
        <f t="shared" si="2391"/>
        <v>0</v>
      </c>
      <c r="BC595">
        <f t="shared" si="2392"/>
        <v>0</v>
      </c>
      <c r="BD595">
        <f t="shared" si="2393"/>
        <v>0</v>
      </c>
      <c r="BE595">
        <f t="shared" si="2394"/>
        <v>0</v>
      </c>
      <c r="BH595" s="19">
        <f t="shared" si="2395"/>
        <v>0</v>
      </c>
      <c r="BI595" s="19">
        <f t="shared" si="2396"/>
        <v>0</v>
      </c>
      <c r="BJ595" s="19">
        <f t="shared" si="2397"/>
        <v>0</v>
      </c>
      <c r="BK595" s="19">
        <f t="shared" si="2398"/>
        <v>0</v>
      </c>
      <c r="BL595" s="19">
        <f t="shared" si="2399"/>
        <v>0</v>
      </c>
      <c r="BP595" s="1">
        <f t="shared" si="2400"/>
        <v>0</v>
      </c>
      <c r="BQ595" s="19">
        <f t="shared" si="2414"/>
        <v>0</v>
      </c>
      <c r="BR595" s="19">
        <f t="shared" si="2414"/>
        <v>0</v>
      </c>
      <c r="BS595" s="19">
        <f t="shared" si="2414"/>
        <v>0</v>
      </c>
      <c r="BT595" s="19">
        <f t="shared" si="2414"/>
        <v>0</v>
      </c>
      <c r="BU595" s="19">
        <f t="shared" si="2414"/>
        <v>0</v>
      </c>
      <c r="BW595" s="19">
        <f t="shared" si="2401"/>
        <v>0</v>
      </c>
      <c r="BX595">
        <f t="shared" si="2402"/>
        <v>0</v>
      </c>
      <c r="BY595">
        <f t="shared" si="2403"/>
        <v>0</v>
      </c>
      <c r="BZ595">
        <f t="shared" si="2404"/>
        <v>0</v>
      </c>
      <c r="CA595">
        <f t="shared" si="2405"/>
        <v>0</v>
      </c>
      <c r="CD595" s="19">
        <f t="shared" si="2406"/>
        <v>0</v>
      </c>
      <c r="CE595" s="19">
        <f t="shared" si="2407"/>
        <v>0</v>
      </c>
      <c r="CF595" s="19">
        <f t="shared" si="2408"/>
        <v>0</v>
      </c>
      <c r="CG595" s="19">
        <f t="shared" si="2409"/>
        <v>0</v>
      </c>
      <c r="CH595" s="19">
        <f t="shared" si="2410"/>
        <v>0</v>
      </c>
    </row>
    <row r="596" spans="1:87">
      <c r="B596" s="1" t="str">
        <f t="shared" si="2367"/>
        <v>Niños</v>
      </c>
      <c r="C596" s="19">
        <f t="shared" si="2411"/>
        <v>0</v>
      </c>
      <c r="D596" s="19">
        <f t="shared" si="2411"/>
        <v>0</v>
      </c>
      <c r="E596" s="19">
        <f t="shared" si="2411"/>
        <v>0</v>
      </c>
      <c r="F596" s="19">
        <f t="shared" si="2411"/>
        <v>298.56</v>
      </c>
      <c r="G596" s="19">
        <f t="shared" si="2411"/>
        <v>4665</v>
      </c>
      <c r="I596" s="19">
        <f>+C596*H538</f>
        <v>0</v>
      </c>
      <c r="J596">
        <f>+D596*H538</f>
        <v>0</v>
      </c>
      <c r="K596">
        <f>+E596*H538</f>
        <v>0</v>
      </c>
      <c r="L596">
        <f>+F596*H538</f>
        <v>4366.4400000000005</v>
      </c>
      <c r="M596">
        <f>+G596*H538</f>
        <v>68225.625000000015</v>
      </c>
      <c r="P596" s="19">
        <f t="shared" ref="P596:T599" si="2415">+C596*$C538</f>
        <v>0</v>
      </c>
      <c r="Q596" s="19">
        <f t="shared" si="2415"/>
        <v>0</v>
      </c>
      <c r="R596" s="19">
        <f t="shared" si="2415"/>
        <v>0</v>
      </c>
      <c r="S596" s="19">
        <f t="shared" si="2415"/>
        <v>970.32000000000016</v>
      </c>
      <c r="T596" s="19">
        <f t="shared" si="2415"/>
        <v>15161.250000000002</v>
      </c>
      <c r="X596" s="1" t="str">
        <f t="shared" si="2378"/>
        <v>Niños</v>
      </c>
      <c r="Y596" s="19">
        <f t="shared" si="2412"/>
        <v>0</v>
      </c>
      <c r="Z596" s="19">
        <f t="shared" si="2412"/>
        <v>0</v>
      </c>
      <c r="AA596" s="19">
        <f t="shared" si="2412"/>
        <v>0</v>
      </c>
      <c r="AB596" s="19">
        <f t="shared" si="2412"/>
        <v>298.56</v>
      </c>
      <c r="AC596" s="19">
        <f t="shared" si="2412"/>
        <v>4665</v>
      </c>
      <c r="AE596" s="19">
        <f t="shared" si="2379"/>
        <v>0</v>
      </c>
      <c r="AF596">
        <f t="shared" si="2380"/>
        <v>0</v>
      </c>
      <c r="AG596">
        <f t="shared" si="2381"/>
        <v>0</v>
      </c>
      <c r="AH596">
        <f t="shared" si="2382"/>
        <v>4366.4400000000005</v>
      </c>
      <c r="AI596">
        <f t="shared" si="2383"/>
        <v>68225.625000000015</v>
      </c>
      <c r="AL596" s="19">
        <f t="shared" si="2384"/>
        <v>0</v>
      </c>
      <c r="AM596" s="19">
        <f t="shared" si="2385"/>
        <v>0</v>
      </c>
      <c r="AN596" s="19">
        <f t="shared" si="2386"/>
        <v>0</v>
      </c>
      <c r="AO596" s="19">
        <f t="shared" si="2387"/>
        <v>970.32000000000016</v>
      </c>
      <c r="AP596" s="19">
        <f t="shared" si="2388"/>
        <v>15161.250000000002</v>
      </c>
      <c r="AT596" s="1" t="str">
        <f t="shared" si="2389"/>
        <v>Niños</v>
      </c>
      <c r="AU596" s="19">
        <f t="shared" si="2413"/>
        <v>0</v>
      </c>
      <c r="AV596" s="19">
        <f t="shared" si="2413"/>
        <v>0</v>
      </c>
      <c r="AW596" s="19">
        <f t="shared" si="2413"/>
        <v>0</v>
      </c>
      <c r="AX596" s="19">
        <f t="shared" si="2413"/>
        <v>298.56</v>
      </c>
      <c r="AY596" s="19">
        <f t="shared" si="2413"/>
        <v>4665</v>
      </c>
      <c r="BA596" s="19">
        <f t="shared" si="2390"/>
        <v>0</v>
      </c>
      <c r="BB596">
        <f t="shared" si="2391"/>
        <v>0</v>
      </c>
      <c r="BC596">
        <f t="shared" si="2392"/>
        <v>0</v>
      </c>
      <c r="BD596">
        <f t="shared" si="2393"/>
        <v>4366.4400000000005</v>
      </c>
      <c r="BE596">
        <f t="shared" si="2394"/>
        <v>68225.625000000015</v>
      </c>
      <c r="BH596" s="19">
        <f t="shared" si="2395"/>
        <v>0</v>
      </c>
      <c r="BI596" s="19">
        <f t="shared" si="2396"/>
        <v>0</v>
      </c>
      <c r="BJ596" s="19">
        <f t="shared" si="2397"/>
        <v>0</v>
      </c>
      <c r="BK596" s="19">
        <f t="shared" si="2398"/>
        <v>970.32000000000016</v>
      </c>
      <c r="BL596" s="19">
        <f t="shared" si="2399"/>
        <v>15161.250000000002</v>
      </c>
      <c r="BP596" s="1" t="str">
        <f t="shared" si="2400"/>
        <v>Niños</v>
      </c>
      <c r="BQ596" s="19">
        <f t="shared" si="2414"/>
        <v>0</v>
      </c>
      <c r="BR596" s="19">
        <f t="shared" si="2414"/>
        <v>0</v>
      </c>
      <c r="BS596" s="19">
        <f t="shared" si="2414"/>
        <v>0</v>
      </c>
      <c r="BT596" s="19">
        <f t="shared" si="2414"/>
        <v>298.56</v>
      </c>
      <c r="BU596" s="19">
        <f t="shared" si="2414"/>
        <v>4665</v>
      </c>
      <c r="BW596" s="19">
        <f t="shared" si="2401"/>
        <v>0</v>
      </c>
      <c r="BX596">
        <f t="shared" si="2402"/>
        <v>0</v>
      </c>
      <c r="BY596">
        <f t="shared" si="2403"/>
        <v>0</v>
      </c>
      <c r="BZ596">
        <f t="shared" si="2404"/>
        <v>4366.4400000000005</v>
      </c>
      <c r="CA596">
        <f t="shared" si="2405"/>
        <v>68225.625000000015</v>
      </c>
      <c r="CD596" s="19">
        <f t="shared" si="2406"/>
        <v>0</v>
      </c>
      <c r="CE596" s="19">
        <f t="shared" si="2407"/>
        <v>0</v>
      </c>
      <c r="CF596" s="19">
        <f t="shared" si="2408"/>
        <v>0</v>
      </c>
      <c r="CG596" s="19">
        <f t="shared" si="2409"/>
        <v>970.32000000000016</v>
      </c>
      <c r="CH596" s="19">
        <f t="shared" si="2410"/>
        <v>15161.250000000002</v>
      </c>
    </row>
    <row r="597" spans="1:87">
      <c r="B597" s="1" t="str">
        <f t="shared" si="2367"/>
        <v>Señora</v>
      </c>
      <c r="C597" s="19">
        <f t="shared" si="2411"/>
        <v>0</v>
      </c>
      <c r="D597" s="19">
        <f t="shared" si="2411"/>
        <v>0</v>
      </c>
      <c r="E597" s="19">
        <f t="shared" si="2411"/>
        <v>0</v>
      </c>
      <c r="F597" s="19">
        <f t="shared" si="2411"/>
        <v>298.56</v>
      </c>
      <c r="G597" s="19">
        <f t="shared" si="2411"/>
        <v>4665</v>
      </c>
      <c r="I597" s="19">
        <f>+C597*H539</f>
        <v>0</v>
      </c>
      <c r="J597">
        <f>+D597*H539</f>
        <v>0</v>
      </c>
      <c r="K597">
        <f>+E597*H539</f>
        <v>0</v>
      </c>
      <c r="L597">
        <f>+F597*H539</f>
        <v>5777.1359999999995</v>
      </c>
      <c r="M597">
        <f>+G597*H539</f>
        <v>90267.749999999985</v>
      </c>
      <c r="P597" s="19">
        <f t="shared" si="2415"/>
        <v>0</v>
      </c>
      <c r="Q597" s="19">
        <f t="shared" si="2415"/>
        <v>0</v>
      </c>
      <c r="R597" s="19">
        <f t="shared" si="2415"/>
        <v>0</v>
      </c>
      <c r="S597" s="19">
        <f t="shared" si="2415"/>
        <v>1283.808</v>
      </c>
      <c r="T597" s="19">
        <f t="shared" si="2415"/>
        <v>20059.5</v>
      </c>
      <c r="X597" s="1" t="str">
        <f t="shared" si="2378"/>
        <v>Señora</v>
      </c>
      <c r="Y597" s="19">
        <f t="shared" si="2412"/>
        <v>0</v>
      </c>
      <c r="Z597" s="19">
        <f t="shared" si="2412"/>
        <v>0</v>
      </c>
      <c r="AA597" s="19">
        <f t="shared" si="2412"/>
        <v>0</v>
      </c>
      <c r="AB597" s="19">
        <f t="shared" si="2412"/>
        <v>298.56</v>
      </c>
      <c r="AC597" s="19">
        <f t="shared" si="2412"/>
        <v>4665</v>
      </c>
      <c r="AE597" s="19">
        <f t="shared" si="2379"/>
        <v>0</v>
      </c>
      <c r="AF597">
        <f t="shared" si="2380"/>
        <v>0</v>
      </c>
      <c r="AG597">
        <f t="shared" si="2381"/>
        <v>0</v>
      </c>
      <c r="AH597">
        <f t="shared" si="2382"/>
        <v>5777.1359999999995</v>
      </c>
      <c r="AI597">
        <f t="shared" si="2383"/>
        <v>90267.749999999985</v>
      </c>
      <c r="AL597" s="19">
        <f t="shared" si="2384"/>
        <v>0</v>
      </c>
      <c r="AM597" s="19">
        <f t="shared" si="2385"/>
        <v>0</v>
      </c>
      <c r="AN597" s="19">
        <f t="shared" si="2386"/>
        <v>0</v>
      </c>
      <c r="AO597" s="19">
        <f t="shared" si="2387"/>
        <v>1283.808</v>
      </c>
      <c r="AP597" s="19">
        <f t="shared" si="2388"/>
        <v>20059.5</v>
      </c>
      <c r="AT597" s="1" t="str">
        <f t="shared" si="2389"/>
        <v>Señora</v>
      </c>
      <c r="AU597" s="19">
        <f t="shared" si="2413"/>
        <v>0</v>
      </c>
      <c r="AV597" s="19">
        <f t="shared" si="2413"/>
        <v>0</v>
      </c>
      <c r="AW597" s="19">
        <f t="shared" si="2413"/>
        <v>0</v>
      </c>
      <c r="AX597" s="19">
        <f t="shared" si="2413"/>
        <v>298.56</v>
      </c>
      <c r="AY597" s="19">
        <f t="shared" si="2413"/>
        <v>4665</v>
      </c>
      <c r="BA597" s="19">
        <f t="shared" si="2390"/>
        <v>0</v>
      </c>
      <c r="BB597">
        <f t="shared" si="2391"/>
        <v>0</v>
      </c>
      <c r="BC597">
        <f t="shared" si="2392"/>
        <v>0</v>
      </c>
      <c r="BD597">
        <f t="shared" si="2393"/>
        <v>5777.1359999999995</v>
      </c>
      <c r="BE597">
        <f t="shared" si="2394"/>
        <v>90267.749999999985</v>
      </c>
      <c r="BH597" s="19">
        <f t="shared" si="2395"/>
        <v>0</v>
      </c>
      <c r="BI597" s="19">
        <f t="shared" si="2396"/>
        <v>0</v>
      </c>
      <c r="BJ597" s="19">
        <f t="shared" si="2397"/>
        <v>0</v>
      </c>
      <c r="BK597" s="19">
        <f t="shared" si="2398"/>
        <v>1283.808</v>
      </c>
      <c r="BL597" s="19">
        <f t="shared" si="2399"/>
        <v>20059.5</v>
      </c>
      <c r="BP597" s="1" t="str">
        <f t="shared" si="2400"/>
        <v>Señora</v>
      </c>
      <c r="BQ597" s="19">
        <f t="shared" si="2414"/>
        <v>0</v>
      </c>
      <c r="BR597" s="19">
        <f t="shared" si="2414"/>
        <v>0</v>
      </c>
      <c r="BS597" s="19">
        <f t="shared" si="2414"/>
        <v>0</v>
      </c>
      <c r="BT597" s="19">
        <f t="shared" si="2414"/>
        <v>298.56</v>
      </c>
      <c r="BU597" s="19">
        <f t="shared" si="2414"/>
        <v>4665</v>
      </c>
      <c r="BW597" s="19">
        <f t="shared" si="2401"/>
        <v>0</v>
      </c>
      <c r="BX597">
        <f t="shared" si="2402"/>
        <v>0</v>
      </c>
      <c r="BY597">
        <f t="shared" si="2403"/>
        <v>0</v>
      </c>
      <c r="BZ597">
        <f t="shared" si="2404"/>
        <v>5777.1359999999995</v>
      </c>
      <c r="CA597">
        <f t="shared" si="2405"/>
        <v>90267.749999999985</v>
      </c>
      <c r="CD597" s="19">
        <f t="shared" si="2406"/>
        <v>0</v>
      </c>
      <c r="CE597" s="19">
        <f t="shared" si="2407"/>
        <v>0</v>
      </c>
      <c r="CF597" s="19">
        <f t="shared" si="2408"/>
        <v>0</v>
      </c>
      <c r="CG597" s="19">
        <f t="shared" si="2409"/>
        <v>1283.808</v>
      </c>
      <c r="CH597" s="19">
        <f t="shared" si="2410"/>
        <v>20059.5</v>
      </c>
    </row>
    <row r="598" spans="1:87">
      <c r="B598" s="1" t="str">
        <f t="shared" si="2367"/>
        <v>Regalo</v>
      </c>
      <c r="C598" s="19">
        <f t="shared" ref="C598:G599" si="2416">+B$575*C568</f>
        <v>0</v>
      </c>
      <c r="D598" s="19">
        <f t="shared" si="2416"/>
        <v>0</v>
      </c>
      <c r="E598" s="19">
        <f t="shared" si="2416"/>
        <v>0</v>
      </c>
      <c r="F598" s="19">
        <f t="shared" si="2416"/>
        <v>0</v>
      </c>
      <c r="G598" s="19">
        <f t="shared" si="2416"/>
        <v>0</v>
      </c>
      <c r="I598" s="19">
        <f>+C598*H540</f>
        <v>0</v>
      </c>
      <c r="J598">
        <f>+D598*H540</f>
        <v>0</v>
      </c>
      <c r="K598">
        <f>+E598*H540</f>
        <v>0</v>
      </c>
      <c r="L598">
        <f>+F598*H540</f>
        <v>0</v>
      </c>
      <c r="M598">
        <f>+G598*H540</f>
        <v>0</v>
      </c>
      <c r="P598" s="19">
        <f t="shared" si="2415"/>
        <v>0</v>
      </c>
      <c r="Q598" s="19">
        <f t="shared" si="2415"/>
        <v>0</v>
      </c>
      <c r="R598" s="19">
        <f t="shared" si="2415"/>
        <v>0</v>
      </c>
      <c r="S598" s="19">
        <f t="shared" si="2415"/>
        <v>0</v>
      </c>
      <c r="T598" s="19">
        <f t="shared" si="2415"/>
        <v>0</v>
      </c>
      <c r="X598" s="1" t="str">
        <f t="shared" si="2378"/>
        <v>Regalo</v>
      </c>
      <c r="Y598" s="19">
        <f t="shared" ref="Y598:AC599" si="2417">+X$575*Y568</f>
        <v>0</v>
      </c>
      <c r="Z598" s="19">
        <f t="shared" si="2417"/>
        <v>0</v>
      </c>
      <c r="AA598" s="19">
        <f t="shared" si="2417"/>
        <v>0</v>
      </c>
      <c r="AB598" s="19">
        <f t="shared" si="2417"/>
        <v>0</v>
      </c>
      <c r="AC598" s="19">
        <f t="shared" si="2417"/>
        <v>0</v>
      </c>
      <c r="AE598" s="19">
        <f t="shared" si="2379"/>
        <v>0</v>
      </c>
      <c r="AF598">
        <f t="shared" si="2380"/>
        <v>0</v>
      </c>
      <c r="AG598">
        <f t="shared" si="2381"/>
        <v>0</v>
      </c>
      <c r="AH598">
        <f t="shared" si="2382"/>
        <v>0</v>
      </c>
      <c r="AI598">
        <f t="shared" si="2383"/>
        <v>0</v>
      </c>
      <c r="AL598" s="19">
        <f t="shared" si="2384"/>
        <v>0</v>
      </c>
      <c r="AM598" s="19">
        <f t="shared" si="2385"/>
        <v>0</v>
      </c>
      <c r="AN598" s="19">
        <f t="shared" si="2386"/>
        <v>0</v>
      </c>
      <c r="AO598" s="19">
        <f t="shared" si="2387"/>
        <v>0</v>
      </c>
      <c r="AP598" s="19">
        <f t="shared" si="2388"/>
        <v>0</v>
      </c>
      <c r="AT598" s="1" t="str">
        <f t="shared" si="2389"/>
        <v>Regalo</v>
      </c>
      <c r="AU598" s="19">
        <f t="shared" ref="AU598:AY599" si="2418">+AT$575*AU568</f>
        <v>0</v>
      </c>
      <c r="AV598" s="19">
        <f t="shared" si="2418"/>
        <v>0</v>
      </c>
      <c r="AW598" s="19">
        <f t="shared" si="2418"/>
        <v>0</v>
      </c>
      <c r="AX598" s="19">
        <f t="shared" si="2418"/>
        <v>0</v>
      </c>
      <c r="AY598" s="19">
        <f t="shared" si="2418"/>
        <v>0</v>
      </c>
      <c r="BA598" s="19">
        <f t="shared" si="2390"/>
        <v>0</v>
      </c>
      <c r="BB598">
        <f t="shared" si="2391"/>
        <v>0</v>
      </c>
      <c r="BC598">
        <f t="shared" si="2392"/>
        <v>0</v>
      </c>
      <c r="BD598">
        <f t="shared" si="2393"/>
        <v>0</v>
      </c>
      <c r="BE598">
        <f t="shared" si="2394"/>
        <v>0</v>
      </c>
      <c r="BH598" s="19">
        <f t="shared" si="2395"/>
        <v>0</v>
      </c>
      <c r="BI598" s="19">
        <f t="shared" si="2396"/>
        <v>0</v>
      </c>
      <c r="BJ598" s="19">
        <f t="shared" si="2397"/>
        <v>0</v>
      </c>
      <c r="BK598" s="19">
        <f t="shared" si="2398"/>
        <v>0</v>
      </c>
      <c r="BL598" s="19">
        <f t="shared" si="2399"/>
        <v>0</v>
      </c>
      <c r="BP598" s="1" t="str">
        <f t="shared" si="2400"/>
        <v>Regalo</v>
      </c>
      <c r="BQ598" s="19">
        <f t="shared" ref="BQ598:BU599" si="2419">+BP$575*BQ568</f>
        <v>0</v>
      </c>
      <c r="BR598" s="19">
        <f t="shared" si="2419"/>
        <v>0</v>
      </c>
      <c r="BS598" s="19">
        <f t="shared" si="2419"/>
        <v>0</v>
      </c>
      <c r="BT598" s="19">
        <f t="shared" si="2419"/>
        <v>0</v>
      </c>
      <c r="BU598" s="19">
        <f t="shared" si="2419"/>
        <v>0</v>
      </c>
      <c r="BW598" s="19">
        <f t="shared" si="2401"/>
        <v>0</v>
      </c>
      <c r="BX598">
        <f t="shared" si="2402"/>
        <v>0</v>
      </c>
      <c r="BY598">
        <f t="shared" si="2403"/>
        <v>0</v>
      </c>
      <c r="BZ598">
        <f t="shared" si="2404"/>
        <v>0</v>
      </c>
      <c r="CA598">
        <f t="shared" si="2405"/>
        <v>0</v>
      </c>
      <c r="CD598" s="19">
        <f t="shared" si="2406"/>
        <v>0</v>
      </c>
      <c r="CE598" s="19">
        <f t="shared" si="2407"/>
        <v>0</v>
      </c>
      <c r="CF598" s="19">
        <f t="shared" si="2408"/>
        <v>0</v>
      </c>
      <c r="CG598" s="19">
        <f t="shared" si="2409"/>
        <v>0</v>
      </c>
      <c r="CH598" s="19">
        <f t="shared" si="2410"/>
        <v>0</v>
      </c>
    </row>
    <row r="599" spans="1:87">
      <c r="B599" s="1" t="str">
        <f t="shared" si="2367"/>
        <v>Merchandising</v>
      </c>
      <c r="C599" s="19">
        <f t="shared" si="2416"/>
        <v>0</v>
      </c>
      <c r="D599" s="19">
        <f t="shared" si="2416"/>
        <v>0</v>
      </c>
      <c r="E599" s="19">
        <f t="shared" si="2416"/>
        <v>0</v>
      </c>
      <c r="F599" s="19">
        <f t="shared" si="2416"/>
        <v>0</v>
      </c>
      <c r="G599" s="19">
        <f t="shared" si="2416"/>
        <v>0</v>
      </c>
      <c r="I599" s="19">
        <f>+C599*H541</f>
        <v>0</v>
      </c>
      <c r="J599">
        <f>+D599*H541</f>
        <v>0</v>
      </c>
      <c r="K599">
        <f>+E599*H541</f>
        <v>0</v>
      </c>
      <c r="L599">
        <f>+F599*H541</f>
        <v>0</v>
      </c>
      <c r="M599">
        <f>+G599*H541</f>
        <v>0</v>
      </c>
      <c r="P599" s="19">
        <f t="shared" si="2415"/>
        <v>0</v>
      </c>
      <c r="Q599" s="19">
        <f t="shared" si="2415"/>
        <v>0</v>
      </c>
      <c r="R599" s="19">
        <f t="shared" si="2415"/>
        <v>0</v>
      </c>
      <c r="S599" s="19">
        <f t="shared" si="2415"/>
        <v>0</v>
      </c>
      <c r="T599" s="19">
        <f t="shared" si="2415"/>
        <v>0</v>
      </c>
      <c r="X599" s="1" t="str">
        <f t="shared" si="2378"/>
        <v>Merchandising</v>
      </c>
      <c r="Y599" s="19">
        <f t="shared" si="2417"/>
        <v>0</v>
      </c>
      <c r="Z599" s="19">
        <f t="shared" si="2417"/>
        <v>0</v>
      </c>
      <c r="AA599" s="19">
        <f t="shared" si="2417"/>
        <v>0</v>
      </c>
      <c r="AB599" s="19">
        <f t="shared" si="2417"/>
        <v>0</v>
      </c>
      <c r="AC599" s="19">
        <f t="shared" si="2417"/>
        <v>0</v>
      </c>
      <c r="AE599" s="19">
        <f t="shared" si="2379"/>
        <v>0</v>
      </c>
      <c r="AF599">
        <f t="shared" si="2380"/>
        <v>0</v>
      </c>
      <c r="AG599">
        <f t="shared" si="2381"/>
        <v>0</v>
      </c>
      <c r="AH599">
        <f t="shared" si="2382"/>
        <v>0</v>
      </c>
      <c r="AI599">
        <f t="shared" si="2383"/>
        <v>0</v>
      </c>
      <c r="AL599" s="19">
        <f t="shared" si="2384"/>
        <v>0</v>
      </c>
      <c r="AM599" s="19">
        <f t="shared" si="2385"/>
        <v>0</v>
      </c>
      <c r="AN599" s="19">
        <f t="shared" si="2386"/>
        <v>0</v>
      </c>
      <c r="AO599" s="19">
        <f t="shared" si="2387"/>
        <v>0</v>
      </c>
      <c r="AP599" s="19">
        <f t="shared" si="2388"/>
        <v>0</v>
      </c>
      <c r="AT599" s="1" t="str">
        <f t="shared" si="2389"/>
        <v>Merchandising</v>
      </c>
      <c r="AU599" s="19">
        <f t="shared" si="2418"/>
        <v>0</v>
      </c>
      <c r="AV599" s="19">
        <f t="shared" si="2418"/>
        <v>0</v>
      </c>
      <c r="AW599" s="19">
        <f t="shared" si="2418"/>
        <v>0</v>
      </c>
      <c r="AX599" s="19">
        <f t="shared" si="2418"/>
        <v>0</v>
      </c>
      <c r="AY599" s="19">
        <f t="shared" si="2418"/>
        <v>0</v>
      </c>
      <c r="BA599" s="19">
        <f t="shared" si="2390"/>
        <v>0</v>
      </c>
      <c r="BB599">
        <f t="shared" si="2391"/>
        <v>0</v>
      </c>
      <c r="BC599">
        <f t="shared" si="2392"/>
        <v>0</v>
      </c>
      <c r="BD599">
        <f t="shared" si="2393"/>
        <v>0</v>
      </c>
      <c r="BE599">
        <f t="shared" si="2394"/>
        <v>0</v>
      </c>
      <c r="BH599" s="19">
        <f t="shared" si="2395"/>
        <v>0</v>
      </c>
      <c r="BI599" s="19">
        <f t="shared" si="2396"/>
        <v>0</v>
      </c>
      <c r="BJ599" s="19">
        <f t="shared" si="2397"/>
        <v>0</v>
      </c>
      <c r="BK599" s="19">
        <f t="shared" si="2398"/>
        <v>0</v>
      </c>
      <c r="BL599" s="19">
        <f t="shared" si="2399"/>
        <v>0</v>
      </c>
      <c r="BP599" s="1" t="str">
        <f t="shared" si="2400"/>
        <v>Merchandising</v>
      </c>
      <c r="BQ599" s="19">
        <f t="shared" si="2419"/>
        <v>0</v>
      </c>
      <c r="BR599" s="19">
        <f t="shared" si="2419"/>
        <v>0</v>
      </c>
      <c r="BS599" s="19">
        <f t="shared" si="2419"/>
        <v>0</v>
      </c>
      <c r="BT599" s="19">
        <f t="shared" si="2419"/>
        <v>0</v>
      </c>
      <c r="BU599" s="19">
        <f t="shared" si="2419"/>
        <v>0</v>
      </c>
      <c r="BW599" s="19">
        <f t="shared" si="2401"/>
        <v>0</v>
      </c>
      <c r="BX599">
        <f t="shared" si="2402"/>
        <v>0</v>
      </c>
      <c r="BY599">
        <f t="shared" si="2403"/>
        <v>0</v>
      </c>
      <c r="BZ599">
        <f t="shared" si="2404"/>
        <v>0</v>
      </c>
      <c r="CA599">
        <f t="shared" si="2405"/>
        <v>0</v>
      </c>
      <c r="CD599" s="19">
        <f t="shared" si="2406"/>
        <v>0</v>
      </c>
      <c r="CE599" s="19">
        <f t="shared" si="2407"/>
        <v>0</v>
      </c>
      <c r="CF599" s="19">
        <f t="shared" si="2408"/>
        <v>0</v>
      </c>
      <c r="CG599" s="19">
        <f t="shared" si="2409"/>
        <v>0</v>
      </c>
      <c r="CH599" s="19">
        <f t="shared" si="2410"/>
        <v>0</v>
      </c>
    </row>
    <row r="600" spans="1:87">
      <c r="A600" s="38" t="s">
        <v>45</v>
      </c>
      <c r="B600" s="38"/>
      <c r="C600" s="46">
        <f>SUM(C585:C599)</f>
        <v>0</v>
      </c>
      <c r="D600" s="46">
        <f>SUM(D585:D599)</f>
        <v>0</v>
      </c>
      <c r="E600" s="46">
        <f>SUM(E585:E599)</f>
        <v>0</v>
      </c>
      <c r="F600" s="46">
        <f>SUM(F585:F599)</f>
        <v>4976.0000000000009</v>
      </c>
      <c r="G600" s="46">
        <f>SUM(G585:G599)</f>
        <v>77750</v>
      </c>
      <c r="I600" s="46">
        <f>SUM(I585:I599)</f>
        <v>0</v>
      </c>
      <c r="J600" s="46">
        <f>SUM(J585:J599)</f>
        <v>0</v>
      </c>
      <c r="K600" s="46">
        <f>SUM(K585:K599)</f>
        <v>0</v>
      </c>
      <c r="L600" s="46">
        <f>SUM(L585:L599)</f>
        <v>145147.68080000003</v>
      </c>
      <c r="M600" s="46">
        <f>SUM(M585:M599)</f>
        <v>2267932.5125000002</v>
      </c>
      <c r="P600" s="46">
        <f>SUM(P585:P599)</f>
        <v>0</v>
      </c>
      <c r="Q600" s="46">
        <f>SUM(Q585:Q599)</f>
        <v>0</v>
      </c>
      <c r="R600" s="46">
        <f>SUM(R585:R599)</f>
        <v>0</v>
      </c>
      <c r="S600" s="46">
        <f>SUM(S585:S599)</f>
        <v>25992.136000000002</v>
      </c>
      <c r="T600" s="46">
        <f>SUM(T585:T599)</f>
        <v>406127.125</v>
      </c>
      <c r="W600" s="38" t="s">
        <v>45</v>
      </c>
      <c r="X600" s="38"/>
      <c r="Y600" s="46">
        <f>SUM(Y585:Y599)</f>
        <v>0</v>
      </c>
      <c r="Z600" s="46">
        <f>SUM(Z585:Z599)</f>
        <v>0</v>
      </c>
      <c r="AA600" s="46">
        <f>SUM(AA585:AA599)</f>
        <v>0</v>
      </c>
      <c r="AB600" s="46">
        <f>SUM(AB585:AB599)</f>
        <v>4976.0000000000009</v>
      </c>
      <c r="AC600" s="46">
        <f>SUM(AC585:AC599)</f>
        <v>77750</v>
      </c>
      <c r="AE600" s="46">
        <f>SUM(AE585:AE599)</f>
        <v>0</v>
      </c>
      <c r="AF600" s="46">
        <f>SUM(AF585:AF599)</f>
        <v>0</v>
      </c>
      <c r="AG600" s="46">
        <f>SUM(AG585:AG599)</f>
        <v>0</v>
      </c>
      <c r="AH600" s="46">
        <f>SUM(AH585:AH599)</f>
        <v>145147.68080000003</v>
      </c>
      <c r="AI600" s="46">
        <f>SUM(AI585:AI599)</f>
        <v>2267932.5125000002</v>
      </c>
      <c r="AL600" s="46">
        <f>SUM(AL585:AL599)</f>
        <v>0</v>
      </c>
      <c r="AM600" s="46">
        <f>SUM(AM585:AM599)</f>
        <v>0</v>
      </c>
      <c r="AN600" s="46">
        <f>SUM(AN585:AN599)</f>
        <v>0</v>
      </c>
      <c r="AO600" s="46">
        <f>SUM(AO585:AO599)</f>
        <v>25992.136000000002</v>
      </c>
      <c r="AP600" s="46">
        <f>SUM(AP585:AP599)</f>
        <v>406127.125</v>
      </c>
      <c r="AS600" s="38" t="s">
        <v>45</v>
      </c>
      <c r="AT600" s="38"/>
      <c r="AU600" s="46">
        <f>SUM(AU585:AU599)</f>
        <v>0</v>
      </c>
      <c r="AV600" s="46">
        <f>SUM(AV585:AV599)</f>
        <v>0</v>
      </c>
      <c r="AW600" s="46">
        <f>SUM(AW585:AW599)</f>
        <v>0</v>
      </c>
      <c r="AX600" s="46">
        <f>SUM(AX585:AX599)</f>
        <v>4976.0000000000009</v>
      </c>
      <c r="AY600" s="46">
        <f>SUM(AY585:AY599)</f>
        <v>77750</v>
      </c>
      <c r="BA600" s="46">
        <f>SUM(BA585:BA599)</f>
        <v>0</v>
      </c>
      <c r="BB600" s="46">
        <f>SUM(BB585:BB599)</f>
        <v>0</v>
      </c>
      <c r="BC600" s="46">
        <f>SUM(BC585:BC599)</f>
        <v>0</v>
      </c>
      <c r="BD600" s="46">
        <f>SUM(BD585:BD599)</f>
        <v>145147.68080000003</v>
      </c>
      <c r="BE600" s="46">
        <f>SUM(BE585:BE599)</f>
        <v>2267932.5125000002</v>
      </c>
      <c r="BH600" s="46">
        <f>SUM(BH585:BH599)</f>
        <v>0</v>
      </c>
      <c r="BI600" s="46">
        <f>SUM(BI585:BI599)</f>
        <v>0</v>
      </c>
      <c r="BJ600" s="46">
        <f>SUM(BJ585:BJ599)</f>
        <v>0</v>
      </c>
      <c r="BK600" s="46">
        <f>SUM(BK585:BK599)</f>
        <v>25992.136000000002</v>
      </c>
      <c r="BL600" s="46">
        <f>SUM(BL585:BL599)</f>
        <v>406127.125</v>
      </c>
      <c r="BO600" s="38" t="s">
        <v>45</v>
      </c>
      <c r="BP600" s="38"/>
      <c r="BQ600" s="46">
        <f>SUM(BQ585:BQ599)</f>
        <v>0</v>
      </c>
      <c r="BR600" s="46">
        <f>SUM(BR585:BR599)</f>
        <v>0</v>
      </c>
      <c r="BS600" s="46">
        <f>SUM(BS585:BS599)</f>
        <v>0</v>
      </c>
      <c r="BT600" s="46">
        <f>SUM(BT585:BT599)</f>
        <v>4976.0000000000009</v>
      </c>
      <c r="BU600" s="46">
        <f>SUM(BU585:BU599)</f>
        <v>77750</v>
      </c>
      <c r="BW600" s="46">
        <f>SUM(BW585:BW599)</f>
        <v>0</v>
      </c>
      <c r="BX600" s="46">
        <f>SUM(BX585:BX599)</f>
        <v>0</v>
      </c>
      <c r="BY600" s="46">
        <f>SUM(BY585:BY599)</f>
        <v>0</v>
      </c>
      <c r="BZ600" s="46">
        <f>SUM(BZ585:BZ599)</f>
        <v>145147.68080000003</v>
      </c>
      <c r="CA600" s="46">
        <f>SUM(CA585:CA599)</f>
        <v>2267932.5125000002</v>
      </c>
      <c r="CD600" s="46">
        <f>SUM(CD585:CD599)</f>
        <v>0</v>
      </c>
      <c r="CE600" s="46">
        <f>SUM(CE585:CE599)</f>
        <v>0</v>
      </c>
      <c r="CF600" s="46">
        <f>SUM(CF585:CF599)</f>
        <v>0</v>
      </c>
      <c r="CG600" s="46">
        <f>SUM(CG585:CG599)</f>
        <v>25992.136000000002</v>
      </c>
      <c r="CH600" s="46">
        <f>SUM(CH585:CH599)</f>
        <v>406127.125</v>
      </c>
    </row>
    <row r="601" spans="1:87">
      <c r="C601" s="19"/>
      <c r="D601" s="19"/>
      <c r="E601" s="19"/>
      <c r="F601" s="19"/>
      <c r="G601" s="19">
        <f>SUM(C600:G600)</f>
        <v>82726</v>
      </c>
      <c r="M601" s="19">
        <f>SUM(I600:M600)</f>
        <v>2413080.1933000004</v>
      </c>
      <c r="N601" s="19">
        <f>+M601/G601</f>
        <v>29.169550000000005</v>
      </c>
      <c r="T601" s="19">
        <f>SUM(P600:T600)</f>
        <v>432119.261</v>
      </c>
      <c r="U601" s="19">
        <f>+T601/G601</f>
        <v>5.2234999999999996</v>
      </c>
      <c r="Y601" s="19"/>
      <c r="Z601" s="19"/>
      <c r="AA601" s="19"/>
      <c r="AB601" s="19"/>
      <c r="AC601" s="19">
        <f>SUM(Y600:AC600)</f>
        <v>82726</v>
      </c>
      <c r="AI601" s="19">
        <f>SUM(AE600:AI600)</f>
        <v>2413080.1933000004</v>
      </c>
      <c r="AJ601" s="19">
        <f>+AI601/AC601</f>
        <v>29.169550000000005</v>
      </c>
      <c r="AP601" s="19">
        <f>SUM(AL600:AP600)</f>
        <v>432119.261</v>
      </c>
      <c r="AQ601" s="19">
        <f>+AP601/AC601</f>
        <v>5.2234999999999996</v>
      </c>
      <c r="AU601" s="19"/>
      <c r="AV601" s="19"/>
      <c r="AW601" s="19"/>
      <c r="AX601" s="19"/>
      <c r="AY601" s="19">
        <f>SUM(AU600:AY600)</f>
        <v>82726</v>
      </c>
      <c r="BE601" s="19">
        <f>SUM(BA600:BE600)</f>
        <v>2413080.1933000004</v>
      </c>
      <c r="BF601" s="19">
        <f>+BE601/AY601</f>
        <v>29.169550000000005</v>
      </c>
      <c r="BL601" s="19">
        <f>SUM(BH600:BL600)</f>
        <v>432119.261</v>
      </c>
      <c r="BM601" s="19">
        <f>+BL601/AY601</f>
        <v>5.2234999999999996</v>
      </c>
      <c r="BQ601" s="19"/>
      <c r="BR601" s="19"/>
      <c r="BS601" s="19"/>
      <c r="BT601" s="19"/>
      <c r="BU601" s="19">
        <f>SUM(BQ600:BU600)</f>
        <v>82726</v>
      </c>
      <c r="CA601" s="19">
        <f>SUM(BW600:CA600)</f>
        <v>2413080.1933000004</v>
      </c>
      <c r="CB601" s="19">
        <f>+CA601/BU601</f>
        <v>29.169550000000005</v>
      </c>
      <c r="CH601" s="19">
        <f>SUM(CD600:CH600)</f>
        <v>432119.261</v>
      </c>
      <c r="CI601" s="19">
        <f>+CH601/BU601</f>
        <v>5.2234999999999996</v>
      </c>
    </row>
    <row r="602" spans="1:87">
      <c r="C602" s="19" t="str">
        <f>+A576</f>
        <v>Grandes cadenas</v>
      </c>
      <c r="D602" s="19"/>
      <c r="E602" s="19"/>
      <c r="F602" s="19"/>
      <c r="G602" s="19"/>
      <c r="N602" s="19"/>
      <c r="U602" s="19"/>
      <c r="Y602" s="19" t="str">
        <f>+W576</f>
        <v>Grandes cadenas</v>
      </c>
      <c r="Z602" s="19"/>
      <c r="AA602" s="19"/>
      <c r="AB602" s="19"/>
      <c r="AC602" s="19"/>
      <c r="AJ602" s="19"/>
      <c r="AQ602" s="19"/>
      <c r="AU602" s="19" t="str">
        <f>+AS576</f>
        <v>Grandes cadenas</v>
      </c>
      <c r="AV602" s="19"/>
      <c r="AW602" s="19"/>
      <c r="AX602" s="19"/>
      <c r="AY602" s="19"/>
      <c r="BF602" s="19"/>
      <c r="BM602" s="19"/>
      <c r="BQ602" s="19" t="str">
        <f>+BO576</f>
        <v>Grandes cadenas</v>
      </c>
      <c r="BR602" s="19"/>
      <c r="BS602" s="19"/>
      <c r="BT602" s="19"/>
      <c r="BU602" s="19"/>
      <c r="CB602" s="19"/>
      <c r="CI602" s="19"/>
    </row>
    <row r="603" spans="1:87">
      <c r="C603" s="19"/>
      <c r="D603" s="19"/>
      <c r="E603" s="19"/>
      <c r="F603" s="19"/>
      <c r="G603" s="19"/>
      <c r="N603" s="19"/>
      <c r="U603" s="19"/>
      <c r="Y603" s="19"/>
      <c r="Z603" s="19"/>
      <c r="AA603" s="19"/>
      <c r="AB603" s="19"/>
      <c r="AC603" s="19"/>
      <c r="AJ603" s="19"/>
      <c r="AQ603" s="19"/>
      <c r="AU603" s="19"/>
      <c r="AV603" s="19"/>
      <c r="AW603" s="19"/>
      <c r="AX603" s="19"/>
      <c r="AY603" s="19"/>
      <c r="BF603" s="19"/>
      <c r="BM603" s="19"/>
      <c r="BQ603" s="19"/>
      <c r="BR603" s="19"/>
      <c r="BS603" s="19"/>
      <c r="BT603" s="19"/>
      <c r="BU603" s="19"/>
      <c r="CB603" s="19"/>
      <c r="CI603" s="19"/>
    </row>
    <row r="604" spans="1:87">
      <c r="A604" t="s">
        <v>1</v>
      </c>
      <c r="B604" s="1" t="str">
        <f t="shared" ref="B604:B618" si="2420">+B585</f>
        <v>Black market solo pts vta ajenos</v>
      </c>
      <c r="C604" s="19">
        <f>+B576*C555</f>
        <v>0</v>
      </c>
      <c r="D604" s="19">
        <f>+C576*D555</f>
        <v>0</v>
      </c>
      <c r="E604" s="19">
        <f>+D576*E555</f>
        <v>0</v>
      </c>
      <c r="F604" s="19">
        <f>+E576*F555</f>
        <v>0</v>
      </c>
      <c r="G604" s="19">
        <f>+F576*G555</f>
        <v>0</v>
      </c>
      <c r="I604" s="19">
        <f t="shared" ref="I604:I613" si="2421">+C604*I527</f>
        <v>0</v>
      </c>
      <c r="J604">
        <f t="shared" ref="J604:J613" si="2422">+D604*I527</f>
        <v>0</v>
      </c>
      <c r="K604">
        <f t="shared" ref="K604:K613" si="2423">+E604*I527</f>
        <v>0</v>
      </c>
      <c r="L604">
        <f t="shared" ref="L604:L613" si="2424">+F604*I527</f>
        <v>0</v>
      </c>
      <c r="M604">
        <f t="shared" ref="M604:M613" si="2425">+G604*I527</f>
        <v>0</v>
      </c>
      <c r="N604" s="19"/>
      <c r="P604" s="19">
        <f t="shared" ref="P604:P613" si="2426">+C604*$C527</f>
        <v>0</v>
      </c>
      <c r="Q604" s="19">
        <f t="shared" ref="Q604:Q613" si="2427">+D604*$C527</f>
        <v>0</v>
      </c>
      <c r="R604" s="19">
        <f t="shared" ref="R604:R613" si="2428">+E604*$C527</f>
        <v>0</v>
      </c>
      <c r="S604" s="19">
        <f t="shared" ref="S604:S613" si="2429">+F604*$C527</f>
        <v>0</v>
      </c>
      <c r="T604" s="19">
        <f t="shared" ref="T604:T613" si="2430">+G604*$C527</f>
        <v>0</v>
      </c>
      <c r="U604" s="19"/>
      <c r="W604" t="s">
        <v>1</v>
      </c>
      <c r="X604" s="1" t="str">
        <f t="shared" ref="X604:X618" si="2431">+X585</f>
        <v>Black market solo pts vta ajenos</v>
      </c>
      <c r="Y604" s="19">
        <f>+X576*Y555</f>
        <v>0</v>
      </c>
      <c r="Z604" s="19">
        <f>+Y576*Z555</f>
        <v>0</v>
      </c>
      <c r="AA604" s="19">
        <f>+Z576*AA555</f>
        <v>0</v>
      </c>
      <c r="AB604" s="19">
        <f>+AA576*AB555</f>
        <v>0</v>
      </c>
      <c r="AC604" s="19">
        <f>+AB576*AC555</f>
        <v>0</v>
      </c>
      <c r="AE604" s="19">
        <f t="shared" ref="AE604:AE618" si="2432">+Y604*AE527</f>
        <v>0</v>
      </c>
      <c r="AF604">
        <f t="shared" ref="AF604:AF618" si="2433">+Z604*AE527</f>
        <v>0</v>
      </c>
      <c r="AG604">
        <f t="shared" ref="AG604:AG618" si="2434">+AA604*AE527</f>
        <v>0</v>
      </c>
      <c r="AH604">
        <f t="shared" ref="AH604:AH618" si="2435">+AB604*AE527</f>
        <v>0</v>
      </c>
      <c r="AI604">
        <f t="shared" ref="AI604:AI618" si="2436">+AC604*AE527</f>
        <v>0</v>
      </c>
      <c r="AJ604" s="19"/>
      <c r="AL604" s="19">
        <f t="shared" ref="AL604:AL618" si="2437">+Y604*$Y527</f>
        <v>0</v>
      </c>
      <c r="AM604" s="19">
        <f t="shared" ref="AM604:AM618" si="2438">+Z604*$Y527</f>
        <v>0</v>
      </c>
      <c r="AN604" s="19">
        <f t="shared" ref="AN604:AN618" si="2439">+AA604*$Y527</f>
        <v>0</v>
      </c>
      <c r="AO604" s="19">
        <f t="shared" ref="AO604:AO618" si="2440">+AB604*$Y527</f>
        <v>0</v>
      </c>
      <c r="AP604" s="19">
        <f t="shared" ref="AP604:AP618" si="2441">+AC604*$Y527</f>
        <v>0</v>
      </c>
      <c r="AQ604" s="19"/>
      <c r="AS604" t="s">
        <v>1</v>
      </c>
      <c r="AT604" s="1" t="str">
        <f t="shared" ref="AT604:AT618" si="2442">+AT585</f>
        <v>Black market</v>
      </c>
      <c r="AU604" s="19">
        <f>+AT576*AU555</f>
        <v>0</v>
      </c>
      <c r="AV604" s="19">
        <f>+AU576*AV555</f>
        <v>0</v>
      </c>
      <c r="AW604" s="19">
        <f>+AV576*AW555</f>
        <v>0</v>
      </c>
      <c r="AX604" s="19">
        <f>+AW576*AX555</f>
        <v>0</v>
      </c>
      <c r="AY604" s="19">
        <f>+AX576*AY555</f>
        <v>0</v>
      </c>
      <c r="BA604" s="19">
        <f t="shared" ref="BA604:BA618" si="2443">+AU604*BA527</f>
        <v>0</v>
      </c>
      <c r="BB604">
        <f t="shared" ref="BB604:BB618" si="2444">+AV604*BA527</f>
        <v>0</v>
      </c>
      <c r="BC604">
        <f t="shared" ref="BC604:BC618" si="2445">+AW604*BA527</f>
        <v>0</v>
      </c>
      <c r="BD604">
        <f t="shared" ref="BD604:BD618" si="2446">+AX604*BA527</f>
        <v>0</v>
      </c>
      <c r="BE604">
        <f t="shared" ref="BE604:BE618" si="2447">+AY604*BA527</f>
        <v>0</v>
      </c>
      <c r="BF604" s="19"/>
      <c r="BH604" s="19">
        <f t="shared" ref="BH604:BH618" si="2448">+AU604*$AU527</f>
        <v>0</v>
      </c>
      <c r="BI604" s="19">
        <f t="shared" ref="BI604:BI618" si="2449">+AV604*$AU527</f>
        <v>0</v>
      </c>
      <c r="BJ604" s="19">
        <f t="shared" ref="BJ604:BJ618" si="2450">+AW604*$AU527</f>
        <v>0</v>
      </c>
      <c r="BK604" s="19">
        <f t="shared" ref="BK604:BK618" si="2451">+AX604*$AU527</f>
        <v>0</v>
      </c>
      <c r="BL604" s="19">
        <f t="shared" ref="BL604:BL618" si="2452">+AY604*$AU527</f>
        <v>0</v>
      </c>
      <c r="BM604" s="19"/>
      <c r="BO604" t="s">
        <v>1</v>
      </c>
      <c r="BP604" s="1" t="str">
        <f t="shared" ref="BP604:BP618" si="2453">+BP585</f>
        <v>Black market</v>
      </c>
      <c r="BQ604" s="19">
        <f>+BP576*BQ555</f>
        <v>0</v>
      </c>
      <c r="BR604" s="19">
        <f>+BQ576*BR555</f>
        <v>0</v>
      </c>
      <c r="BS604" s="19">
        <f>+BR576*BS555</f>
        <v>0</v>
      </c>
      <c r="BT604" s="19">
        <f>+BS576*BT555</f>
        <v>0</v>
      </c>
      <c r="BU604" s="19">
        <f>+BT576*BU555</f>
        <v>0</v>
      </c>
      <c r="BW604" s="19">
        <f t="shared" ref="BW604:BW618" si="2454">+BQ604*BW527</f>
        <v>0</v>
      </c>
      <c r="BX604">
        <f t="shared" ref="BX604:BX618" si="2455">+BR604*BW527</f>
        <v>0</v>
      </c>
      <c r="BY604">
        <f t="shared" ref="BY604:BY618" si="2456">+BS604*BW527</f>
        <v>0</v>
      </c>
      <c r="BZ604">
        <f t="shared" ref="BZ604:BZ618" si="2457">+BT604*BW527</f>
        <v>0</v>
      </c>
      <c r="CA604">
        <f t="shared" ref="CA604:CA618" si="2458">+BU604*BW527</f>
        <v>0</v>
      </c>
      <c r="CB604" s="19"/>
      <c r="CD604" s="19">
        <f t="shared" ref="CD604:CD618" si="2459">+BQ604*$BQ527</f>
        <v>0</v>
      </c>
      <c r="CE604" s="19">
        <f t="shared" ref="CE604:CE618" si="2460">+BR604*$BQ527</f>
        <v>0</v>
      </c>
      <c r="CF604" s="19">
        <f t="shared" ref="CF604:CF618" si="2461">+BS604*$BQ527</f>
        <v>0</v>
      </c>
      <c r="CG604" s="19">
        <f t="shared" ref="CG604:CG618" si="2462">+BT604*$BQ527</f>
        <v>0</v>
      </c>
      <c r="CH604" s="19">
        <f t="shared" ref="CH604:CH618" si="2463">+BU604*$BQ527</f>
        <v>0</v>
      </c>
      <c r="CI604" s="19"/>
    </row>
    <row r="605" spans="1:87">
      <c r="B605" s="1" t="str">
        <f t="shared" si="2420"/>
        <v>Street</v>
      </c>
      <c r="C605" s="19">
        <f>+B576*C556</f>
        <v>0</v>
      </c>
      <c r="D605" s="19">
        <f>+C576*D556</f>
        <v>0</v>
      </c>
      <c r="E605" s="19">
        <f>+D576*E556</f>
        <v>0</v>
      </c>
      <c r="F605" s="19">
        <f>+E576*F556</f>
        <v>0</v>
      </c>
      <c r="G605" s="19">
        <f>+F576*G556</f>
        <v>33588</v>
      </c>
      <c r="I605" s="19">
        <f t="shared" si="2421"/>
        <v>0</v>
      </c>
      <c r="J605">
        <f t="shared" si="2422"/>
        <v>0</v>
      </c>
      <c r="K605">
        <f t="shared" si="2423"/>
        <v>0</v>
      </c>
      <c r="L605">
        <f t="shared" si="2424"/>
        <v>0</v>
      </c>
      <c r="M605">
        <f t="shared" si="2425"/>
        <v>231757.2</v>
      </c>
      <c r="N605" s="19"/>
      <c r="P605" s="19">
        <f t="shared" si="2426"/>
        <v>0</v>
      </c>
      <c r="Q605" s="19">
        <f t="shared" si="2427"/>
        <v>0</v>
      </c>
      <c r="R605" s="19">
        <f t="shared" si="2428"/>
        <v>0</v>
      </c>
      <c r="S605" s="19">
        <f t="shared" si="2429"/>
        <v>0</v>
      </c>
      <c r="T605" s="19">
        <f t="shared" si="2430"/>
        <v>115878.6</v>
      </c>
      <c r="U605" s="19"/>
      <c r="X605" s="1" t="str">
        <f t="shared" si="2431"/>
        <v>Street</v>
      </c>
      <c r="Y605" s="19">
        <f>+X576*Y556</f>
        <v>0</v>
      </c>
      <c r="Z605" s="19">
        <f>+Y576*Z556</f>
        <v>0</v>
      </c>
      <c r="AA605" s="19">
        <f>+Z576*AA556</f>
        <v>0</v>
      </c>
      <c r="AB605" s="19">
        <f>+AA576*AB556</f>
        <v>0</v>
      </c>
      <c r="AC605" s="19">
        <f>+AB576*AC556</f>
        <v>33588</v>
      </c>
      <c r="AE605" s="19">
        <f t="shared" si="2432"/>
        <v>0</v>
      </c>
      <c r="AF605">
        <f t="shared" si="2433"/>
        <v>0</v>
      </c>
      <c r="AG605">
        <f t="shared" si="2434"/>
        <v>0</v>
      </c>
      <c r="AH605">
        <f t="shared" si="2435"/>
        <v>0</v>
      </c>
      <c r="AI605">
        <f t="shared" si="2436"/>
        <v>231757.2</v>
      </c>
      <c r="AJ605" s="19"/>
      <c r="AL605" s="19">
        <f t="shared" si="2437"/>
        <v>0</v>
      </c>
      <c r="AM605" s="19">
        <f t="shared" si="2438"/>
        <v>0</v>
      </c>
      <c r="AN605" s="19">
        <f t="shared" si="2439"/>
        <v>0</v>
      </c>
      <c r="AO605" s="19">
        <f t="shared" si="2440"/>
        <v>0</v>
      </c>
      <c r="AP605" s="19">
        <f t="shared" si="2441"/>
        <v>115878.6</v>
      </c>
      <c r="AQ605" s="19"/>
      <c r="AT605" s="1" t="str">
        <f t="shared" si="2442"/>
        <v>Street</v>
      </c>
      <c r="AU605" s="19">
        <f>+AT576*AU556</f>
        <v>0</v>
      </c>
      <c r="AV605" s="19">
        <f>+AU576*AV556</f>
        <v>0</v>
      </c>
      <c r="AW605" s="19">
        <f>+AV576*AW556</f>
        <v>0</v>
      </c>
      <c r="AX605" s="19">
        <f>+AW576*AX556</f>
        <v>0</v>
      </c>
      <c r="AY605" s="19">
        <f>+AX576*AY556</f>
        <v>33588</v>
      </c>
      <c r="BA605" s="19">
        <f t="shared" si="2443"/>
        <v>0</v>
      </c>
      <c r="BB605">
        <f t="shared" si="2444"/>
        <v>0</v>
      </c>
      <c r="BC605">
        <f t="shared" si="2445"/>
        <v>0</v>
      </c>
      <c r="BD605">
        <f t="shared" si="2446"/>
        <v>0</v>
      </c>
      <c r="BE605">
        <f t="shared" si="2447"/>
        <v>231757.2</v>
      </c>
      <c r="BF605" s="19"/>
      <c r="BH605" s="19">
        <f t="shared" si="2448"/>
        <v>0</v>
      </c>
      <c r="BI605" s="19">
        <f t="shared" si="2449"/>
        <v>0</v>
      </c>
      <c r="BJ605" s="19">
        <f t="shared" si="2450"/>
        <v>0</v>
      </c>
      <c r="BK605" s="19">
        <f t="shared" si="2451"/>
        <v>0</v>
      </c>
      <c r="BL605" s="19">
        <f t="shared" si="2452"/>
        <v>115878.6</v>
      </c>
      <c r="BM605" s="19"/>
      <c r="BP605" s="1" t="str">
        <f t="shared" si="2453"/>
        <v>Street</v>
      </c>
      <c r="BQ605" s="19">
        <f>+BP576*BQ556</f>
        <v>0</v>
      </c>
      <c r="BR605" s="19">
        <f>+BQ576*BR556</f>
        <v>0</v>
      </c>
      <c r="BS605" s="19">
        <f>+BR576*BS556</f>
        <v>0</v>
      </c>
      <c r="BT605" s="19">
        <f>+BS576*BT556</f>
        <v>0</v>
      </c>
      <c r="BU605" s="19">
        <f>+BT576*BU556</f>
        <v>111960</v>
      </c>
      <c r="BW605" s="19">
        <f t="shared" si="2454"/>
        <v>0</v>
      </c>
      <c r="BX605">
        <f t="shared" si="2455"/>
        <v>0</v>
      </c>
      <c r="BY605">
        <f t="shared" si="2456"/>
        <v>0</v>
      </c>
      <c r="BZ605">
        <f t="shared" si="2457"/>
        <v>0</v>
      </c>
      <c r="CA605">
        <f t="shared" si="2458"/>
        <v>772524</v>
      </c>
      <c r="CB605" s="19"/>
      <c r="CD605" s="19">
        <f t="shared" si="2459"/>
        <v>0</v>
      </c>
      <c r="CE605" s="19">
        <f t="shared" si="2460"/>
        <v>0</v>
      </c>
      <c r="CF605" s="19">
        <f t="shared" si="2461"/>
        <v>0</v>
      </c>
      <c r="CG605" s="19">
        <f t="shared" si="2462"/>
        <v>0</v>
      </c>
      <c r="CH605" s="19">
        <f t="shared" si="2463"/>
        <v>386262</v>
      </c>
      <c r="CI605" s="19"/>
    </row>
    <row r="606" spans="1:87">
      <c r="B606" s="1" t="str">
        <f t="shared" si="2420"/>
        <v>Extreme Bike</v>
      </c>
      <c r="C606" s="19">
        <f>+B576*C557</f>
        <v>0</v>
      </c>
      <c r="D606" s="19">
        <f>+C576*D557</f>
        <v>0</v>
      </c>
      <c r="E606" s="19">
        <f>+D576*E557</f>
        <v>0</v>
      </c>
      <c r="F606" s="19">
        <f>+E576*F557</f>
        <v>0</v>
      </c>
      <c r="G606" s="19">
        <f>+F576*G557</f>
        <v>11196</v>
      </c>
      <c r="I606" s="19">
        <f t="shared" si="2421"/>
        <v>0</v>
      </c>
      <c r="J606">
        <f t="shared" si="2422"/>
        <v>0</v>
      </c>
      <c r="K606">
        <f t="shared" si="2423"/>
        <v>0</v>
      </c>
      <c r="L606">
        <f t="shared" si="2424"/>
        <v>0</v>
      </c>
      <c r="M606">
        <f t="shared" si="2425"/>
        <v>94046.400000000009</v>
      </c>
      <c r="N606" s="19"/>
      <c r="P606" s="19">
        <f t="shared" si="2426"/>
        <v>0</v>
      </c>
      <c r="Q606" s="19">
        <f t="shared" si="2427"/>
        <v>0</v>
      </c>
      <c r="R606" s="19">
        <f t="shared" si="2428"/>
        <v>0</v>
      </c>
      <c r="S606" s="19">
        <f t="shared" si="2429"/>
        <v>0</v>
      </c>
      <c r="T606" s="19">
        <f t="shared" si="2430"/>
        <v>47023.200000000004</v>
      </c>
      <c r="U606" s="19"/>
      <c r="X606" s="1" t="str">
        <f t="shared" si="2431"/>
        <v>Extreme Bike</v>
      </c>
      <c r="Y606" s="19">
        <f>+X576*Y557</f>
        <v>0</v>
      </c>
      <c r="Z606" s="19">
        <f>+Y576*Z557</f>
        <v>0</v>
      </c>
      <c r="AA606" s="19">
        <f>+Z576*AA557</f>
        <v>0</v>
      </c>
      <c r="AB606" s="19">
        <f>+AA576*AB557</f>
        <v>0</v>
      </c>
      <c r="AC606" s="19">
        <f>+AB576*AC557</f>
        <v>11196</v>
      </c>
      <c r="AE606" s="19">
        <f t="shared" si="2432"/>
        <v>0</v>
      </c>
      <c r="AF606">
        <f t="shared" si="2433"/>
        <v>0</v>
      </c>
      <c r="AG606">
        <f t="shared" si="2434"/>
        <v>0</v>
      </c>
      <c r="AH606">
        <f t="shared" si="2435"/>
        <v>0</v>
      </c>
      <c r="AI606">
        <f t="shared" si="2436"/>
        <v>94046.400000000009</v>
      </c>
      <c r="AJ606" s="19"/>
      <c r="AL606" s="19">
        <f t="shared" si="2437"/>
        <v>0</v>
      </c>
      <c r="AM606" s="19">
        <f t="shared" si="2438"/>
        <v>0</v>
      </c>
      <c r="AN606" s="19">
        <f t="shared" si="2439"/>
        <v>0</v>
      </c>
      <c r="AO606" s="19">
        <f t="shared" si="2440"/>
        <v>0</v>
      </c>
      <c r="AP606" s="19">
        <f t="shared" si="2441"/>
        <v>47023.200000000004</v>
      </c>
      <c r="AQ606" s="19"/>
      <c r="AT606" s="1" t="str">
        <f t="shared" si="2442"/>
        <v>Extreme Bike</v>
      </c>
      <c r="AU606" s="19">
        <f>+AT576*AU557</f>
        <v>0</v>
      </c>
      <c r="AV606" s="19">
        <f>+AU576*AV557</f>
        <v>0</v>
      </c>
      <c r="AW606" s="19">
        <f>+AV576*AW557</f>
        <v>0</v>
      </c>
      <c r="AX606" s="19">
        <f>+AW576*AX557</f>
        <v>0</v>
      </c>
      <c r="AY606" s="19">
        <f>+AX576*AY557</f>
        <v>11196</v>
      </c>
      <c r="BA606" s="19">
        <f t="shared" si="2443"/>
        <v>0</v>
      </c>
      <c r="BB606">
        <f t="shared" si="2444"/>
        <v>0</v>
      </c>
      <c r="BC606">
        <f t="shared" si="2445"/>
        <v>0</v>
      </c>
      <c r="BD606">
        <f t="shared" si="2446"/>
        <v>0</v>
      </c>
      <c r="BE606">
        <f t="shared" si="2447"/>
        <v>94046.400000000009</v>
      </c>
      <c r="BF606" s="19"/>
      <c r="BH606" s="19">
        <f t="shared" si="2448"/>
        <v>0</v>
      </c>
      <c r="BI606" s="19">
        <f t="shared" si="2449"/>
        <v>0</v>
      </c>
      <c r="BJ606" s="19">
        <f t="shared" si="2450"/>
        <v>0</v>
      </c>
      <c r="BK606" s="19">
        <f t="shared" si="2451"/>
        <v>0</v>
      </c>
      <c r="BL606" s="19">
        <f t="shared" si="2452"/>
        <v>47023.200000000004</v>
      </c>
      <c r="BM606" s="19"/>
      <c r="BP606" s="1" t="str">
        <f t="shared" si="2453"/>
        <v>Extreme Bike</v>
      </c>
      <c r="BQ606" s="19">
        <f>+BP576*BQ557</f>
        <v>0</v>
      </c>
      <c r="BR606" s="19">
        <f>+BQ576*BR557</f>
        <v>0</v>
      </c>
      <c r="BS606" s="19">
        <f>+BR576*BS557</f>
        <v>0</v>
      </c>
      <c r="BT606" s="19">
        <f>+BS576*BT557</f>
        <v>0</v>
      </c>
      <c r="BU606" s="19">
        <f>+BT576*BU557</f>
        <v>37320</v>
      </c>
      <c r="BW606" s="19">
        <f t="shared" si="2454"/>
        <v>0</v>
      </c>
      <c r="BX606">
        <f t="shared" si="2455"/>
        <v>0</v>
      </c>
      <c r="BY606">
        <f t="shared" si="2456"/>
        <v>0</v>
      </c>
      <c r="BZ606">
        <f t="shared" si="2457"/>
        <v>0</v>
      </c>
      <c r="CA606">
        <f t="shared" si="2458"/>
        <v>313488</v>
      </c>
      <c r="CB606" s="19"/>
      <c r="CD606" s="19">
        <f t="shared" si="2459"/>
        <v>0</v>
      </c>
      <c r="CE606" s="19">
        <f t="shared" si="2460"/>
        <v>0</v>
      </c>
      <c r="CF606" s="19">
        <f t="shared" si="2461"/>
        <v>0</v>
      </c>
      <c r="CG606" s="19">
        <f t="shared" si="2462"/>
        <v>0</v>
      </c>
      <c r="CH606" s="19">
        <f t="shared" si="2463"/>
        <v>156744</v>
      </c>
      <c r="CI606" s="19"/>
    </row>
    <row r="607" spans="1:87">
      <c r="B607" s="1" t="str">
        <f t="shared" si="2420"/>
        <v>Basic</v>
      </c>
      <c r="C607" s="19">
        <f t="shared" ref="C607:G616" si="2464">+B$576*C558</f>
        <v>0</v>
      </c>
      <c r="D607" s="19">
        <f t="shared" si="2464"/>
        <v>0</v>
      </c>
      <c r="E607" s="19">
        <f t="shared" si="2464"/>
        <v>0</v>
      </c>
      <c r="F607" s="19">
        <f t="shared" si="2464"/>
        <v>0</v>
      </c>
      <c r="G607" s="19">
        <f t="shared" si="2464"/>
        <v>24631.200000000001</v>
      </c>
      <c r="I607" s="19">
        <f t="shared" si="2421"/>
        <v>0</v>
      </c>
      <c r="J607">
        <f t="shared" si="2422"/>
        <v>0</v>
      </c>
      <c r="K607">
        <f t="shared" si="2423"/>
        <v>0</v>
      </c>
      <c r="L607">
        <f t="shared" si="2424"/>
        <v>0</v>
      </c>
      <c r="M607">
        <f t="shared" si="2425"/>
        <v>211828.32</v>
      </c>
      <c r="N607" s="19"/>
      <c r="P607" s="19">
        <f t="shared" si="2426"/>
        <v>0</v>
      </c>
      <c r="Q607" s="19">
        <f t="shared" si="2427"/>
        <v>0</v>
      </c>
      <c r="R607" s="19">
        <f t="shared" si="2428"/>
        <v>0</v>
      </c>
      <c r="S607" s="19">
        <f t="shared" si="2429"/>
        <v>0</v>
      </c>
      <c r="T607" s="19">
        <f t="shared" si="2430"/>
        <v>105914.16</v>
      </c>
      <c r="U607" s="19"/>
      <c r="X607" s="1" t="str">
        <f t="shared" si="2431"/>
        <v>Basic</v>
      </c>
      <c r="Y607" s="19">
        <f t="shared" ref="Y607:AC616" si="2465">+X$576*Y558</f>
        <v>0</v>
      </c>
      <c r="Z607" s="19">
        <f t="shared" si="2465"/>
        <v>0</v>
      </c>
      <c r="AA607" s="19">
        <f t="shared" si="2465"/>
        <v>0</v>
      </c>
      <c r="AB607" s="19">
        <f t="shared" si="2465"/>
        <v>0</v>
      </c>
      <c r="AC607" s="19">
        <f t="shared" si="2465"/>
        <v>24631.200000000001</v>
      </c>
      <c r="AE607" s="19">
        <f t="shared" si="2432"/>
        <v>0</v>
      </c>
      <c r="AF607">
        <f t="shared" si="2433"/>
        <v>0</v>
      </c>
      <c r="AG607">
        <f t="shared" si="2434"/>
        <v>0</v>
      </c>
      <c r="AH607">
        <f t="shared" si="2435"/>
        <v>0</v>
      </c>
      <c r="AI607">
        <f t="shared" si="2436"/>
        <v>211828.32</v>
      </c>
      <c r="AJ607" s="19"/>
      <c r="AL607" s="19">
        <f t="shared" si="2437"/>
        <v>0</v>
      </c>
      <c r="AM607" s="19">
        <f t="shared" si="2438"/>
        <v>0</v>
      </c>
      <c r="AN607" s="19">
        <f t="shared" si="2439"/>
        <v>0</v>
      </c>
      <c r="AO607" s="19">
        <f t="shared" si="2440"/>
        <v>0</v>
      </c>
      <c r="AP607" s="19">
        <f t="shared" si="2441"/>
        <v>105914.16</v>
      </c>
      <c r="AQ607" s="19"/>
      <c r="AT607" s="1" t="str">
        <f t="shared" si="2442"/>
        <v>Basic, Sport</v>
      </c>
      <c r="AU607" s="19">
        <f t="shared" ref="AU607:AY616" si="2466">+AT$576*AU558</f>
        <v>0</v>
      </c>
      <c r="AV607" s="19">
        <f t="shared" si="2466"/>
        <v>0</v>
      </c>
      <c r="AW607" s="19">
        <f t="shared" si="2466"/>
        <v>0</v>
      </c>
      <c r="AX607" s="19">
        <f t="shared" si="2466"/>
        <v>0</v>
      </c>
      <c r="AY607" s="19">
        <f t="shared" si="2466"/>
        <v>24631.200000000001</v>
      </c>
      <c r="BA607" s="19">
        <f t="shared" si="2443"/>
        <v>0</v>
      </c>
      <c r="BB607">
        <f t="shared" si="2444"/>
        <v>0</v>
      </c>
      <c r="BC607">
        <f t="shared" si="2445"/>
        <v>0</v>
      </c>
      <c r="BD607">
        <f t="shared" si="2446"/>
        <v>0</v>
      </c>
      <c r="BE607">
        <f t="shared" si="2447"/>
        <v>211828.32</v>
      </c>
      <c r="BF607" s="19"/>
      <c r="BH607" s="19">
        <f t="shared" si="2448"/>
        <v>0</v>
      </c>
      <c r="BI607" s="19">
        <f t="shared" si="2449"/>
        <v>0</v>
      </c>
      <c r="BJ607" s="19">
        <f t="shared" si="2450"/>
        <v>0</v>
      </c>
      <c r="BK607" s="19">
        <f t="shared" si="2451"/>
        <v>0</v>
      </c>
      <c r="BL607" s="19">
        <f t="shared" si="2452"/>
        <v>105914.16</v>
      </c>
      <c r="BM607" s="19"/>
      <c r="BP607" s="1" t="str">
        <f t="shared" si="2453"/>
        <v>Basic, Sport</v>
      </c>
      <c r="BQ607" s="19">
        <f t="shared" ref="BQ607:BU616" si="2467">+BP$576*BQ558</f>
        <v>0</v>
      </c>
      <c r="BR607" s="19">
        <f t="shared" si="2467"/>
        <v>0</v>
      </c>
      <c r="BS607" s="19">
        <f t="shared" si="2467"/>
        <v>0</v>
      </c>
      <c r="BT607" s="19">
        <f t="shared" si="2467"/>
        <v>0</v>
      </c>
      <c r="BU607" s="19">
        <f t="shared" si="2467"/>
        <v>82104</v>
      </c>
      <c r="BW607" s="19">
        <f t="shared" si="2454"/>
        <v>0</v>
      </c>
      <c r="BX607">
        <f t="shared" si="2455"/>
        <v>0</v>
      </c>
      <c r="BY607">
        <f t="shared" si="2456"/>
        <v>0</v>
      </c>
      <c r="BZ607">
        <f t="shared" si="2457"/>
        <v>0</v>
      </c>
      <c r="CA607">
        <f t="shared" si="2458"/>
        <v>706094.4</v>
      </c>
      <c r="CB607" s="19"/>
      <c r="CD607" s="19">
        <f t="shared" si="2459"/>
        <v>0</v>
      </c>
      <c r="CE607" s="19">
        <f t="shared" si="2460"/>
        <v>0</v>
      </c>
      <c r="CF607" s="19">
        <f t="shared" si="2461"/>
        <v>0</v>
      </c>
      <c r="CG607" s="19">
        <f t="shared" si="2462"/>
        <v>0</v>
      </c>
      <c r="CH607" s="19">
        <f t="shared" si="2463"/>
        <v>353047.2</v>
      </c>
      <c r="CI607" s="19"/>
    </row>
    <row r="608" spans="1:87">
      <c r="B608" s="1" t="str">
        <f t="shared" si="2420"/>
        <v>Sport</v>
      </c>
      <c r="C608" s="19">
        <f t="shared" si="2464"/>
        <v>0</v>
      </c>
      <c r="D608" s="19">
        <f t="shared" si="2464"/>
        <v>0</v>
      </c>
      <c r="E608" s="19">
        <f t="shared" si="2464"/>
        <v>0</v>
      </c>
      <c r="F608" s="19">
        <f t="shared" si="2464"/>
        <v>0</v>
      </c>
      <c r="G608" s="19">
        <f t="shared" si="2464"/>
        <v>22392</v>
      </c>
      <c r="I608" s="19">
        <f t="shared" si="2421"/>
        <v>0</v>
      </c>
      <c r="J608">
        <f t="shared" si="2422"/>
        <v>0</v>
      </c>
      <c r="K608">
        <f t="shared" si="2423"/>
        <v>0</v>
      </c>
      <c r="L608">
        <f t="shared" si="2424"/>
        <v>0</v>
      </c>
      <c r="M608">
        <f t="shared" si="2425"/>
        <v>192571.19999999998</v>
      </c>
      <c r="N608" s="19"/>
      <c r="P608" s="19">
        <f t="shared" si="2426"/>
        <v>0</v>
      </c>
      <c r="Q608" s="19">
        <f t="shared" si="2427"/>
        <v>0</v>
      </c>
      <c r="R608" s="19">
        <f t="shared" si="2428"/>
        <v>0</v>
      </c>
      <c r="S608" s="19">
        <f t="shared" si="2429"/>
        <v>0</v>
      </c>
      <c r="T608" s="19">
        <f t="shared" si="2430"/>
        <v>96285.599999999991</v>
      </c>
      <c r="U608" s="19"/>
      <c r="X608" s="1" t="str">
        <f t="shared" si="2431"/>
        <v>Sport</v>
      </c>
      <c r="Y608" s="19">
        <f t="shared" si="2465"/>
        <v>0</v>
      </c>
      <c r="Z608" s="19">
        <f t="shared" si="2465"/>
        <v>0</v>
      </c>
      <c r="AA608" s="19">
        <f t="shared" si="2465"/>
        <v>0</v>
      </c>
      <c r="AB608" s="19">
        <f t="shared" si="2465"/>
        <v>0</v>
      </c>
      <c r="AC608" s="19">
        <f t="shared" si="2465"/>
        <v>22392</v>
      </c>
      <c r="AE608" s="19">
        <f t="shared" si="2432"/>
        <v>0</v>
      </c>
      <c r="AF608">
        <f t="shared" si="2433"/>
        <v>0</v>
      </c>
      <c r="AG608">
        <f t="shared" si="2434"/>
        <v>0</v>
      </c>
      <c r="AH608">
        <f t="shared" si="2435"/>
        <v>0</v>
      </c>
      <c r="AI608">
        <f t="shared" si="2436"/>
        <v>192571.19999999998</v>
      </c>
      <c r="AJ608" s="19"/>
      <c r="AL608" s="19">
        <f t="shared" si="2437"/>
        <v>0</v>
      </c>
      <c r="AM608" s="19">
        <f t="shared" si="2438"/>
        <v>0</v>
      </c>
      <c r="AN608" s="19">
        <f t="shared" si="2439"/>
        <v>0</v>
      </c>
      <c r="AO608" s="19">
        <f t="shared" si="2440"/>
        <v>0</v>
      </c>
      <c r="AP608" s="19">
        <f t="shared" si="2441"/>
        <v>96285.599999999991</v>
      </c>
      <c r="AQ608" s="19"/>
      <c r="AT608" s="1" t="str">
        <f t="shared" si="2442"/>
        <v>Underground</v>
      </c>
      <c r="AU608" s="19">
        <f t="shared" si="2466"/>
        <v>0</v>
      </c>
      <c r="AV608" s="19">
        <f t="shared" si="2466"/>
        <v>0</v>
      </c>
      <c r="AW608" s="19">
        <f t="shared" si="2466"/>
        <v>0</v>
      </c>
      <c r="AX608" s="19">
        <f t="shared" si="2466"/>
        <v>0</v>
      </c>
      <c r="AY608" s="19">
        <f t="shared" si="2466"/>
        <v>22392</v>
      </c>
      <c r="BA608" s="19">
        <f t="shared" si="2443"/>
        <v>0</v>
      </c>
      <c r="BB608">
        <f t="shared" si="2444"/>
        <v>0</v>
      </c>
      <c r="BC608">
        <f t="shared" si="2445"/>
        <v>0</v>
      </c>
      <c r="BD608">
        <f t="shared" si="2446"/>
        <v>0</v>
      </c>
      <c r="BE608">
        <f t="shared" si="2447"/>
        <v>192571.19999999998</v>
      </c>
      <c r="BF608" s="19"/>
      <c r="BH608" s="19">
        <f t="shared" si="2448"/>
        <v>0</v>
      </c>
      <c r="BI608" s="19">
        <f t="shared" si="2449"/>
        <v>0</v>
      </c>
      <c r="BJ608" s="19">
        <f t="shared" si="2450"/>
        <v>0</v>
      </c>
      <c r="BK608" s="19">
        <f t="shared" si="2451"/>
        <v>0</v>
      </c>
      <c r="BL608" s="19">
        <f t="shared" si="2452"/>
        <v>96285.599999999991</v>
      </c>
      <c r="BM608" s="19"/>
      <c r="BP608" s="1" t="str">
        <f t="shared" si="2453"/>
        <v>Underground</v>
      </c>
      <c r="BQ608" s="19">
        <f t="shared" si="2467"/>
        <v>0</v>
      </c>
      <c r="BR608" s="19">
        <f t="shared" si="2467"/>
        <v>0</v>
      </c>
      <c r="BS608" s="19">
        <f t="shared" si="2467"/>
        <v>0</v>
      </c>
      <c r="BT608" s="19">
        <f t="shared" si="2467"/>
        <v>0</v>
      </c>
      <c r="BU608" s="19">
        <f t="shared" si="2467"/>
        <v>74640</v>
      </c>
      <c r="BW608" s="19">
        <f t="shared" si="2454"/>
        <v>0</v>
      </c>
      <c r="BX608">
        <f t="shared" si="2455"/>
        <v>0</v>
      </c>
      <c r="BY608">
        <f t="shared" si="2456"/>
        <v>0</v>
      </c>
      <c r="BZ608">
        <f t="shared" si="2457"/>
        <v>0</v>
      </c>
      <c r="CA608">
        <f t="shared" si="2458"/>
        <v>641904</v>
      </c>
      <c r="CB608" s="19"/>
      <c r="CD608" s="19">
        <f t="shared" si="2459"/>
        <v>0</v>
      </c>
      <c r="CE608" s="19">
        <f t="shared" si="2460"/>
        <v>0</v>
      </c>
      <c r="CF608" s="19">
        <f t="shared" si="2461"/>
        <v>0</v>
      </c>
      <c r="CG608" s="19">
        <f t="shared" si="2462"/>
        <v>0</v>
      </c>
      <c r="CH608" s="19">
        <f t="shared" si="2463"/>
        <v>320952</v>
      </c>
      <c r="CI608" s="19"/>
    </row>
    <row r="609" spans="1:87">
      <c r="B609" s="1" t="str">
        <f t="shared" si="2420"/>
        <v>Underground</v>
      </c>
      <c r="C609" s="19">
        <f t="shared" si="2464"/>
        <v>0</v>
      </c>
      <c r="D609" s="19">
        <f t="shared" si="2464"/>
        <v>0</v>
      </c>
      <c r="E609" s="19">
        <f t="shared" si="2464"/>
        <v>0</v>
      </c>
      <c r="F609" s="19">
        <f t="shared" si="2464"/>
        <v>0</v>
      </c>
      <c r="G609" s="19">
        <f t="shared" si="2464"/>
        <v>26870.399999999998</v>
      </c>
      <c r="I609" s="19">
        <f t="shared" si="2421"/>
        <v>0</v>
      </c>
      <c r="J609">
        <f t="shared" si="2422"/>
        <v>0</v>
      </c>
      <c r="K609">
        <f t="shared" si="2423"/>
        <v>0</v>
      </c>
      <c r="L609">
        <f t="shared" si="2424"/>
        <v>0</v>
      </c>
      <c r="M609">
        <f t="shared" si="2425"/>
        <v>284826.23999999999</v>
      </c>
      <c r="N609" s="19"/>
      <c r="P609" s="19">
        <f t="shared" si="2426"/>
        <v>0</v>
      </c>
      <c r="Q609" s="19">
        <f t="shared" si="2427"/>
        <v>0</v>
      </c>
      <c r="R609" s="19">
        <f t="shared" si="2428"/>
        <v>0</v>
      </c>
      <c r="S609" s="19">
        <f t="shared" si="2429"/>
        <v>0</v>
      </c>
      <c r="T609" s="19">
        <f t="shared" si="2430"/>
        <v>142413.12</v>
      </c>
      <c r="U609" s="19"/>
      <c r="X609" s="1" t="str">
        <f t="shared" si="2431"/>
        <v>Underground</v>
      </c>
      <c r="Y609" s="19">
        <f t="shared" si="2465"/>
        <v>0</v>
      </c>
      <c r="Z609" s="19">
        <f t="shared" si="2465"/>
        <v>0</v>
      </c>
      <c r="AA609" s="19">
        <f t="shared" si="2465"/>
        <v>0</v>
      </c>
      <c r="AB609" s="19">
        <f t="shared" si="2465"/>
        <v>0</v>
      </c>
      <c r="AC609" s="19">
        <f t="shared" si="2465"/>
        <v>26870.399999999998</v>
      </c>
      <c r="AE609" s="19">
        <f t="shared" si="2432"/>
        <v>0</v>
      </c>
      <c r="AF609">
        <f t="shared" si="2433"/>
        <v>0</v>
      </c>
      <c r="AG609">
        <f t="shared" si="2434"/>
        <v>0</v>
      </c>
      <c r="AH609">
        <f t="shared" si="2435"/>
        <v>0</v>
      </c>
      <c r="AI609">
        <f t="shared" si="2436"/>
        <v>284826.23999999999</v>
      </c>
      <c r="AJ609" s="19"/>
      <c r="AL609" s="19">
        <f t="shared" si="2437"/>
        <v>0</v>
      </c>
      <c r="AM609" s="19">
        <f t="shared" si="2438"/>
        <v>0</v>
      </c>
      <c r="AN609" s="19">
        <f t="shared" si="2439"/>
        <v>0</v>
      </c>
      <c r="AO609" s="19">
        <f t="shared" si="2440"/>
        <v>0</v>
      </c>
      <c r="AP609" s="19">
        <f t="shared" si="2441"/>
        <v>142413.12</v>
      </c>
      <c r="AQ609" s="19"/>
      <c r="AT609" s="1" t="str">
        <f t="shared" si="2442"/>
        <v>Fantasy</v>
      </c>
      <c r="AU609" s="19">
        <f t="shared" si="2466"/>
        <v>0</v>
      </c>
      <c r="AV609" s="19">
        <f t="shared" si="2466"/>
        <v>0</v>
      </c>
      <c r="AW609" s="19">
        <f t="shared" si="2466"/>
        <v>0</v>
      </c>
      <c r="AX609" s="19">
        <f t="shared" si="2466"/>
        <v>0</v>
      </c>
      <c r="AY609" s="19">
        <f t="shared" si="2466"/>
        <v>26870.399999999998</v>
      </c>
      <c r="BA609" s="19">
        <f t="shared" si="2443"/>
        <v>0</v>
      </c>
      <c r="BB609">
        <f t="shared" si="2444"/>
        <v>0</v>
      </c>
      <c r="BC609">
        <f t="shared" si="2445"/>
        <v>0</v>
      </c>
      <c r="BD609">
        <f t="shared" si="2446"/>
        <v>0</v>
      </c>
      <c r="BE609">
        <f t="shared" si="2447"/>
        <v>284826.23999999999</v>
      </c>
      <c r="BF609" s="19"/>
      <c r="BH609" s="19">
        <f t="shared" si="2448"/>
        <v>0</v>
      </c>
      <c r="BI609" s="19">
        <f t="shared" si="2449"/>
        <v>0</v>
      </c>
      <c r="BJ609" s="19">
        <f t="shared" si="2450"/>
        <v>0</v>
      </c>
      <c r="BK609" s="19">
        <f t="shared" si="2451"/>
        <v>0</v>
      </c>
      <c r="BL609" s="19">
        <f t="shared" si="2452"/>
        <v>142413.12</v>
      </c>
      <c r="BM609" s="19"/>
      <c r="BP609" s="1" t="str">
        <f t="shared" si="2453"/>
        <v>Fantasy</v>
      </c>
      <c r="BQ609" s="19">
        <f t="shared" si="2467"/>
        <v>0</v>
      </c>
      <c r="BR609" s="19">
        <f t="shared" si="2467"/>
        <v>0</v>
      </c>
      <c r="BS609" s="19">
        <f t="shared" si="2467"/>
        <v>0</v>
      </c>
      <c r="BT609" s="19">
        <f t="shared" si="2467"/>
        <v>0</v>
      </c>
      <c r="BU609" s="19">
        <f t="shared" si="2467"/>
        <v>89568</v>
      </c>
      <c r="BW609" s="19">
        <f t="shared" si="2454"/>
        <v>0</v>
      </c>
      <c r="BX609">
        <f t="shared" si="2455"/>
        <v>0</v>
      </c>
      <c r="BY609">
        <f t="shared" si="2456"/>
        <v>0</v>
      </c>
      <c r="BZ609">
        <f t="shared" si="2457"/>
        <v>0</v>
      </c>
      <c r="CA609">
        <f t="shared" si="2458"/>
        <v>949420.79999999993</v>
      </c>
      <c r="CB609" s="19"/>
      <c r="CD609" s="19">
        <f t="shared" si="2459"/>
        <v>0</v>
      </c>
      <c r="CE609" s="19">
        <f t="shared" si="2460"/>
        <v>0</v>
      </c>
      <c r="CF609" s="19">
        <f t="shared" si="2461"/>
        <v>0</v>
      </c>
      <c r="CG609" s="19">
        <f t="shared" si="2462"/>
        <v>0</v>
      </c>
      <c r="CH609" s="19">
        <f t="shared" si="2463"/>
        <v>474710.39999999997</v>
      </c>
      <c r="CI609" s="19"/>
    </row>
    <row r="610" spans="1:87">
      <c r="B610" s="1" t="str">
        <f t="shared" si="2420"/>
        <v>Fantasy</v>
      </c>
      <c r="C610" s="19">
        <f t="shared" si="2464"/>
        <v>0</v>
      </c>
      <c r="D610" s="19">
        <f t="shared" si="2464"/>
        <v>0</v>
      </c>
      <c r="E610" s="19">
        <f t="shared" si="2464"/>
        <v>0</v>
      </c>
      <c r="F610" s="19">
        <f t="shared" si="2464"/>
        <v>0</v>
      </c>
      <c r="G610" s="19">
        <f t="shared" si="2464"/>
        <v>17913.600000000002</v>
      </c>
      <c r="I610" s="19">
        <f t="shared" si="2421"/>
        <v>0</v>
      </c>
      <c r="J610">
        <f t="shared" si="2422"/>
        <v>0</v>
      </c>
      <c r="K610">
        <f t="shared" si="2423"/>
        <v>0</v>
      </c>
      <c r="L610">
        <f t="shared" si="2424"/>
        <v>0</v>
      </c>
      <c r="M610">
        <f t="shared" si="2425"/>
        <v>189884.16</v>
      </c>
      <c r="N610" s="19"/>
      <c r="P610" s="19">
        <f t="shared" si="2426"/>
        <v>0</v>
      </c>
      <c r="Q610" s="19">
        <f t="shared" si="2427"/>
        <v>0</v>
      </c>
      <c r="R610" s="19">
        <f t="shared" si="2428"/>
        <v>0</v>
      </c>
      <c r="S610" s="19">
        <f t="shared" si="2429"/>
        <v>0</v>
      </c>
      <c r="T610" s="19">
        <f t="shared" si="2430"/>
        <v>94942.080000000002</v>
      </c>
      <c r="U610" s="19"/>
      <c r="X610" s="1" t="str">
        <f t="shared" si="2431"/>
        <v>Fantasy</v>
      </c>
      <c r="Y610" s="19">
        <f t="shared" si="2465"/>
        <v>0</v>
      </c>
      <c r="Z610" s="19">
        <f t="shared" si="2465"/>
        <v>0</v>
      </c>
      <c r="AA610" s="19">
        <f t="shared" si="2465"/>
        <v>0</v>
      </c>
      <c r="AB610" s="19">
        <f t="shared" si="2465"/>
        <v>0</v>
      </c>
      <c r="AC610" s="19">
        <f t="shared" si="2465"/>
        <v>17913.600000000002</v>
      </c>
      <c r="AE610" s="19">
        <f t="shared" si="2432"/>
        <v>0</v>
      </c>
      <c r="AF610">
        <f t="shared" si="2433"/>
        <v>0</v>
      </c>
      <c r="AG610">
        <f t="shared" si="2434"/>
        <v>0</v>
      </c>
      <c r="AH610">
        <f t="shared" si="2435"/>
        <v>0</v>
      </c>
      <c r="AI610">
        <f t="shared" si="2436"/>
        <v>189884.16</v>
      </c>
      <c r="AJ610" s="19"/>
      <c r="AL610" s="19">
        <f t="shared" si="2437"/>
        <v>0</v>
      </c>
      <c r="AM610" s="19">
        <f t="shared" si="2438"/>
        <v>0</v>
      </c>
      <c r="AN610" s="19">
        <f t="shared" si="2439"/>
        <v>0</v>
      </c>
      <c r="AO610" s="19">
        <f t="shared" si="2440"/>
        <v>0</v>
      </c>
      <c r="AP610" s="19">
        <f t="shared" si="2441"/>
        <v>94942.080000000002</v>
      </c>
      <c r="AQ610" s="19"/>
      <c r="AT610" s="1" t="str">
        <f t="shared" si="2442"/>
        <v>Style, Designers</v>
      </c>
      <c r="AU610" s="19">
        <f t="shared" si="2466"/>
        <v>0</v>
      </c>
      <c r="AV610" s="19">
        <f t="shared" si="2466"/>
        <v>0</v>
      </c>
      <c r="AW610" s="19">
        <f t="shared" si="2466"/>
        <v>0</v>
      </c>
      <c r="AX610" s="19">
        <f t="shared" si="2466"/>
        <v>0</v>
      </c>
      <c r="AY610" s="19">
        <f t="shared" si="2466"/>
        <v>17913.600000000002</v>
      </c>
      <c r="BA610" s="19">
        <f t="shared" si="2443"/>
        <v>0</v>
      </c>
      <c r="BB610">
        <f t="shared" si="2444"/>
        <v>0</v>
      </c>
      <c r="BC610">
        <f t="shared" si="2445"/>
        <v>0</v>
      </c>
      <c r="BD610">
        <f t="shared" si="2446"/>
        <v>0</v>
      </c>
      <c r="BE610">
        <f t="shared" si="2447"/>
        <v>189884.16</v>
      </c>
      <c r="BF610" s="19"/>
      <c r="BH610" s="19">
        <f t="shared" si="2448"/>
        <v>0</v>
      </c>
      <c r="BI610" s="19">
        <f t="shared" si="2449"/>
        <v>0</v>
      </c>
      <c r="BJ610" s="19">
        <f t="shared" si="2450"/>
        <v>0</v>
      </c>
      <c r="BK610" s="19">
        <f t="shared" si="2451"/>
        <v>0</v>
      </c>
      <c r="BL610" s="19">
        <f t="shared" si="2452"/>
        <v>94942.080000000002</v>
      </c>
      <c r="BM610" s="19"/>
      <c r="BP610" s="1" t="str">
        <f t="shared" si="2453"/>
        <v>Style, Designers</v>
      </c>
      <c r="BQ610" s="19">
        <f t="shared" si="2467"/>
        <v>0</v>
      </c>
      <c r="BR610" s="19">
        <f t="shared" si="2467"/>
        <v>0</v>
      </c>
      <c r="BS610" s="19">
        <f t="shared" si="2467"/>
        <v>0</v>
      </c>
      <c r="BT610" s="19">
        <f t="shared" si="2467"/>
        <v>0</v>
      </c>
      <c r="BU610" s="19">
        <f t="shared" si="2467"/>
        <v>59712</v>
      </c>
      <c r="BW610" s="19">
        <f t="shared" si="2454"/>
        <v>0</v>
      </c>
      <c r="BX610">
        <f t="shared" si="2455"/>
        <v>0</v>
      </c>
      <c r="BY610">
        <f t="shared" si="2456"/>
        <v>0</v>
      </c>
      <c r="BZ610">
        <f t="shared" si="2457"/>
        <v>0</v>
      </c>
      <c r="CA610">
        <f t="shared" si="2458"/>
        <v>632947.19999999995</v>
      </c>
      <c r="CB610" s="19"/>
      <c r="CD610" s="19">
        <f t="shared" si="2459"/>
        <v>0</v>
      </c>
      <c r="CE610" s="19">
        <f t="shared" si="2460"/>
        <v>0</v>
      </c>
      <c r="CF610" s="19">
        <f t="shared" si="2461"/>
        <v>0</v>
      </c>
      <c r="CG610" s="19">
        <f t="shared" si="2462"/>
        <v>0</v>
      </c>
      <c r="CH610" s="19">
        <f t="shared" si="2463"/>
        <v>316473.59999999998</v>
      </c>
      <c r="CI610" s="19"/>
    </row>
    <row r="611" spans="1:87">
      <c r="B611" s="1" t="str">
        <f t="shared" si="2420"/>
        <v>Style</v>
      </c>
      <c r="C611" s="19">
        <f t="shared" si="2464"/>
        <v>0</v>
      </c>
      <c r="D611" s="19">
        <f t="shared" si="2464"/>
        <v>0</v>
      </c>
      <c r="E611" s="19">
        <f t="shared" si="2464"/>
        <v>0</v>
      </c>
      <c r="F611" s="19">
        <f t="shared" si="2464"/>
        <v>0</v>
      </c>
      <c r="G611" s="19">
        <f t="shared" si="2464"/>
        <v>26870.399999999998</v>
      </c>
      <c r="I611" s="19">
        <f t="shared" si="2421"/>
        <v>0</v>
      </c>
      <c r="J611">
        <f t="shared" si="2422"/>
        <v>0</v>
      </c>
      <c r="K611">
        <f t="shared" si="2423"/>
        <v>0</v>
      </c>
      <c r="L611">
        <f t="shared" si="2424"/>
        <v>0</v>
      </c>
      <c r="M611">
        <f t="shared" si="2425"/>
        <v>309009.59999999998</v>
      </c>
      <c r="N611" s="19"/>
      <c r="P611" s="19">
        <f t="shared" si="2426"/>
        <v>0</v>
      </c>
      <c r="Q611" s="19">
        <f t="shared" si="2427"/>
        <v>0</v>
      </c>
      <c r="R611" s="19">
        <f t="shared" si="2428"/>
        <v>0</v>
      </c>
      <c r="S611" s="19">
        <f t="shared" si="2429"/>
        <v>0</v>
      </c>
      <c r="T611" s="19">
        <f t="shared" si="2430"/>
        <v>154504.79999999999</v>
      </c>
      <c r="U611" s="19"/>
      <c r="X611" s="1" t="str">
        <f t="shared" si="2431"/>
        <v>Style</v>
      </c>
      <c r="Y611" s="19">
        <f t="shared" si="2465"/>
        <v>0</v>
      </c>
      <c r="Z611" s="19">
        <f t="shared" si="2465"/>
        <v>0</v>
      </c>
      <c r="AA611" s="19">
        <f t="shared" si="2465"/>
        <v>0</v>
      </c>
      <c r="AB611" s="19">
        <f t="shared" si="2465"/>
        <v>0</v>
      </c>
      <c r="AC611" s="19">
        <f t="shared" si="2465"/>
        <v>26870.399999999998</v>
      </c>
      <c r="AE611" s="19">
        <f t="shared" si="2432"/>
        <v>0</v>
      </c>
      <c r="AF611">
        <f t="shared" si="2433"/>
        <v>0</v>
      </c>
      <c r="AG611">
        <f t="shared" si="2434"/>
        <v>0</v>
      </c>
      <c r="AH611">
        <f t="shared" si="2435"/>
        <v>0</v>
      </c>
      <c r="AI611">
        <f t="shared" si="2436"/>
        <v>309009.59999999998</v>
      </c>
      <c r="AJ611" s="19"/>
      <c r="AL611" s="19">
        <f t="shared" si="2437"/>
        <v>0</v>
      </c>
      <c r="AM611" s="19">
        <f t="shared" si="2438"/>
        <v>0</v>
      </c>
      <c r="AN611" s="19">
        <f t="shared" si="2439"/>
        <v>0</v>
      </c>
      <c r="AO611" s="19">
        <f t="shared" si="2440"/>
        <v>0</v>
      </c>
      <c r="AP611" s="19">
        <f t="shared" si="2441"/>
        <v>154504.79999999999</v>
      </c>
      <c r="AQ611" s="19"/>
      <c r="AT611" s="1" t="str">
        <f t="shared" si="2442"/>
        <v>Style</v>
      </c>
      <c r="AU611" s="19">
        <f t="shared" si="2466"/>
        <v>0</v>
      </c>
      <c r="AV611" s="19">
        <f t="shared" si="2466"/>
        <v>0</v>
      </c>
      <c r="AW611" s="19">
        <f t="shared" si="2466"/>
        <v>0</v>
      </c>
      <c r="AX611" s="19">
        <f t="shared" si="2466"/>
        <v>0</v>
      </c>
      <c r="AY611" s="19">
        <f t="shared" si="2466"/>
        <v>26870.399999999998</v>
      </c>
      <c r="BA611" s="19">
        <f t="shared" si="2443"/>
        <v>0</v>
      </c>
      <c r="BB611">
        <f t="shared" si="2444"/>
        <v>0</v>
      </c>
      <c r="BC611">
        <f t="shared" si="2445"/>
        <v>0</v>
      </c>
      <c r="BD611">
        <f t="shared" si="2446"/>
        <v>0</v>
      </c>
      <c r="BE611">
        <f t="shared" si="2447"/>
        <v>309009.59999999998</v>
      </c>
      <c r="BF611" s="19"/>
      <c r="BH611" s="19">
        <f t="shared" si="2448"/>
        <v>0</v>
      </c>
      <c r="BI611" s="19">
        <f t="shared" si="2449"/>
        <v>0</v>
      </c>
      <c r="BJ611" s="19">
        <f t="shared" si="2450"/>
        <v>0</v>
      </c>
      <c r="BK611" s="19">
        <f t="shared" si="2451"/>
        <v>0</v>
      </c>
      <c r="BL611" s="19">
        <f t="shared" si="2452"/>
        <v>154504.79999999999</v>
      </c>
      <c r="BM611" s="19"/>
      <c r="BP611" s="1" t="str">
        <f t="shared" si="2453"/>
        <v>Style</v>
      </c>
      <c r="BQ611" s="19">
        <f t="shared" si="2467"/>
        <v>0</v>
      </c>
      <c r="BR611" s="19">
        <f t="shared" si="2467"/>
        <v>0</v>
      </c>
      <c r="BS611" s="19">
        <f t="shared" si="2467"/>
        <v>0</v>
      </c>
      <c r="BT611" s="19">
        <f t="shared" si="2467"/>
        <v>0</v>
      </c>
      <c r="BU611" s="19">
        <f t="shared" si="2467"/>
        <v>89568</v>
      </c>
      <c r="BW611" s="19">
        <f t="shared" si="2454"/>
        <v>0</v>
      </c>
      <c r="BX611">
        <f t="shared" si="2455"/>
        <v>0</v>
      </c>
      <c r="BY611">
        <f t="shared" si="2456"/>
        <v>0</v>
      </c>
      <c r="BZ611">
        <f t="shared" si="2457"/>
        <v>0</v>
      </c>
      <c r="CA611">
        <f t="shared" si="2458"/>
        <v>1030032</v>
      </c>
      <c r="CB611" s="19"/>
      <c r="CD611" s="19">
        <f t="shared" si="2459"/>
        <v>0</v>
      </c>
      <c r="CE611" s="19">
        <f t="shared" si="2460"/>
        <v>0</v>
      </c>
      <c r="CF611" s="19">
        <f t="shared" si="2461"/>
        <v>0</v>
      </c>
      <c r="CG611" s="19">
        <f t="shared" si="2462"/>
        <v>0</v>
      </c>
      <c r="CH611" s="19">
        <f t="shared" si="2463"/>
        <v>515016</v>
      </c>
      <c r="CI611" s="19"/>
    </row>
    <row r="612" spans="1:87">
      <c r="B612" s="1" t="str">
        <f t="shared" si="2420"/>
        <v>Designers</v>
      </c>
      <c r="C612" s="19">
        <f t="shared" si="2464"/>
        <v>0</v>
      </c>
      <c r="D612" s="19">
        <f t="shared" si="2464"/>
        <v>0</v>
      </c>
      <c r="E612" s="19">
        <f t="shared" si="2464"/>
        <v>0</v>
      </c>
      <c r="F612" s="19">
        <f t="shared" si="2464"/>
        <v>0</v>
      </c>
      <c r="G612" s="19">
        <f t="shared" si="2464"/>
        <v>22392</v>
      </c>
      <c r="I612" s="19">
        <f t="shared" si="2421"/>
        <v>0</v>
      </c>
      <c r="J612">
        <f t="shared" si="2422"/>
        <v>0</v>
      </c>
      <c r="K612">
        <f t="shared" si="2423"/>
        <v>0</v>
      </c>
      <c r="L612">
        <f t="shared" si="2424"/>
        <v>0</v>
      </c>
      <c r="M612">
        <f t="shared" si="2425"/>
        <v>257508</v>
      </c>
      <c r="N612" s="19"/>
      <c r="P612" s="19">
        <f t="shared" si="2426"/>
        <v>0</v>
      </c>
      <c r="Q612" s="19">
        <f t="shared" si="2427"/>
        <v>0</v>
      </c>
      <c r="R612" s="19">
        <f t="shared" si="2428"/>
        <v>0</v>
      </c>
      <c r="S612" s="19">
        <f t="shared" si="2429"/>
        <v>0</v>
      </c>
      <c r="T612" s="19">
        <f t="shared" si="2430"/>
        <v>128754</v>
      </c>
      <c r="U612" s="19"/>
      <c r="X612" s="1" t="str">
        <f t="shared" si="2431"/>
        <v>Designers</v>
      </c>
      <c r="Y612" s="19">
        <f t="shared" si="2465"/>
        <v>0</v>
      </c>
      <c r="Z612" s="19">
        <f t="shared" si="2465"/>
        <v>0</v>
      </c>
      <c r="AA612" s="19">
        <f t="shared" si="2465"/>
        <v>0</v>
      </c>
      <c r="AB612" s="19">
        <f t="shared" si="2465"/>
        <v>0</v>
      </c>
      <c r="AC612" s="19">
        <f t="shared" si="2465"/>
        <v>22392</v>
      </c>
      <c r="AE612" s="19">
        <f t="shared" si="2432"/>
        <v>0</v>
      </c>
      <c r="AF612">
        <f t="shared" si="2433"/>
        <v>0</v>
      </c>
      <c r="AG612">
        <f t="shared" si="2434"/>
        <v>0</v>
      </c>
      <c r="AH612">
        <f t="shared" si="2435"/>
        <v>0</v>
      </c>
      <c r="AI612">
        <f t="shared" si="2436"/>
        <v>257508</v>
      </c>
      <c r="AJ612" s="19"/>
      <c r="AL612" s="19">
        <f t="shared" si="2437"/>
        <v>0</v>
      </c>
      <c r="AM612" s="19">
        <f t="shared" si="2438"/>
        <v>0</v>
      </c>
      <c r="AN612" s="19">
        <f t="shared" si="2439"/>
        <v>0</v>
      </c>
      <c r="AO612" s="19">
        <f t="shared" si="2440"/>
        <v>0</v>
      </c>
      <c r="AP612" s="19">
        <f t="shared" si="2441"/>
        <v>128754</v>
      </c>
      <c r="AQ612" s="19"/>
      <c r="AT612" s="1" t="str">
        <f t="shared" si="2442"/>
        <v>Designers</v>
      </c>
      <c r="AU612" s="19">
        <f t="shared" si="2466"/>
        <v>0</v>
      </c>
      <c r="AV612" s="19">
        <f t="shared" si="2466"/>
        <v>0</v>
      </c>
      <c r="AW612" s="19">
        <f t="shared" si="2466"/>
        <v>0</v>
      </c>
      <c r="AX612" s="19">
        <f t="shared" si="2466"/>
        <v>0</v>
      </c>
      <c r="AY612" s="19">
        <f t="shared" si="2466"/>
        <v>22392</v>
      </c>
      <c r="BA612" s="19">
        <f t="shared" si="2443"/>
        <v>0</v>
      </c>
      <c r="BB612">
        <f t="shared" si="2444"/>
        <v>0</v>
      </c>
      <c r="BC612">
        <f t="shared" si="2445"/>
        <v>0</v>
      </c>
      <c r="BD612">
        <f t="shared" si="2446"/>
        <v>0</v>
      </c>
      <c r="BE612">
        <f t="shared" si="2447"/>
        <v>257508</v>
      </c>
      <c r="BF612" s="19"/>
      <c r="BH612" s="19">
        <f t="shared" si="2448"/>
        <v>0</v>
      </c>
      <c r="BI612" s="19">
        <f t="shared" si="2449"/>
        <v>0</v>
      </c>
      <c r="BJ612" s="19">
        <f t="shared" si="2450"/>
        <v>0</v>
      </c>
      <c r="BK612" s="19">
        <f t="shared" si="2451"/>
        <v>0</v>
      </c>
      <c r="BL612" s="19">
        <f t="shared" si="2452"/>
        <v>128754</v>
      </c>
      <c r="BM612" s="19"/>
      <c r="BP612" s="1" t="str">
        <f t="shared" si="2453"/>
        <v>Designers</v>
      </c>
      <c r="BQ612" s="19">
        <f t="shared" si="2467"/>
        <v>0</v>
      </c>
      <c r="BR612" s="19">
        <f t="shared" si="2467"/>
        <v>0</v>
      </c>
      <c r="BS612" s="19">
        <f t="shared" si="2467"/>
        <v>0</v>
      </c>
      <c r="BT612" s="19">
        <f t="shared" si="2467"/>
        <v>0</v>
      </c>
      <c r="BU612" s="19">
        <f t="shared" si="2467"/>
        <v>74640</v>
      </c>
      <c r="BW612" s="19">
        <f t="shared" si="2454"/>
        <v>0</v>
      </c>
      <c r="BX612">
        <f t="shared" si="2455"/>
        <v>0</v>
      </c>
      <c r="BY612">
        <f t="shared" si="2456"/>
        <v>0</v>
      </c>
      <c r="BZ612">
        <f t="shared" si="2457"/>
        <v>0</v>
      </c>
      <c r="CA612">
        <f t="shared" si="2458"/>
        <v>858360</v>
      </c>
      <c r="CB612" s="19"/>
      <c r="CD612" s="19">
        <f t="shared" si="2459"/>
        <v>0</v>
      </c>
      <c r="CE612" s="19">
        <f t="shared" si="2460"/>
        <v>0</v>
      </c>
      <c r="CF612" s="19">
        <f t="shared" si="2461"/>
        <v>0</v>
      </c>
      <c r="CG612" s="19">
        <f t="shared" si="2462"/>
        <v>0</v>
      </c>
      <c r="CH612" s="19">
        <f t="shared" si="2463"/>
        <v>429180</v>
      </c>
      <c r="CI612" s="19"/>
    </row>
    <row r="613" spans="1:87">
      <c r="B613" s="1" t="str">
        <f t="shared" si="2420"/>
        <v>Supra</v>
      </c>
      <c r="C613" s="19">
        <f t="shared" si="2464"/>
        <v>0</v>
      </c>
      <c r="D613" s="19">
        <f t="shared" si="2464"/>
        <v>0</v>
      </c>
      <c r="E613" s="19">
        <f t="shared" si="2464"/>
        <v>0</v>
      </c>
      <c r="F613" s="19">
        <f t="shared" si="2464"/>
        <v>0</v>
      </c>
      <c r="G613" s="19">
        <f t="shared" si="2464"/>
        <v>11196</v>
      </c>
      <c r="I613" s="19">
        <f t="shared" si="2421"/>
        <v>0</v>
      </c>
      <c r="J613">
        <f t="shared" si="2422"/>
        <v>0</v>
      </c>
      <c r="K613">
        <f t="shared" si="2423"/>
        <v>0</v>
      </c>
      <c r="L613">
        <f t="shared" si="2424"/>
        <v>0</v>
      </c>
      <c r="M613">
        <f t="shared" si="2425"/>
        <v>364989.60000000003</v>
      </c>
      <c r="N613" s="19"/>
      <c r="P613" s="19">
        <f t="shared" si="2426"/>
        <v>0</v>
      </c>
      <c r="Q613" s="19">
        <f t="shared" si="2427"/>
        <v>0</v>
      </c>
      <c r="R613" s="19">
        <f t="shared" si="2428"/>
        <v>0</v>
      </c>
      <c r="S613" s="19">
        <f t="shared" si="2429"/>
        <v>0</v>
      </c>
      <c r="T613" s="19">
        <f t="shared" si="2430"/>
        <v>182494.80000000002</v>
      </c>
      <c r="U613" s="19"/>
      <c r="X613" s="1" t="str">
        <f t="shared" si="2431"/>
        <v>Supra</v>
      </c>
      <c r="Y613" s="19">
        <f t="shared" si="2465"/>
        <v>0</v>
      </c>
      <c r="Z613" s="19">
        <f t="shared" si="2465"/>
        <v>0</v>
      </c>
      <c r="AA613" s="19">
        <f t="shared" si="2465"/>
        <v>0</v>
      </c>
      <c r="AB613" s="19">
        <f t="shared" si="2465"/>
        <v>0</v>
      </c>
      <c r="AC613" s="19">
        <f t="shared" si="2465"/>
        <v>11196</v>
      </c>
      <c r="AE613" s="19">
        <f t="shared" si="2432"/>
        <v>0</v>
      </c>
      <c r="AF613">
        <f t="shared" si="2433"/>
        <v>0</v>
      </c>
      <c r="AG613">
        <f t="shared" si="2434"/>
        <v>0</v>
      </c>
      <c r="AH613">
        <f t="shared" si="2435"/>
        <v>0</v>
      </c>
      <c r="AI613">
        <f t="shared" si="2436"/>
        <v>364989.60000000003</v>
      </c>
      <c r="AJ613" s="19"/>
      <c r="AL613" s="19">
        <f t="shared" si="2437"/>
        <v>0</v>
      </c>
      <c r="AM613" s="19">
        <f t="shared" si="2438"/>
        <v>0</v>
      </c>
      <c r="AN613" s="19">
        <f t="shared" si="2439"/>
        <v>0</v>
      </c>
      <c r="AO613" s="19">
        <f t="shared" si="2440"/>
        <v>0</v>
      </c>
      <c r="AP613" s="19">
        <f t="shared" si="2441"/>
        <v>182494.80000000002</v>
      </c>
      <c r="AQ613" s="19"/>
      <c r="AT613" s="1" t="str">
        <f t="shared" si="2442"/>
        <v>Supra</v>
      </c>
      <c r="AU613" s="19">
        <f t="shared" si="2466"/>
        <v>0</v>
      </c>
      <c r="AV613" s="19">
        <f t="shared" si="2466"/>
        <v>0</v>
      </c>
      <c r="AW613" s="19">
        <f t="shared" si="2466"/>
        <v>0</v>
      </c>
      <c r="AX613" s="19">
        <f t="shared" si="2466"/>
        <v>0</v>
      </c>
      <c r="AY613" s="19">
        <f t="shared" si="2466"/>
        <v>11196</v>
      </c>
      <c r="BA613" s="19">
        <f t="shared" si="2443"/>
        <v>0</v>
      </c>
      <c r="BB613">
        <f t="shared" si="2444"/>
        <v>0</v>
      </c>
      <c r="BC613">
        <f t="shared" si="2445"/>
        <v>0</v>
      </c>
      <c r="BD613">
        <f t="shared" si="2446"/>
        <v>0</v>
      </c>
      <c r="BE613">
        <f t="shared" si="2447"/>
        <v>364989.60000000003</v>
      </c>
      <c r="BF613" s="19"/>
      <c r="BH613" s="19">
        <f t="shared" si="2448"/>
        <v>0</v>
      </c>
      <c r="BI613" s="19">
        <f t="shared" si="2449"/>
        <v>0</v>
      </c>
      <c r="BJ613" s="19">
        <f t="shared" si="2450"/>
        <v>0</v>
      </c>
      <c r="BK613" s="19">
        <f t="shared" si="2451"/>
        <v>0</v>
      </c>
      <c r="BL613" s="19">
        <f t="shared" si="2452"/>
        <v>182494.80000000002</v>
      </c>
      <c r="BM613" s="19"/>
      <c r="BP613" s="1" t="str">
        <f t="shared" si="2453"/>
        <v>Supra</v>
      </c>
      <c r="BQ613" s="19">
        <f t="shared" si="2467"/>
        <v>0</v>
      </c>
      <c r="BR613" s="19">
        <f t="shared" si="2467"/>
        <v>0</v>
      </c>
      <c r="BS613" s="19">
        <f t="shared" si="2467"/>
        <v>0</v>
      </c>
      <c r="BT613" s="19">
        <f t="shared" si="2467"/>
        <v>0</v>
      </c>
      <c r="BU613" s="19">
        <f t="shared" si="2467"/>
        <v>37320</v>
      </c>
      <c r="BW613" s="19">
        <f t="shared" si="2454"/>
        <v>0</v>
      </c>
      <c r="BX613">
        <f t="shared" si="2455"/>
        <v>0</v>
      </c>
      <c r="BY613">
        <f t="shared" si="2456"/>
        <v>0</v>
      </c>
      <c r="BZ613">
        <f t="shared" si="2457"/>
        <v>0</v>
      </c>
      <c r="CA613">
        <f t="shared" si="2458"/>
        <v>1216632</v>
      </c>
      <c r="CB613" s="19"/>
      <c r="CD613" s="19">
        <f t="shared" si="2459"/>
        <v>0</v>
      </c>
      <c r="CE613" s="19">
        <f t="shared" si="2460"/>
        <v>0</v>
      </c>
      <c r="CF613" s="19">
        <f t="shared" si="2461"/>
        <v>0</v>
      </c>
      <c r="CG613" s="19">
        <f t="shared" si="2462"/>
        <v>0</v>
      </c>
      <c r="CH613" s="19">
        <f t="shared" si="2463"/>
        <v>608316</v>
      </c>
      <c r="CI613" s="19"/>
    </row>
    <row r="614" spans="1:87">
      <c r="B614" s="1"/>
      <c r="C614" s="19">
        <f t="shared" si="2464"/>
        <v>0</v>
      </c>
      <c r="D614" s="19">
        <f t="shared" si="2464"/>
        <v>0</v>
      </c>
      <c r="E614" s="19">
        <f t="shared" si="2464"/>
        <v>0</v>
      </c>
      <c r="F614" s="19">
        <f t="shared" si="2464"/>
        <v>0</v>
      </c>
      <c r="G614" s="19">
        <f t="shared" si="2464"/>
        <v>0</v>
      </c>
      <c r="I614" s="19"/>
      <c r="N614" s="19"/>
      <c r="P614" s="19"/>
      <c r="Q614" s="19"/>
      <c r="R614" s="19"/>
      <c r="S614" s="19"/>
      <c r="T614" s="19"/>
      <c r="U614" s="19"/>
      <c r="X614" s="1">
        <f t="shared" si="2431"/>
        <v>0</v>
      </c>
      <c r="Y614" s="19">
        <f t="shared" si="2465"/>
        <v>0</v>
      </c>
      <c r="Z614" s="19">
        <f t="shared" si="2465"/>
        <v>0</v>
      </c>
      <c r="AA614" s="19">
        <f t="shared" si="2465"/>
        <v>0</v>
      </c>
      <c r="AB614" s="19">
        <f t="shared" si="2465"/>
        <v>0</v>
      </c>
      <c r="AC614" s="19">
        <f t="shared" si="2465"/>
        <v>0</v>
      </c>
      <c r="AE614" s="19">
        <f t="shared" si="2432"/>
        <v>0</v>
      </c>
      <c r="AF614">
        <f t="shared" si="2433"/>
        <v>0</v>
      </c>
      <c r="AG614">
        <f t="shared" si="2434"/>
        <v>0</v>
      </c>
      <c r="AH614">
        <f t="shared" si="2435"/>
        <v>0</v>
      </c>
      <c r="AI614">
        <f t="shared" si="2436"/>
        <v>0</v>
      </c>
      <c r="AJ614" s="19"/>
      <c r="AL614" s="19">
        <f t="shared" si="2437"/>
        <v>0</v>
      </c>
      <c r="AM614" s="19">
        <f t="shared" si="2438"/>
        <v>0</v>
      </c>
      <c r="AN614" s="19">
        <f t="shared" si="2439"/>
        <v>0</v>
      </c>
      <c r="AO614" s="19">
        <f t="shared" si="2440"/>
        <v>0</v>
      </c>
      <c r="AP614" s="19">
        <f t="shared" si="2441"/>
        <v>0</v>
      </c>
      <c r="AQ614" s="19"/>
      <c r="AT614" s="1">
        <f t="shared" si="2442"/>
        <v>0</v>
      </c>
      <c r="AU614" s="19">
        <f t="shared" si="2466"/>
        <v>0</v>
      </c>
      <c r="AV614" s="19">
        <f t="shared" si="2466"/>
        <v>0</v>
      </c>
      <c r="AW614" s="19">
        <f t="shared" si="2466"/>
        <v>0</v>
      </c>
      <c r="AX614" s="19">
        <f t="shared" si="2466"/>
        <v>0</v>
      </c>
      <c r="AY614" s="19">
        <f t="shared" si="2466"/>
        <v>0</v>
      </c>
      <c r="BA614" s="19">
        <f t="shared" si="2443"/>
        <v>0</v>
      </c>
      <c r="BB614">
        <f t="shared" si="2444"/>
        <v>0</v>
      </c>
      <c r="BC614">
        <f t="shared" si="2445"/>
        <v>0</v>
      </c>
      <c r="BD614">
        <f t="shared" si="2446"/>
        <v>0</v>
      </c>
      <c r="BE614">
        <f t="shared" si="2447"/>
        <v>0</v>
      </c>
      <c r="BF614" s="19"/>
      <c r="BH614" s="19">
        <f t="shared" si="2448"/>
        <v>0</v>
      </c>
      <c r="BI614" s="19">
        <f t="shared" si="2449"/>
        <v>0</v>
      </c>
      <c r="BJ614" s="19">
        <f t="shared" si="2450"/>
        <v>0</v>
      </c>
      <c r="BK614" s="19">
        <f t="shared" si="2451"/>
        <v>0</v>
      </c>
      <c r="BL614" s="19">
        <f t="shared" si="2452"/>
        <v>0</v>
      </c>
      <c r="BM614" s="19"/>
      <c r="BP614" s="1">
        <f t="shared" si="2453"/>
        <v>0</v>
      </c>
      <c r="BQ614" s="19">
        <f t="shared" si="2467"/>
        <v>0</v>
      </c>
      <c r="BR614" s="19">
        <f t="shared" si="2467"/>
        <v>0</v>
      </c>
      <c r="BS614" s="19">
        <f t="shared" si="2467"/>
        <v>0</v>
      </c>
      <c r="BT614" s="19">
        <f t="shared" si="2467"/>
        <v>0</v>
      </c>
      <c r="BU614" s="19">
        <f t="shared" si="2467"/>
        <v>0</v>
      </c>
      <c r="BW614" s="19">
        <f t="shared" si="2454"/>
        <v>0</v>
      </c>
      <c r="BX614">
        <f t="shared" si="2455"/>
        <v>0</v>
      </c>
      <c r="BY614">
        <f t="shared" si="2456"/>
        <v>0</v>
      </c>
      <c r="BZ614">
        <f t="shared" si="2457"/>
        <v>0</v>
      </c>
      <c r="CA614">
        <f t="shared" si="2458"/>
        <v>0</v>
      </c>
      <c r="CB614" s="19"/>
      <c r="CD614" s="19">
        <f t="shared" si="2459"/>
        <v>0</v>
      </c>
      <c r="CE614" s="19">
        <f t="shared" si="2460"/>
        <v>0</v>
      </c>
      <c r="CF614" s="19">
        <f t="shared" si="2461"/>
        <v>0</v>
      </c>
      <c r="CG614" s="19">
        <f t="shared" si="2462"/>
        <v>0</v>
      </c>
      <c r="CH614" s="19">
        <f t="shared" si="2463"/>
        <v>0</v>
      </c>
      <c r="CI614" s="19"/>
    </row>
    <row r="615" spans="1:87">
      <c r="B615" s="1" t="str">
        <f t="shared" si="2420"/>
        <v>Niños</v>
      </c>
      <c r="C615" s="19">
        <f t="shared" si="2464"/>
        <v>0</v>
      </c>
      <c r="D615" s="19">
        <f t="shared" si="2464"/>
        <v>0</v>
      </c>
      <c r="E615" s="19">
        <f t="shared" si="2464"/>
        <v>0</v>
      </c>
      <c r="F615" s="19">
        <f t="shared" si="2464"/>
        <v>0</v>
      </c>
      <c r="G615" s="19">
        <f t="shared" si="2464"/>
        <v>13435.199999999999</v>
      </c>
      <c r="I615" s="19">
        <f>+C615*I538</f>
        <v>0</v>
      </c>
      <c r="J615">
        <f>+D615*I538</f>
        <v>0</v>
      </c>
      <c r="K615">
        <f>+E615*I538</f>
        <v>0</v>
      </c>
      <c r="L615">
        <f>+F615*I538</f>
        <v>0</v>
      </c>
      <c r="M615">
        <f>+G615*I538</f>
        <v>82962.36</v>
      </c>
      <c r="N615" s="19"/>
      <c r="P615" s="19">
        <f t="shared" ref="P615:T618" si="2468">+C615*$C538</f>
        <v>0</v>
      </c>
      <c r="Q615" s="19">
        <f t="shared" si="2468"/>
        <v>0</v>
      </c>
      <c r="R615" s="19">
        <f t="shared" si="2468"/>
        <v>0</v>
      </c>
      <c r="S615" s="19">
        <f t="shared" si="2468"/>
        <v>0</v>
      </c>
      <c r="T615" s="19">
        <f t="shared" si="2468"/>
        <v>43664.4</v>
      </c>
      <c r="U615" s="19"/>
      <c r="X615" s="1" t="str">
        <f t="shared" si="2431"/>
        <v>Niños</v>
      </c>
      <c r="Y615" s="19">
        <f t="shared" si="2465"/>
        <v>0</v>
      </c>
      <c r="Z615" s="19">
        <f t="shared" si="2465"/>
        <v>0</v>
      </c>
      <c r="AA615" s="19">
        <f t="shared" si="2465"/>
        <v>0</v>
      </c>
      <c r="AB615" s="19">
        <f t="shared" si="2465"/>
        <v>0</v>
      </c>
      <c r="AC615" s="19">
        <f t="shared" si="2465"/>
        <v>13435.199999999999</v>
      </c>
      <c r="AE615" s="19">
        <f t="shared" si="2432"/>
        <v>0</v>
      </c>
      <c r="AF615">
        <f t="shared" si="2433"/>
        <v>0</v>
      </c>
      <c r="AG615">
        <f t="shared" si="2434"/>
        <v>0</v>
      </c>
      <c r="AH615">
        <f t="shared" si="2435"/>
        <v>0</v>
      </c>
      <c r="AI615">
        <f t="shared" si="2436"/>
        <v>82962.36</v>
      </c>
      <c r="AJ615" s="19"/>
      <c r="AL615" s="19">
        <f t="shared" si="2437"/>
        <v>0</v>
      </c>
      <c r="AM615" s="19">
        <f t="shared" si="2438"/>
        <v>0</v>
      </c>
      <c r="AN615" s="19">
        <f t="shared" si="2439"/>
        <v>0</v>
      </c>
      <c r="AO615" s="19">
        <f t="shared" si="2440"/>
        <v>0</v>
      </c>
      <c r="AP615" s="19">
        <f t="shared" si="2441"/>
        <v>43664.4</v>
      </c>
      <c r="AQ615" s="19"/>
      <c r="AT615" s="1" t="str">
        <f t="shared" si="2442"/>
        <v>Niños</v>
      </c>
      <c r="AU615" s="19">
        <f t="shared" si="2466"/>
        <v>0</v>
      </c>
      <c r="AV615" s="19">
        <f t="shared" si="2466"/>
        <v>0</v>
      </c>
      <c r="AW615" s="19">
        <f t="shared" si="2466"/>
        <v>0</v>
      </c>
      <c r="AX615" s="19">
        <f t="shared" si="2466"/>
        <v>0</v>
      </c>
      <c r="AY615" s="19">
        <f t="shared" si="2466"/>
        <v>13435.199999999999</v>
      </c>
      <c r="BA615" s="19">
        <f t="shared" si="2443"/>
        <v>0</v>
      </c>
      <c r="BB615">
        <f t="shared" si="2444"/>
        <v>0</v>
      </c>
      <c r="BC615">
        <f t="shared" si="2445"/>
        <v>0</v>
      </c>
      <c r="BD615">
        <f t="shared" si="2446"/>
        <v>0</v>
      </c>
      <c r="BE615">
        <f t="shared" si="2447"/>
        <v>82962.36</v>
      </c>
      <c r="BF615" s="19"/>
      <c r="BH615" s="19">
        <f t="shared" si="2448"/>
        <v>0</v>
      </c>
      <c r="BI615" s="19">
        <f t="shared" si="2449"/>
        <v>0</v>
      </c>
      <c r="BJ615" s="19">
        <f t="shared" si="2450"/>
        <v>0</v>
      </c>
      <c r="BK615" s="19">
        <f t="shared" si="2451"/>
        <v>0</v>
      </c>
      <c r="BL615" s="19">
        <f t="shared" si="2452"/>
        <v>43664.4</v>
      </c>
      <c r="BM615" s="19"/>
      <c r="BP615" s="1" t="str">
        <f t="shared" si="2453"/>
        <v>Niños</v>
      </c>
      <c r="BQ615" s="19">
        <f t="shared" si="2467"/>
        <v>0</v>
      </c>
      <c r="BR615" s="19">
        <f t="shared" si="2467"/>
        <v>0</v>
      </c>
      <c r="BS615" s="19">
        <f t="shared" si="2467"/>
        <v>0</v>
      </c>
      <c r="BT615" s="19">
        <f t="shared" si="2467"/>
        <v>0</v>
      </c>
      <c r="BU615" s="19">
        <f t="shared" si="2467"/>
        <v>44784</v>
      </c>
      <c r="BW615" s="19">
        <f t="shared" si="2454"/>
        <v>0</v>
      </c>
      <c r="BX615">
        <f t="shared" si="2455"/>
        <v>0</v>
      </c>
      <c r="BY615">
        <f t="shared" si="2456"/>
        <v>0</v>
      </c>
      <c r="BZ615">
        <f t="shared" si="2457"/>
        <v>0</v>
      </c>
      <c r="CA615">
        <f t="shared" si="2458"/>
        <v>276541.2</v>
      </c>
      <c r="CB615" s="19"/>
      <c r="CD615" s="19">
        <f t="shared" si="2459"/>
        <v>0</v>
      </c>
      <c r="CE615" s="19">
        <f t="shared" si="2460"/>
        <v>0</v>
      </c>
      <c r="CF615" s="19">
        <f t="shared" si="2461"/>
        <v>0</v>
      </c>
      <c r="CG615" s="19">
        <f t="shared" si="2462"/>
        <v>0</v>
      </c>
      <c r="CH615" s="19">
        <f t="shared" si="2463"/>
        <v>145548.00000000003</v>
      </c>
      <c r="CI615" s="19"/>
    </row>
    <row r="616" spans="1:87">
      <c r="B616" s="1" t="str">
        <f t="shared" si="2420"/>
        <v>Señora</v>
      </c>
      <c r="C616" s="19">
        <f t="shared" si="2464"/>
        <v>0</v>
      </c>
      <c r="D616" s="19">
        <f t="shared" si="2464"/>
        <v>0</v>
      </c>
      <c r="E616" s="19">
        <f t="shared" si="2464"/>
        <v>0</v>
      </c>
      <c r="F616" s="19">
        <f t="shared" si="2464"/>
        <v>0</v>
      </c>
      <c r="G616" s="19">
        <f t="shared" si="2464"/>
        <v>13435.199999999999</v>
      </c>
      <c r="I616" s="19">
        <f>+C616*I539</f>
        <v>0</v>
      </c>
      <c r="J616">
        <f>+D616*I539</f>
        <v>0</v>
      </c>
      <c r="K616">
        <f>+E616*I539</f>
        <v>0</v>
      </c>
      <c r="L616">
        <f>+F616*I539</f>
        <v>0</v>
      </c>
      <c r="M616">
        <f>+G616*I539</f>
        <v>109765.58399999999</v>
      </c>
      <c r="N616" s="19"/>
      <c r="P616" s="19">
        <f t="shared" si="2468"/>
        <v>0</v>
      </c>
      <c r="Q616" s="19">
        <f t="shared" si="2468"/>
        <v>0</v>
      </c>
      <c r="R616" s="19">
        <f t="shared" si="2468"/>
        <v>0</v>
      </c>
      <c r="S616" s="19">
        <f t="shared" si="2468"/>
        <v>0</v>
      </c>
      <c r="T616" s="19">
        <f t="shared" si="2468"/>
        <v>57771.359999999993</v>
      </c>
      <c r="U616" s="19"/>
      <c r="X616" s="1" t="str">
        <f t="shared" si="2431"/>
        <v>Señora</v>
      </c>
      <c r="Y616" s="19">
        <f t="shared" si="2465"/>
        <v>0</v>
      </c>
      <c r="Z616" s="19">
        <f t="shared" si="2465"/>
        <v>0</v>
      </c>
      <c r="AA616" s="19">
        <f t="shared" si="2465"/>
        <v>0</v>
      </c>
      <c r="AB616" s="19">
        <f t="shared" si="2465"/>
        <v>0</v>
      </c>
      <c r="AC616" s="19">
        <f t="shared" si="2465"/>
        <v>13435.199999999999</v>
      </c>
      <c r="AE616" s="19">
        <f t="shared" si="2432"/>
        <v>0</v>
      </c>
      <c r="AF616">
        <f t="shared" si="2433"/>
        <v>0</v>
      </c>
      <c r="AG616">
        <f t="shared" si="2434"/>
        <v>0</v>
      </c>
      <c r="AH616">
        <f t="shared" si="2435"/>
        <v>0</v>
      </c>
      <c r="AI616">
        <f t="shared" si="2436"/>
        <v>109765.58399999999</v>
      </c>
      <c r="AJ616" s="19"/>
      <c r="AL616" s="19">
        <f t="shared" si="2437"/>
        <v>0</v>
      </c>
      <c r="AM616" s="19">
        <f t="shared" si="2438"/>
        <v>0</v>
      </c>
      <c r="AN616" s="19">
        <f t="shared" si="2439"/>
        <v>0</v>
      </c>
      <c r="AO616" s="19">
        <f t="shared" si="2440"/>
        <v>0</v>
      </c>
      <c r="AP616" s="19">
        <f t="shared" si="2441"/>
        <v>57771.359999999993</v>
      </c>
      <c r="AQ616" s="19"/>
      <c r="AT616" s="1" t="str">
        <f t="shared" si="2442"/>
        <v>Señora</v>
      </c>
      <c r="AU616" s="19">
        <f t="shared" si="2466"/>
        <v>0</v>
      </c>
      <c r="AV616" s="19">
        <f t="shared" si="2466"/>
        <v>0</v>
      </c>
      <c r="AW616" s="19">
        <f t="shared" si="2466"/>
        <v>0</v>
      </c>
      <c r="AX616" s="19">
        <f t="shared" si="2466"/>
        <v>0</v>
      </c>
      <c r="AY616" s="19">
        <f t="shared" si="2466"/>
        <v>13435.199999999999</v>
      </c>
      <c r="BA616" s="19">
        <f t="shared" si="2443"/>
        <v>0</v>
      </c>
      <c r="BB616">
        <f t="shared" si="2444"/>
        <v>0</v>
      </c>
      <c r="BC616">
        <f t="shared" si="2445"/>
        <v>0</v>
      </c>
      <c r="BD616">
        <f t="shared" si="2446"/>
        <v>0</v>
      </c>
      <c r="BE616">
        <f t="shared" si="2447"/>
        <v>109765.58399999999</v>
      </c>
      <c r="BF616" s="19"/>
      <c r="BH616" s="19">
        <f t="shared" si="2448"/>
        <v>0</v>
      </c>
      <c r="BI616" s="19">
        <f t="shared" si="2449"/>
        <v>0</v>
      </c>
      <c r="BJ616" s="19">
        <f t="shared" si="2450"/>
        <v>0</v>
      </c>
      <c r="BK616" s="19">
        <f t="shared" si="2451"/>
        <v>0</v>
      </c>
      <c r="BL616" s="19">
        <f t="shared" si="2452"/>
        <v>57771.359999999993</v>
      </c>
      <c r="BM616" s="19"/>
      <c r="BP616" s="1" t="str">
        <f t="shared" si="2453"/>
        <v>Señora</v>
      </c>
      <c r="BQ616" s="19">
        <f t="shared" si="2467"/>
        <v>0</v>
      </c>
      <c r="BR616" s="19">
        <f t="shared" si="2467"/>
        <v>0</v>
      </c>
      <c r="BS616" s="19">
        <f t="shared" si="2467"/>
        <v>0</v>
      </c>
      <c r="BT616" s="19">
        <f t="shared" si="2467"/>
        <v>0</v>
      </c>
      <c r="BU616" s="19">
        <f t="shared" si="2467"/>
        <v>44784</v>
      </c>
      <c r="BW616" s="19">
        <f t="shared" si="2454"/>
        <v>0</v>
      </c>
      <c r="BX616">
        <f t="shared" si="2455"/>
        <v>0</v>
      </c>
      <c r="BY616">
        <f t="shared" si="2456"/>
        <v>0</v>
      </c>
      <c r="BZ616">
        <f t="shared" si="2457"/>
        <v>0</v>
      </c>
      <c r="CA616">
        <f t="shared" si="2458"/>
        <v>365885.27999999997</v>
      </c>
      <c r="CB616" s="19"/>
      <c r="CD616" s="19">
        <f t="shared" si="2459"/>
        <v>0</v>
      </c>
      <c r="CE616" s="19">
        <f t="shared" si="2460"/>
        <v>0</v>
      </c>
      <c r="CF616" s="19">
        <f t="shared" si="2461"/>
        <v>0</v>
      </c>
      <c r="CG616" s="19">
        <f t="shared" si="2462"/>
        <v>0</v>
      </c>
      <c r="CH616" s="19">
        <f t="shared" si="2463"/>
        <v>192571.19999999998</v>
      </c>
      <c r="CI616" s="19"/>
    </row>
    <row r="617" spans="1:87">
      <c r="B617" s="1" t="str">
        <f t="shared" si="2420"/>
        <v>Regalo</v>
      </c>
      <c r="C617" s="19">
        <f t="shared" ref="C617:G618" si="2469">+B$576*C568</f>
        <v>0</v>
      </c>
      <c r="D617" s="19">
        <f t="shared" si="2469"/>
        <v>0</v>
      </c>
      <c r="E617" s="19">
        <f t="shared" si="2469"/>
        <v>0</v>
      </c>
      <c r="F617" s="19">
        <f t="shared" si="2469"/>
        <v>0</v>
      </c>
      <c r="G617" s="19">
        <f t="shared" si="2469"/>
        <v>0</v>
      </c>
      <c r="I617" s="19">
        <f>+C617*I540</f>
        <v>0</v>
      </c>
      <c r="J617">
        <f>+D617*I540</f>
        <v>0</v>
      </c>
      <c r="K617">
        <f>+E617*I540</f>
        <v>0</v>
      </c>
      <c r="L617">
        <f>+F617*I540</f>
        <v>0</v>
      </c>
      <c r="M617">
        <f>+G617*I540</f>
        <v>0</v>
      </c>
      <c r="N617" s="19"/>
      <c r="P617" s="19">
        <f t="shared" si="2468"/>
        <v>0</v>
      </c>
      <c r="Q617" s="19">
        <f t="shared" si="2468"/>
        <v>0</v>
      </c>
      <c r="R617" s="19">
        <f t="shared" si="2468"/>
        <v>0</v>
      </c>
      <c r="S617" s="19">
        <f t="shared" si="2468"/>
        <v>0</v>
      </c>
      <c r="T617" s="19">
        <f t="shared" si="2468"/>
        <v>0</v>
      </c>
      <c r="U617" s="19"/>
      <c r="X617" s="1" t="str">
        <f t="shared" si="2431"/>
        <v>Regalo</v>
      </c>
      <c r="Y617" s="19">
        <f t="shared" ref="Y617:AC618" si="2470">+X$576*Y568</f>
        <v>0</v>
      </c>
      <c r="Z617" s="19">
        <f t="shared" si="2470"/>
        <v>0</v>
      </c>
      <c r="AA617" s="19">
        <f t="shared" si="2470"/>
        <v>0</v>
      </c>
      <c r="AB617" s="19">
        <f t="shared" si="2470"/>
        <v>0</v>
      </c>
      <c r="AC617" s="19">
        <f t="shared" si="2470"/>
        <v>0</v>
      </c>
      <c r="AE617" s="19">
        <f t="shared" si="2432"/>
        <v>0</v>
      </c>
      <c r="AF617">
        <f t="shared" si="2433"/>
        <v>0</v>
      </c>
      <c r="AG617">
        <f t="shared" si="2434"/>
        <v>0</v>
      </c>
      <c r="AH617">
        <f t="shared" si="2435"/>
        <v>0</v>
      </c>
      <c r="AI617">
        <f t="shared" si="2436"/>
        <v>0</v>
      </c>
      <c r="AJ617" s="19"/>
      <c r="AL617" s="19">
        <f t="shared" si="2437"/>
        <v>0</v>
      </c>
      <c r="AM617" s="19">
        <f t="shared" si="2438"/>
        <v>0</v>
      </c>
      <c r="AN617" s="19">
        <f t="shared" si="2439"/>
        <v>0</v>
      </c>
      <c r="AO617" s="19">
        <f t="shared" si="2440"/>
        <v>0</v>
      </c>
      <c r="AP617" s="19">
        <f t="shared" si="2441"/>
        <v>0</v>
      </c>
      <c r="AQ617" s="19"/>
      <c r="AT617" s="1" t="str">
        <f t="shared" si="2442"/>
        <v>Regalo</v>
      </c>
      <c r="AU617" s="19">
        <f t="shared" ref="AU617:AY618" si="2471">+AT$576*AU568</f>
        <v>0</v>
      </c>
      <c r="AV617" s="19">
        <f t="shared" si="2471"/>
        <v>0</v>
      </c>
      <c r="AW617" s="19">
        <f t="shared" si="2471"/>
        <v>0</v>
      </c>
      <c r="AX617" s="19">
        <f t="shared" si="2471"/>
        <v>0</v>
      </c>
      <c r="AY617" s="19">
        <f t="shared" si="2471"/>
        <v>0</v>
      </c>
      <c r="BA617" s="19">
        <f t="shared" si="2443"/>
        <v>0</v>
      </c>
      <c r="BB617">
        <f t="shared" si="2444"/>
        <v>0</v>
      </c>
      <c r="BC617">
        <f t="shared" si="2445"/>
        <v>0</v>
      </c>
      <c r="BD617">
        <f t="shared" si="2446"/>
        <v>0</v>
      </c>
      <c r="BE617">
        <f t="shared" si="2447"/>
        <v>0</v>
      </c>
      <c r="BF617" s="19"/>
      <c r="BH617" s="19">
        <f t="shared" si="2448"/>
        <v>0</v>
      </c>
      <c r="BI617" s="19">
        <f t="shared" si="2449"/>
        <v>0</v>
      </c>
      <c r="BJ617" s="19">
        <f t="shared" si="2450"/>
        <v>0</v>
      </c>
      <c r="BK617" s="19">
        <f t="shared" si="2451"/>
        <v>0</v>
      </c>
      <c r="BL617" s="19">
        <f t="shared" si="2452"/>
        <v>0</v>
      </c>
      <c r="BM617" s="19"/>
      <c r="BP617" s="1" t="str">
        <f t="shared" si="2453"/>
        <v>Regalo</v>
      </c>
      <c r="BQ617" s="19">
        <f t="shared" ref="BQ617:BU618" si="2472">+BP$576*BQ568</f>
        <v>0</v>
      </c>
      <c r="BR617" s="19">
        <f t="shared" si="2472"/>
        <v>0</v>
      </c>
      <c r="BS617" s="19">
        <f t="shared" si="2472"/>
        <v>0</v>
      </c>
      <c r="BT617" s="19">
        <f t="shared" si="2472"/>
        <v>0</v>
      </c>
      <c r="BU617" s="19">
        <f t="shared" si="2472"/>
        <v>0</v>
      </c>
      <c r="BW617" s="19">
        <f t="shared" si="2454"/>
        <v>0</v>
      </c>
      <c r="BX617">
        <f t="shared" si="2455"/>
        <v>0</v>
      </c>
      <c r="BY617">
        <f t="shared" si="2456"/>
        <v>0</v>
      </c>
      <c r="BZ617">
        <f t="shared" si="2457"/>
        <v>0</v>
      </c>
      <c r="CA617">
        <f t="shared" si="2458"/>
        <v>0</v>
      </c>
      <c r="CB617" s="19"/>
      <c r="CD617" s="19">
        <f t="shared" si="2459"/>
        <v>0</v>
      </c>
      <c r="CE617" s="19">
        <f t="shared" si="2460"/>
        <v>0</v>
      </c>
      <c r="CF617" s="19">
        <f t="shared" si="2461"/>
        <v>0</v>
      </c>
      <c r="CG617" s="19">
        <f t="shared" si="2462"/>
        <v>0</v>
      </c>
      <c r="CH617" s="19">
        <f t="shared" si="2463"/>
        <v>0</v>
      </c>
      <c r="CI617" s="19"/>
    </row>
    <row r="618" spans="1:87">
      <c r="B618" s="1" t="str">
        <f t="shared" si="2420"/>
        <v>Merchandising</v>
      </c>
      <c r="C618" s="19">
        <f t="shared" si="2469"/>
        <v>0</v>
      </c>
      <c r="D618" s="19">
        <f t="shared" si="2469"/>
        <v>0</v>
      </c>
      <c r="E618" s="19">
        <f t="shared" si="2469"/>
        <v>0</v>
      </c>
      <c r="F618" s="19">
        <f t="shared" si="2469"/>
        <v>0</v>
      </c>
      <c r="G618" s="19">
        <f t="shared" si="2469"/>
        <v>0</v>
      </c>
      <c r="I618" s="19">
        <f>+C618*I541</f>
        <v>0</v>
      </c>
      <c r="J618">
        <f>+D618*I541</f>
        <v>0</v>
      </c>
      <c r="K618">
        <f>+E618*I541</f>
        <v>0</v>
      </c>
      <c r="L618">
        <f>+F618*I541</f>
        <v>0</v>
      </c>
      <c r="M618">
        <f>+G618*I541</f>
        <v>0</v>
      </c>
      <c r="N618" s="19"/>
      <c r="P618" s="19">
        <f t="shared" si="2468"/>
        <v>0</v>
      </c>
      <c r="Q618" s="19">
        <f t="shared" si="2468"/>
        <v>0</v>
      </c>
      <c r="R618" s="19">
        <f t="shared" si="2468"/>
        <v>0</v>
      </c>
      <c r="S618" s="19">
        <f t="shared" si="2468"/>
        <v>0</v>
      </c>
      <c r="T618" s="19">
        <f t="shared" si="2468"/>
        <v>0</v>
      </c>
      <c r="U618" s="19"/>
      <c r="X618" s="1" t="str">
        <f t="shared" si="2431"/>
        <v>Merchandising</v>
      </c>
      <c r="Y618" s="19">
        <f t="shared" si="2470"/>
        <v>0</v>
      </c>
      <c r="Z618" s="19">
        <f t="shared" si="2470"/>
        <v>0</v>
      </c>
      <c r="AA618" s="19">
        <f t="shared" si="2470"/>
        <v>0</v>
      </c>
      <c r="AB618" s="19">
        <f t="shared" si="2470"/>
        <v>0</v>
      </c>
      <c r="AC618" s="19">
        <f t="shared" si="2470"/>
        <v>0</v>
      </c>
      <c r="AE618" s="19">
        <f t="shared" si="2432"/>
        <v>0</v>
      </c>
      <c r="AF618">
        <f t="shared" si="2433"/>
        <v>0</v>
      </c>
      <c r="AG618">
        <f t="shared" si="2434"/>
        <v>0</v>
      </c>
      <c r="AH618">
        <f t="shared" si="2435"/>
        <v>0</v>
      </c>
      <c r="AI618">
        <f t="shared" si="2436"/>
        <v>0</v>
      </c>
      <c r="AJ618" s="19"/>
      <c r="AL618" s="19">
        <f t="shared" si="2437"/>
        <v>0</v>
      </c>
      <c r="AM618" s="19">
        <f t="shared" si="2438"/>
        <v>0</v>
      </c>
      <c r="AN618" s="19">
        <f t="shared" si="2439"/>
        <v>0</v>
      </c>
      <c r="AO618" s="19">
        <f t="shared" si="2440"/>
        <v>0</v>
      </c>
      <c r="AP618" s="19">
        <f t="shared" si="2441"/>
        <v>0</v>
      </c>
      <c r="AQ618" s="19"/>
      <c r="AT618" s="1" t="str">
        <f t="shared" si="2442"/>
        <v>Merchandising</v>
      </c>
      <c r="AU618" s="19">
        <f t="shared" si="2471"/>
        <v>0</v>
      </c>
      <c r="AV618" s="19">
        <f t="shared" si="2471"/>
        <v>0</v>
      </c>
      <c r="AW618" s="19">
        <f t="shared" si="2471"/>
        <v>0</v>
      </c>
      <c r="AX618" s="19">
        <f t="shared" si="2471"/>
        <v>0</v>
      </c>
      <c r="AY618" s="19">
        <f t="shared" si="2471"/>
        <v>0</v>
      </c>
      <c r="BA618" s="19">
        <f t="shared" si="2443"/>
        <v>0</v>
      </c>
      <c r="BB618">
        <f t="shared" si="2444"/>
        <v>0</v>
      </c>
      <c r="BC618">
        <f t="shared" si="2445"/>
        <v>0</v>
      </c>
      <c r="BD618">
        <f t="shared" si="2446"/>
        <v>0</v>
      </c>
      <c r="BE618">
        <f t="shared" si="2447"/>
        <v>0</v>
      </c>
      <c r="BF618" s="19"/>
      <c r="BH618" s="19">
        <f t="shared" si="2448"/>
        <v>0</v>
      </c>
      <c r="BI618" s="19">
        <f t="shared" si="2449"/>
        <v>0</v>
      </c>
      <c r="BJ618" s="19">
        <f t="shared" si="2450"/>
        <v>0</v>
      </c>
      <c r="BK618" s="19">
        <f t="shared" si="2451"/>
        <v>0</v>
      </c>
      <c r="BL618" s="19">
        <f t="shared" si="2452"/>
        <v>0</v>
      </c>
      <c r="BM618" s="19"/>
      <c r="BP618" s="1" t="str">
        <f t="shared" si="2453"/>
        <v>Merchandising</v>
      </c>
      <c r="BQ618" s="19">
        <f t="shared" si="2472"/>
        <v>0</v>
      </c>
      <c r="BR618" s="19">
        <f t="shared" si="2472"/>
        <v>0</v>
      </c>
      <c r="BS618" s="19">
        <f t="shared" si="2472"/>
        <v>0</v>
      </c>
      <c r="BT618" s="19">
        <f t="shared" si="2472"/>
        <v>0</v>
      </c>
      <c r="BU618" s="19">
        <f t="shared" si="2472"/>
        <v>0</v>
      </c>
      <c r="BW618" s="19">
        <f t="shared" si="2454"/>
        <v>0</v>
      </c>
      <c r="BX618">
        <f t="shared" si="2455"/>
        <v>0</v>
      </c>
      <c r="BY618">
        <f t="shared" si="2456"/>
        <v>0</v>
      </c>
      <c r="BZ618">
        <f t="shared" si="2457"/>
        <v>0</v>
      </c>
      <c r="CA618">
        <f t="shared" si="2458"/>
        <v>0</v>
      </c>
      <c r="CB618" s="19"/>
      <c r="CD618" s="19">
        <f t="shared" si="2459"/>
        <v>0</v>
      </c>
      <c r="CE618" s="19">
        <f t="shared" si="2460"/>
        <v>0</v>
      </c>
      <c r="CF618" s="19">
        <f t="shared" si="2461"/>
        <v>0</v>
      </c>
      <c r="CG618" s="19">
        <f t="shared" si="2462"/>
        <v>0</v>
      </c>
      <c r="CH618" s="19">
        <f t="shared" si="2463"/>
        <v>0</v>
      </c>
      <c r="CI618" s="19"/>
    </row>
    <row r="619" spans="1:87">
      <c r="A619" s="38" t="s">
        <v>45</v>
      </c>
      <c r="B619" s="38"/>
      <c r="C619" s="46">
        <f>SUM(C604:C618)</f>
        <v>0</v>
      </c>
      <c r="D619" s="46">
        <f>SUM(D604:D618)</f>
        <v>0</v>
      </c>
      <c r="E619" s="46">
        <f>SUM(E604:E618)</f>
        <v>0</v>
      </c>
      <c r="F619" s="46">
        <f>SUM(F604:F618)</f>
        <v>0</v>
      </c>
      <c r="G619" s="46">
        <f>SUM(G604:G618)</f>
        <v>223920</v>
      </c>
      <c r="I619" s="46">
        <f>SUM(I604:I618)</f>
        <v>0</v>
      </c>
      <c r="J619" s="46">
        <f>SUM(J604:J618)</f>
        <v>0</v>
      </c>
      <c r="K619" s="46">
        <f>SUM(K604:K618)</f>
        <v>0</v>
      </c>
      <c r="L619" s="46">
        <f>SUM(L604:L618)</f>
        <v>0</v>
      </c>
      <c r="M619" s="46">
        <f>SUM(M604:M618)</f>
        <v>2329148.6639999999</v>
      </c>
      <c r="N619" s="19"/>
      <c r="P619" s="46">
        <f>SUM(P604:P618)</f>
        <v>0</v>
      </c>
      <c r="Q619" s="46">
        <f>SUM(Q604:Q618)</f>
        <v>0</v>
      </c>
      <c r="R619" s="46">
        <f>SUM(R604:R618)</f>
        <v>0</v>
      </c>
      <c r="S619" s="46">
        <f>SUM(S604:S618)</f>
        <v>0</v>
      </c>
      <c r="T619" s="46">
        <f>SUM(T604:T618)</f>
        <v>1169646.1200000001</v>
      </c>
      <c r="U619" s="19"/>
      <c r="W619" s="38" t="s">
        <v>45</v>
      </c>
      <c r="X619" s="38"/>
      <c r="Y619" s="46">
        <f>SUM(Y604:Y618)</f>
        <v>0</v>
      </c>
      <c r="Z619" s="46">
        <f>SUM(Z604:Z618)</f>
        <v>0</v>
      </c>
      <c r="AA619" s="46">
        <f>SUM(AA604:AA618)</f>
        <v>0</v>
      </c>
      <c r="AB619" s="46">
        <f>SUM(AB604:AB618)</f>
        <v>0</v>
      </c>
      <c r="AC619" s="46">
        <f>SUM(AC604:AC618)</f>
        <v>223920</v>
      </c>
      <c r="AE619" s="46">
        <f>SUM(AE604:AE618)</f>
        <v>0</v>
      </c>
      <c r="AF619" s="46">
        <f>SUM(AF604:AF618)</f>
        <v>0</v>
      </c>
      <c r="AG619" s="46">
        <f>SUM(AG604:AG618)</f>
        <v>0</v>
      </c>
      <c r="AH619" s="46">
        <f>SUM(AH604:AH618)</f>
        <v>0</v>
      </c>
      <c r="AI619" s="46">
        <f>SUM(AI604:AI618)</f>
        <v>2329148.6639999999</v>
      </c>
      <c r="AJ619" s="19"/>
      <c r="AL619" s="46">
        <f>SUM(AL604:AL618)</f>
        <v>0</v>
      </c>
      <c r="AM619" s="46">
        <f>SUM(AM604:AM618)</f>
        <v>0</v>
      </c>
      <c r="AN619" s="46">
        <f>SUM(AN604:AN618)</f>
        <v>0</v>
      </c>
      <c r="AO619" s="46">
        <f>SUM(AO604:AO618)</f>
        <v>0</v>
      </c>
      <c r="AP619" s="46">
        <f>SUM(AP604:AP618)</f>
        <v>1169646.1200000001</v>
      </c>
      <c r="AQ619" s="19"/>
      <c r="AS619" s="38" t="s">
        <v>45</v>
      </c>
      <c r="AT619" s="38"/>
      <c r="AU619" s="46">
        <f>SUM(AU604:AU618)</f>
        <v>0</v>
      </c>
      <c r="AV619" s="46">
        <f>SUM(AV604:AV618)</f>
        <v>0</v>
      </c>
      <c r="AW619" s="46">
        <f>SUM(AW604:AW618)</f>
        <v>0</v>
      </c>
      <c r="AX619" s="46">
        <f>SUM(AX604:AX618)</f>
        <v>0</v>
      </c>
      <c r="AY619" s="46">
        <f>SUM(AY604:AY618)</f>
        <v>223920</v>
      </c>
      <c r="BA619" s="46">
        <f>SUM(BA604:BA618)</f>
        <v>0</v>
      </c>
      <c r="BB619" s="46">
        <f>SUM(BB604:BB618)</f>
        <v>0</v>
      </c>
      <c r="BC619" s="46">
        <f>SUM(BC604:BC618)</f>
        <v>0</v>
      </c>
      <c r="BD619" s="46">
        <f>SUM(BD604:BD618)</f>
        <v>0</v>
      </c>
      <c r="BE619" s="46">
        <f>SUM(BE604:BE618)</f>
        <v>2329148.6639999999</v>
      </c>
      <c r="BF619" s="19"/>
      <c r="BH619" s="46">
        <f>SUM(BH604:BH618)</f>
        <v>0</v>
      </c>
      <c r="BI619" s="46">
        <f>SUM(BI604:BI618)</f>
        <v>0</v>
      </c>
      <c r="BJ619" s="46">
        <f>SUM(BJ604:BJ618)</f>
        <v>0</v>
      </c>
      <c r="BK619" s="46">
        <f>SUM(BK604:BK618)</f>
        <v>0</v>
      </c>
      <c r="BL619" s="46">
        <f>SUM(BL604:BL618)</f>
        <v>1169646.1200000001</v>
      </c>
      <c r="BM619" s="19"/>
      <c r="BO619" s="38" t="s">
        <v>45</v>
      </c>
      <c r="BP619" s="38"/>
      <c r="BQ619" s="46">
        <f>SUM(BQ604:BQ618)</f>
        <v>0</v>
      </c>
      <c r="BR619" s="46">
        <f>SUM(BR604:BR618)</f>
        <v>0</v>
      </c>
      <c r="BS619" s="46">
        <f>SUM(BS604:BS618)</f>
        <v>0</v>
      </c>
      <c r="BT619" s="46">
        <f>SUM(BT604:BT618)</f>
        <v>0</v>
      </c>
      <c r="BU619" s="46">
        <f>SUM(BU604:BU618)</f>
        <v>746400</v>
      </c>
      <c r="BW619" s="46">
        <f>SUM(BW604:BW618)</f>
        <v>0</v>
      </c>
      <c r="BX619" s="46">
        <f>SUM(BX604:BX618)</f>
        <v>0</v>
      </c>
      <c r="BY619" s="46">
        <f>SUM(BY604:BY618)</f>
        <v>0</v>
      </c>
      <c r="BZ619" s="46">
        <f>SUM(BZ604:BZ618)</f>
        <v>0</v>
      </c>
      <c r="CA619" s="46">
        <f>SUM(CA604:CA618)</f>
        <v>7763828.8799999999</v>
      </c>
      <c r="CB619" s="19"/>
      <c r="CD619" s="46">
        <f>SUM(CD604:CD618)</f>
        <v>0</v>
      </c>
      <c r="CE619" s="46">
        <f>SUM(CE604:CE618)</f>
        <v>0</v>
      </c>
      <c r="CF619" s="46">
        <f>SUM(CF604:CF618)</f>
        <v>0</v>
      </c>
      <c r="CG619" s="46">
        <f>SUM(CG604:CG618)</f>
        <v>0</v>
      </c>
      <c r="CH619" s="46">
        <f>SUM(CH604:CH618)</f>
        <v>3898820.4</v>
      </c>
      <c r="CI619" s="19"/>
    </row>
    <row r="620" spans="1:87">
      <c r="C620" s="19"/>
      <c r="D620" s="19"/>
      <c r="E620" s="19"/>
      <c r="F620" s="19"/>
      <c r="G620" s="19">
        <f>SUM(C619:G619)</f>
        <v>223920</v>
      </c>
      <c r="M620" s="19">
        <f>SUM(I619:M619)</f>
        <v>2329148.6639999999</v>
      </c>
      <c r="N620" s="19">
        <f>+M620/G620</f>
        <v>10.4017</v>
      </c>
      <c r="T620" s="19">
        <f>SUM(P619:T619)</f>
        <v>1169646.1200000001</v>
      </c>
      <c r="U620" s="19">
        <f>+T620/G620</f>
        <v>5.2235000000000005</v>
      </c>
      <c r="Y620" s="19"/>
      <c r="Z620" s="19"/>
      <c r="AA620" s="19"/>
      <c r="AB620" s="19"/>
      <c r="AC620" s="19">
        <f>SUM(Y619:AC619)</f>
        <v>223920</v>
      </c>
      <c r="AI620" s="19">
        <f>SUM(AE619:AI619)</f>
        <v>2329148.6639999999</v>
      </c>
      <c r="AJ620" s="19">
        <f>+AI620/AC620</f>
        <v>10.4017</v>
      </c>
      <c r="AP620" s="19">
        <f>SUM(AL619:AP619)</f>
        <v>1169646.1200000001</v>
      </c>
      <c r="AQ620" s="19">
        <f>+AP620/AC620</f>
        <v>5.2235000000000005</v>
      </c>
      <c r="AU620" s="19"/>
      <c r="AV620" s="19"/>
      <c r="AW620" s="19"/>
      <c r="AX620" s="19"/>
      <c r="AY620" s="19">
        <f>SUM(AU619:AY619)</f>
        <v>223920</v>
      </c>
      <c r="BE620" s="19">
        <f>SUM(BA619:BE619)</f>
        <v>2329148.6639999999</v>
      </c>
      <c r="BF620" s="19">
        <f>+BE620/AY620</f>
        <v>10.4017</v>
      </c>
      <c r="BL620" s="19">
        <f>SUM(BH619:BL619)</f>
        <v>1169646.1200000001</v>
      </c>
      <c r="BM620" s="19">
        <f>+BL620/AY620</f>
        <v>5.2235000000000005</v>
      </c>
      <c r="BQ620" s="19"/>
      <c r="BR620" s="19"/>
      <c r="BS620" s="19"/>
      <c r="BT620" s="19"/>
      <c r="BU620" s="19">
        <f>SUM(BQ619:BU619)</f>
        <v>746400</v>
      </c>
      <c r="CA620" s="19">
        <f>SUM(BW619:CA619)</f>
        <v>7763828.8799999999</v>
      </c>
      <c r="CB620" s="19">
        <f>+CA620/BU620</f>
        <v>10.4017</v>
      </c>
      <c r="CH620" s="19">
        <f>SUM(CD619:CH619)</f>
        <v>3898820.4</v>
      </c>
      <c r="CI620" s="19">
        <f>+CH620/BU620</f>
        <v>5.2234999999999996</v>
      </c>
    </row>
    <row r="621" spans="1:87">
      <c r="C621" s="19" t="str">
        <f>+A577</f>
        <v>Web</v>
      </c>
      <c r="D621" s="19"/>
      <c r="E621" s="19"/>
      <c r="F621" s="19"/>
      <c r="G621" s="19"/>
      <c r="N621" s="19"/>
      <c r="U621" s="19"/>
      <c r="Y621" s="19" t="str">
        <f>+W577</f>
        <v>Web</v>
      </c>
      <c r="Z621" s="19"/>
      <c r="AA621" s="19"/>
      <c r="AB621" s="19"/>
      <c r="AC621" s="19"/>
      <c r="AJ621" s="19"/>
      <c r="AQ621" s="19"/>
      <c r="AU621" s="19" t="str">
        <f>+AS577</f>
        <v>Web</v>
      </c>
      <c r="AV621" s="19"/>
      <c r="AW621" s="19"/>
      <c r="AX621" s="19"/>
      <c r="AY621" s="19"/>
      <c r="BF621" s="19"/>
      <c r="BM621" s="19"/>
      <c r="BQ621" s="19" t="str">
        <f>+BO577</f>
        <v>Web</v>
      </c>
      <c r="BR621" s="19"/>
      <c r="BS621" s="19"/>
      <c r="BT621" s="19"/>
      <c r="BU621" s="19"/>
      <c r="CB621" s="19"/>
      <c r="CI621" s="19"/>
    </row>
    <row r="622" spans="1:87">
      <c r="C622" s="19"/>
      <c r="D622" s="19"/>
      <c r="E622" s="19"/>
      <c r="F622" s="19"/>
      <c r="G622" s="19"/>
      <c r="N622" s="19"/>
      <c r="U622" s="19"/>
      <c r="Y622" s="19"/>
      <c r="Z622" s="19"/>
      <c r="AA622" s="19"/>
      <c r="AB622" s="19"/>
      <c r="AC622" s="19"/>
      <c r="AJ622" s="19"/>
      <c r="AQ622" s="19"/>
      <c r="AU622" s="19"/>
      <c r="AV622" s="19"/>
      <c r="AW622" s="19"/>
      <c r="AX622" s="19"/>
      <c r="AY622" s="19"/>
      <c r="BF622" s="19"/>
      <c r="BM622" s="19"/>
      <c r="BQ622" s="19"/>
      <c r="BR622" s="19"/>
      <c r="BS622" s="19"/>
      <c r="BT622" s="19"/>
      <c r="BU622" s="19"/>
      <c r="CB622" s="19"/>
      <c r="CI622" s="19"/>
    </row>
    <row r="623" spans="1:87">
      <c r="A623" t="s">
        <v>1</v>
      </c>
      <c r="B623" s="1" t="str">
        <f t="shared" ref="B623:B637" si="2473">+B604</f>
        <v>Black market solo pts vta ajenos</v>
      </c>
      <c r="C623" s="19">
        <f>+B577*C555</f>
        <v>0</v>
      </c>
      <c r="D623" s="19">
        <f>+C577*D555</f>
        <v>0</v>
      </c>
      <c r="E623" s="19">
        <f>+D577*E555</f>
        <v>0</v>
      </c>
      <c r="F623" s="19">
        <f>+E577*F555</f>
        <v>0</v>
      </c>
      <c r="G623" s="19">
        <f>+F577*G555</f>
        <v>0</v>
      </c>
      <c r="I623" s="19">
        <f t="shared" ref="I623:I632" si="2474">+C623*J527</f>
        <v>0</v>
      </c>
      <c r="J623">
        <f t="shared" ref="J623:J632" si="2475">+D623*J527</f>
        <v>0</v>
      </c>
      <c r="K623">
        <f t="shared" ref="K623:K632" si="2476">+E623*J527</f>
        <v>0</v>
      </c>
      <c r="L623">
        <f t="shared" ref="L623:L632" si="2477">+F623*J527</f>
        <v>0</v>
      </c>
      <c r="M623">
        <f t="shared" ref="M623:M632" si="2478">+G623*J527</f>
        <v>0</v>
      </c>
      <c r="N623" s="19"/>
      <c r="P623" s="19">
        <f t="shared" ref="P623:P632" si="2479">+C623*$C527</f>
        <v>0</v>
      </c>
      <c r="Q623" s="19">
        <f t="shared" ref="Q623:Q632" si="2480">+D623*$C527</f>
        <v>0</v>
      </c>
      <c r="R623" s="19">
        <f t="shared" ref="R623:R632" si="2481">+E623*$C527</f>
        <v>0</v>
      </c>
      <c r="S623" s="19">
        <f t="shared" ref="S623:S632" si="2482">+F623*$C527</f>
        <v>0</v>
      </c>
      <c r="T623" s="19">
        <f t="shared" ref="T623:T632" si="2483">+G623*$C527</f>
        <v>0</v>
      </c>
      <c r="U623" s="19"/>
      <c r="W623" t="s">
        <v>1</v>
      </c>
      <c r="X623" s="1" t="str">
        <f t="shared" ref="X623:X637" si="2484">+X604</f>
        <v>Black market solo pts vta ajenos</v>
      </c>
      <c r="Y623" s="19">
        <f>+X577*Y555</f>
        <v>0</v>
      </c>
      <c r="Z623" s="19">
        <f>+Y577*Z555</f>
        <v>0</v>
      </c>
      <c r="AA623" s="19">
        <f>+Z577*AA555</f>
        <v>0</v>
      </c>
      <c r="AB623" s="19">
        <f>+AA577*AB555</f>
        <v>0</v>
      </c>
      <c r="AC623" s="19">
        <f>+AB577*AC555</f>
        <v>0</v>
      </c>
      <c r="AE623" s="19">
        <f t="shared" ref="AE623:AE637" si="2485">+Y623*AF527</f>
        <v>0</v>
      </c>
      <c r="AF623">
        <f t="shared" ref="AF623:AF637" si="2486">+Z623*AF527</f>
        <v>0</v>
      </c>
      <c r="AG623">
        <f t="shared" ref="AG623:AG637" si="2487">+AA623*AF527</f>
        <v>0</v>
      </c>
      <c r="AH623">
        <f t="shared" ref="AH623:AH637" si="2488">+AB623*AF527</f>
        <v>0</v>
      </c>
      <c r="AI623">
        <f t="shared" ref="AI623:AI637" si="2489">+AC623*AF527</f>
        <v>0</v>
      </c>
      <c r="AJ623" s="19"/>
      <c r="AL623" s="19">
        <f t="shared" ref="AL623:AL637" si="2490">+Y623*$Y527</f>
        <v>0</v>
      </c>
      <c r="AM623" s="19">
        <f t="shared" ref="AM623:AM637" si="2491">+Z623*$Y527</f>
        <v>0</v>
      </c>
      <c r="AN623" s="19">
        <f t="shared" ref="AN623:AN637" si="2492">+AA623*$Y527</f>
        <v>0</v>
      </c>
      <c r="AO623" s="19">
        <f t="shared" ref="AO623:AO637" si="2493">+AB623*$Y527</f>
        <v>0</v>
      </c>
      <c r="AP623" s="19">
        <f t="shared" ref="AP623:AP637" si="2494">+AC623*$Y527</f>
        <v>0</v>
      </c>
      <c r="AQ623" s="19"/>
      <c r="AS623" t="s">
        <v>1</v>
      </c>
      <c r="AT623" s="1" t="str">
        <f t="shared" ref="AT623:AT637" si="2495">+AT604</f>
        <v>Black market</v>
      </c>
      <c r="AU623" s="19">
        <f>+AT577*AU555</f>
        <v>0</v>
      </c>
      <c r="AV623" s="19">
        <f>+AU577*AV555</f>
        <v>0</v>
      </c>
      <c r="AW623" s="19">
        <f>+AV577*AW555</f>
        <v>0</v>
      </c>
      <c r="AX623" s="19">
        <f>+AW577*AX555</f>
        <v>0</v>
      </c>
      <c r="AY623" s="19">
        <f>+AX577*AY555</f>
        <v>0</v>
      </c>
      <c r="BA623" s="19">
        <f t="shared" ref="BA623:BA637" si="2496">+AU623*BB527</f>
        <v>0</v>
      </c>
      <c r="BB623">
        <f t="shared" ref="BB623:BB637" si="2497">+AV623*BB527</f>
        <v>0</v>
      </c>
      <c r="BC623">
        <f t="shared" ref="BC623:BC637" si="2498">+AW623*BB527</f>
        <v>0</v>
      </c>
      <c r="BD623">
        <f t="shared" ref="BD623:BD637" si="2499">+AX623*BB527</f>
        <v>0</v>
      </c>
      <c r="BE623">
        <f t="shared" ref="BE623:BE637" si="2500">+AY623*BB527</f>
        <v>0</v>
      </c>
      <c r="BF623" s="19"/>
      <c r="BH623" s="19">
        <f t="shared" ref="BH623:BH637" si="2501">+AU623*$AU527</f>
        <v>0</v>
      </c>
      <c r="BI623" s="19">
        <f t="shared" ref="BI623:BI637" si="2502">+AV623*$AU527</f>
        <v>0</v>
      </c>
      <c r="BJ623" s="19">
        <f t="shared" ref="BJ623:BJ637" si="2503">+AW623*$AU527</f>
        <v>0</v>
      </c>
      <c r="BK623" s="19">
        <f t="shared" ref="BK623:BK637" si="2504">+AX623*$AU527</f>
        <v>0</v>
      </c>
      <c r="BL623" s="19">
        <f t="shared" ref="BL623:BL637" si="2505">+AY623*$AU527</f>
        <v>0</v>
      </c>
      <c r="BM623" s="19"/>
      <c r="BO623" t="s">
        <v>1</v>
      </c>
      <c r="BP623" s="1" t="str">
        <f t="shared" ref="BP623:BP637" si="2506">+BP604</f>
        <v>Black market</v>
      </c>
      <c r="BQ623" s="19">
        <f>+BP577*BQ555</f>
        <v>0</v>
      </c>
      <c r="BR623" s="19">
        <f>+BQ577*BR555</f>
        <v>0</v>
      </c>
      <c r="BS623" s="19">
        <f>+BR577*BS555</f>
        <v>0</v>
      </c>
      <c r="BT623" s="19">
        <f>+BS577*BT555</f>
        <v>0</v>
      </c>
      <c r="BU623" s="19">
        <f>+BT577*BU555</f>
        <v>0</v>
      </c>
      <c r="BW623" s="19">
        <f t="shared" ref="BW623:BW637" si="2507">+BQ623*BX527</f>
        <v>0</v>
      </c>
      <c r="BX623">
        <f t="shared" ref="BX623:BX637" si="2508">+BR623*BX527</f>
        <v>0</v>
      </c>
      <c r="BY623">
        <f t="shared" ref="BY623:BY637" si="2509">+BS623*BX527</f>
        <v>0</v>
      </c>
      <c r="BZ623">
        <f t="shared" ref="BZ623:BZ637" si="2510">+BT623*BX527</f>
        <v>0</v>
      </c>
      <c r="CA623">
        <f t="shared" ref="CA623:CA637" si="2511">+BU623*BX527</f>
        <v>0</v>
      </c>
      <c r="CB623" s="19"/>
      <c r="CD623" s="19">
        <f t="shared" ref="CD623:CD637" si="2512">+BQ623*$BQ527</f>
        <v>0</v>
      </c>
      <c r="CE623" s="19">
        <f t="shared" ref="CE623:CE637" si="2513">+BR623*$BQ527</f>
        <v>0</v>
      </c>
      <c r="CF623" s="19">
        <f t="shared" ref="CF623:CF637" si="2514">+BS623*$BQ527</f>
        <v>0</v>
      </c>
      <c r="CG623" s="19">
        <f t="shared" ref="CG623:CG637" si="2515">+BT623*$BQ527</f>
        <v>0</v>
      </c>
      <c r="CH623" s="19">
        <f t="shared" ref="CH623:CH637" si="2516">+BU623*$BQ527</f>
        <v>0</v>
      </c>
      <c r="CI623" s="19"/>
    </row>
    <row r="624" spans="1:87">
      <c r="B624" s="1" t="str">
        <f t="shared" si="2473"/>
        <v>Street</v>
      </c>
      <c r="C624" s="19">
        <f>+B577*C556</f>
        <v>0</v>
      </c>
      <c r="D624" s="19">
        <f>+C577*D556</f>
        <v>0</v>
      </c>
      <c r="E624" s="19">
        <f>+D577*E556</f>
        <v>0</v>
      </c>
      <c r="F624" s="19">
        <f>+E577*F556</f>
        <v>746.4</v>
      </c>
      <c r="G624" s="19">
        <f>+F577*G556</f>
        <v>1866</v>
      </c>
      <c r="I624" s="19">
        <f t="shared" si="2474"/>
        <v>0</v>
      </c>
      <c r="J624">
        <f t="shared" si="2475"/>
        <v>0</v>
      </c>
      <c r="K624">
        <f t="shared" si="2476"/>
        <v>0</v>
      </c>
      <c r="L624">
        <f t="shared" si="2477"/>
        <v>10300.32</v>
      </c>
      <c r="M624">
        <f t="shared" si="2478"/>
        <v>25750.800000000003</v>
      </c>
      <c r="N624" s="19"/>
      <c r="P624" s="19">
        <f t="shared" si="2479"/>
        <v>0</v>
      </c>
      <c r="Q624" s="19">
        <f t="shared" si="2480"/>
        <v>0</v>
      </c>
      <c r="R624" s="19">
        <f t="shared" si="2481"/>
        <v>0</v>
      </c>
      <c r="S624" s="19">
        <f t="shared" si="2482"/>
        <v>2575.08</v>
      </c>
      <c r="T624" s="19">
        <f t="shared" si="2483"/>
        <v>6437.7000000000007</v>
      </c>
      <c r="U624" s="19"/>
      <c r="X624" s="1" t="str">
        <f t="shared" si="2484"/>
        <v>Street</v>
      </c>
      <c r="Y624" s="19">
        <f>+X577*Y556</f>
        <v>0</v>
      </c>
      <c r="Z624" s="19">
        <f>+Y577*Z556</f>
        <v>0</v>
      </c>
      <c r="AA624" s="19">
        <f>+Z577*AA556</f>
        <v>0</v>
      </c>
      <c r="AB624" s="19">
        <f>+AA577*AB556</f>
        <v>746.4</v>
      </c>
      <c r="AC624" s="19">
        <f>+AB577*AC556</f>
        <v>1866</v>
      </c>
      <c r="AE624" s="19">
        <f t="shared" si="2485"/>
        <v>0</v>
      </c>
      <c r="AF624">
        <f t="shared" si="2486"/>
        <v>0</v>
      </c>
      <c r="AG624">
        <f t="shared" si="2487"/>
        <v>0</v>
      </c>
      <c r="AH624">
        <f t="shared" si="2488"/>
        <v>10300.32</v>
      </c>
      <c r="AI624">
        <f t="shared" si="2489"/>
        <v>25750.800000000003</v>
      </c>
      <c r="AJ624" s="19"/>
      <c r="AL624" s="19">
        <f t="shared" si="2490"/>
        <v>0</v>
      </c>
      <c r="AM624" s="19">
        <f t="shared" si="2491"/>
        <v>0</v>
      </c>
      <c r="AN624" s="19">
        <f t="shared" si="2492"/>
        <v>0</v>
      </c>
      <c r="AO624" s="19">
        <f t="shared" si="2493"/>
        <v>2575.08</v>
      </c>
      <c r="AP624" s="19">
        <f t="shared" si="2494"/>
        <v>6437.7000000000007</v>
      </c>
      <c r="AQ624" s="19"/>
      <c r="AT624" s="1" t="str">
        <f t="shared" si="2495"/>
        <v>Street</v>
      </c>
      <c r="AU624" s="19">
        <f>+AT577*AU556</f>
        <v>0</v>
      </c>
      <c r="AV624" s="19">
        <f>+AU577*AV556</f>
        <v>0</v>
      </c>
      <c r="AW624" s="19">
        <f>+AV577*AW556</f>
        <v>0</v>
      </c>
      <c r="AX624" s="19">
        <f>+AW577*AX556</f>
        <v>746.4</v>
      </c>
      <c r="AY624" s="19">
        <f>+AX577*AY556</f>
        <v>1866</v>
      </c>
      <c r="BA624" s="19">
        <f t="shared" si="2496"/>
        <v>0</v>
      </c>
      <c r="BB624">
        <f t="shared" si="2497"/>
        <v>0</v>
      </c>
      <c r="BC624">
        <f t="shared" si="2498"/>
        <v>0</v>
      </c>
      <c r="BD624">
        <f t="shared" si="2499"/>
        <v>10300.32</v>
      </c>
      <c r="BE624">
        <f t="shared" si="2500"/>
        <v>25750.800000000003</v>
      </c>
      <c r="BF624" s="19"/>
      <c r="BH624" s="19">
        <f t="shared" si="2501"/>
        <v>0</v>
      </c>
      <c r="BI624" s="19">
        <f t="shared" si="2502"/>
        <v>0</v>
      </c>
      <c r="BJ624" s="19">
        <f t="shared" si="2503"/>
        <v>0</v>
      </c>
      <c r="BK624" s="19">
        <f t="shared" si="2504"/>
        <v>2575.08</v>
      </c>
      <c r="BL624" s="19">
        <f t="shared" si="2505"/>
        <v>6437.7000000000007</v>
      </c>
      <c r="BM624" s="19"/>
      <c r="BP624" s="1" t="str">
        <f t="shared" si="2506"/>
        <v>Street</v>
      </c>
      <c r="BQ624" s="19">
        <f>+BP577*BQ556</f>
        <v>0</v>
      </c>
      <c r="BR624" s="19">
        <f>+BQ577*BR556</f>
        <v>0</v>
      </c>
      <c r="BS624" s="19">
        <f>+BR577*BS556</f>
        <v>0</v>
      </c>
      <c r="BT624" s="19">
        <f>+BS577*BT556</f>
        <v>746.4</v>
      </c>
      <c r="BU624" s="19">
        <f>+BT577*BU556</f>
        <v>1866</v>
      </c>
      <c r="BW624" s="19">
        <f t="shared" si="2507"/>
        <v>0</v>
      </c>
      <c r="BX624">
        <f t="shared" si="2508"/>
        <v>0</v>
      </c>
      <c r="BY624">
        <f t="shared" si="2509"/>
        <v>0</v>
      </c>
      <c r="BZ624">
        <f t="shared" si="2510"/>
        <v>10300.32</v>
      </c>
      <c r="CA624">
        <f t="shared" si="2511"/>
        <v>25750.800000000003</v>
      </c>
      <c r="CB624" s="19"/>
      <c r="CD624" s="19">
        <f t="shared" si="2512"/>
        <v>0</v>
      </c>
      <c r="CE624" s="19">
        <f t="shared" si="2513"/>
        <v>0</v>
      </c>
      <c r="CF624" s="19">
        <f t="shared" si="2514"/>
        <v>0</v>
      </c>
      <c r="CG624" s="19">
        <f t="shared" si="2515"/>
        <v>2575.08</v>
      </c>
      <c r="CH624" s="19">
        <f t="shared" si="2516"/>
        <v>6437.7000000000007</v>
      </c>
      <c r="CI624" s="19"/>
    </row>
    <row r="625" spans="1:87">
      <c r="B625" s="1" t="str">
        <f t="shared" si="2473"/>
        <v>Extreme Bike</v>
      </c>
      <c r="C625" s="19">
        <f>+B577*C557</f>
        <v>0</v>
      </c>
      <c r="D625" s="19">
        <f>+C577*D557</f>
        <v>0</v>
      </c>
      <c r="E625" s="19">
        <f>+D577*E557</f>
        <v>0</v>
      </c>
      <c r="F625" s="19">
        <f>+E577*F557</f>
        <v>248.8</v>
      </c>
      <c r="G625" s="19">
        <f>+F577*G557</f>
        <v>622</v>
      </c>
      <c r="I625" s="19">
        <f t="shared" si="2474"/>
        <v>0</v>
      </c>
      <c r="J625">
        <f t="shared" si="2475"/>
        <v>0</v>
      </c>
      <c r="K625">
        <f t="shared" si="2476"/>
        <v>0</v>
      </c>
      <c r="L625">
        <f t="shared" si="2477"/>
        <v>5120.3040000000001</v>
      </c>
      <c r="M625">
        <f t="shared" si="2478"/>
        <v>12800.759999999998</v>
      </c>
      <c r="N625" s="19"/>
      <c r="P625" s="19">
        <f t="shared" si="2479"/>
        <v>0</v>
      </c>
      <c r="Q625" s="19">
        <f t="shared" si="2480"/>
        <v>0</v>
      </c>
      <c r="R625" s="19">
        <f t="shared" si="2481"/>
        <v>0</v>
      </c>
      <c r="S625" s="19">
        <f t="shared" si="2482"/>
        <v>1044.96</v>
      </c>
      <c r="T625" s="19">
        <f t="shared" si="2483"/>
        <v>2612.4</v>
      </c>
      <c r="U625" s="19"/>
      <c r="X625" s="1" t="str">
        <f t="shared" si="2484"/>
        <v>Extreme Bike</v>
      </c>
      <c r="Y625" s="19">
        <f>+X577*Y557</f>
        <v>0</v>
      </c>
      <c r="Z625" s="19">
        <f>+Y577*Z557</f>
        <v>0</v>
      </c>
      <c r="AA625" s="19">
        <f>+Z577*AA557</f>
        <v>0</v>
      </c>
      <c r="AB625" s="19">
        <f>+AA577*AB557</f>
        <v>248.8</v>
      </c>
      <c r="AC625" s="19">
        <f>+AB577*AC557</f>
        <v>622</v>
      </c>
      <c r="AE625" s="19">
        <f t="shared" si="2485"/>
        <v>0</v>
      </c>
      <c r="AF625">
        <f t="shared" si="2486"/>
        <v>0</v>
      </c>
      <c r="AG625">
        <f t="shared" si="2487"/>
        <v>0</v>
      </c>
      <c r="AH625">
        <f t="shared" si="2488"/>
        <v>5120.3040000000001</v>
      </c>
      <c r="AI625">
        <f t="shared" si="2489"/>
        <v>12800.759999999998</v>
      </c>
      <c r="AJ625" s="19"/>
      <c r="AL625" s="19">
        <f t="shared" si="2490"/>
        <v>0</v>
      </c>
      <c r="AM625" s="19">
        <f t="shared" si="2491"/>
        <v>0</v>
      </c>
      <c r="AN625" s="19">
        <f t="shared" si="2492"/>
        <v>0</v>
      </c>
      <c r="AO625" s="19">
        <f t="shared" si="2493"/>
        <v>1044.96</v>
      </c>
      <c r="AP625" s="19">
        <f t="shared" si="2494"/>
        <v>2612.4</v>
      </c>
      <c r="AQ625" s="19"/>
      <c r="AT625" s="1" t="str">
        <f t="shared" si="2495"/>
        <v>Extreme Bike</v>
      </c>
      <c r="AU625" s="19">
        <f>+AT577*AU557</f>
        <v>0</v>
      </c>
      <c r="AV625" s="19">
        <f>+AU577*AV557</f>
        <v>0</v>
      </c>
      <c r="AW625" s="19">
        <f>+AV577*AW557</f>
        <v>0</v>
      </c>
      <c r="AX625" s="19">
        <f>+AW577*AX557</f>
        <v>248.8</v>
      </c>
      <c r="AY625" s="19">
        <f>+AX577*AY557</f>
        <v>622</v>
      </c>
      <c r="BA625" s="19">
        <f t="shared" si="2496"/>
        <v>0</v>
      </c>
      <c r="BB625">
        <f t="shared" si="2497"/>
        <v>0</v>
      </c>
      <c r="BC625">
        <f t="shared" si="2498"/>
        <v>0</v>
      </c>
      <c r="BD625">
        <f t="shared" si="2499"/>
        <v>5120.3040000000001</v>
      </c>
      <c r="BE625">
        <f t="shared" si="2500"/>
        <v>12800.759999999998</v>
      </c>
      <c r="BF625" s="19"/>
      <c r="BH625" s="19">
        <f t="shared" si="2501"/>
        <v>0</v>
      </c>
      <c r="BI625" s="19">
        <f t="shared" si="2502"/>
        <v>0</v>
      </c>
      <c r="BJ625" s="19">
        <f t="shared" si="2503"/>
        <v>0</v>
      </c>
      <c r="BK625" s="19">
        <f t="shared" si="2504"/>
        <v>1044.96</v>
      </c>
      <c r="BL625" s="19">
        <f t="shared" si="2505"/>
        <v>2612.4</v>
      </c>
      <c r="BM625" s="19"/>
      <c r="BP625" s="1" t="str">
        <f t="shared" si="2506"/>
        <v>Extreme Bike</v>
      </c>
      <c r="BQ625" s="19">
        <f>+BP577*BQ557</f>
        <v>0</v>
      </c>
      <c r="BR625" s="19">
        <f>+BQ577*BR557</f>
        <v>0</v>
      </c>
      <c r="BS625" s="19">
        <f>+BR577*BS557</f>
        <v>0</v>
      </c>
      <c r="BT625" s="19">
        <f>+BS577*BT557</f>
        <v>248.8</v>
      </c>
      <c r="BU625" s="19">
        <f>+BT577*BU557</f>
        <v>622</v>
      </c>
      <c r="BW625" s="19">
        <f t="shared" si="2507"/>
        <v>0</v>
      </c>
      <c r="BX625">
        <f t="shared" si="2508"/>
        <v>0</v>
      </c>
      <c r="BY625">
        <f t="shared" si="2509"/>
        <v>0</v>
      </c>
      <c r="BZ625">
        <f t="shared" si="2510"/>
        <v>5120.3040000000001</v>
      </c>
      <c r="CA625">
        <f t="shared" si="2511"/>
        <v>12800.759999999998</v>
      </c>
      <c r="CB625" s="19"/>
      <c r="CD625" s="19">
        <f t="shared" si="2512"/>
        <v>0</v>
      </c>
      <c r="CE625" s="19">
        <f t="shared" si="2513"/>
        <v>0</v>
      </c>
      <c r="CF625" s="19">
        <f t="shared" si="2514"/>
        <v>0</v>
      </c>
      <c r="CG625" s="19">
        <f t="shared" si="2515"/>
        <v>1044.96</v>
      </c>
      <c r="CH625" s="19">
        <f t="shared" si="2516"/>
        <v>2612.4</v>
      </c>
      <c r="CI625" s="19"/>
    </row>
    <row r="626" spans="1:87">
      <c r="B626" s="1" t="str">
        <f t="shared" si="2473"/>
        <v>Basic</v>
      </c>
      <c r="C626" s="19">
        <f t="shared" ref="C626:G635" si="2517">+B$577*C558</f>
        <v>0</v>
      </c>
      <c r="D626" s="19">
        <f t="shared" si="2517"/>
        <v>0</v>
      </c>
      <c r="E626" s="19">
        <f t="shared" si="2517"/>
        <v>0</v>
      </c>
      <c r="F626" s="19">
        <f t="shared" si="2517"/>
        <v>547.36</v>
      </c>
      <c r="G626" s="19">
        <f t="shared" si="2517"/>
        <v>1368.4</v>
      </c>
      <c r="I626" s="19">
        <f t="shared" si="2474"/>
        <v>0</v>
      </c>
      <c r="J626">
        <f t="shared" si="2475"/>
        <v>0</v>
      </c>
      <c r="K626">
        <f t="shared" si="2476"/>
        <v>0</v>
      </c>
      <c r="L626">
        <f t="shared" si="2477"/>
        <v>12945.064</v>
      </c>
      <c r="M626">
        <f t="shared" si="2478"/>
        <v>32362.66</v>
      </c>
      <c r="N626" s="19"/>
      <c r="P626" s="19">
        <f t="shared" si="2479"/>
        <v>0</v>
      </c>
      <c r="Q626" s="19">
        <f t="shared" si="2480"/>
        <v>0</v>
      </c>
      <c r="R626" s="19">
        <f t="shared" si="2481"/>
        <v>0</v>
      </c>
      <c r="S626" s="19">
        <f t="shared" si="2482"/>
        <v>2353.6480000000001</v>
      </c>
      <c r="T626" s="19">
        <f t="shared" si="2483"/>
        <v>5884.12</v>
      </c>
      <c r="U626" s="19"/>
      <c r="X626" s="1" t="str">
        <f t="shared" si="2484"/>
        <v>Basic</v>
      </c>
      <c r="Y626" s="19">
        <f t="shared" ref="Y626:AC635" si="2518">+X$577*Y558</f>
        <v>0</v>
      </c>
      <c r="Z626" s="19">
        <f t="shared" si="2518"/>
        <v>0</v>
      </c>
      <c r="AA626" s="19">
        <f t="shared" si="2518"/>
        <v>0</v>
      </c>
      <c r="AB626" s="19">
        <f t="shared" si="2518"/>
        <v>547.36</v>
      </c>
      <c r="AC626" s="19">
        <f t="shared" si="2518"/>
        <v>1368.4</v>
      </c>
      <c r="AE626" s="19">
        <f t="shared" si="2485"/>
        <v>0</v>
      </c>
      <c r="AF626">
        <f t="shared" si="2486"/>
        <v>0</v>
      </c>
      <c r="AG626">
        <f t="shared" si="2487"/>
        <v>0</v>
      </c>
      <c r="AH626">
        <f t="shared" si="2488"/>
        <v>12945.064</v>
      </c>
      <c r="AI626">
        <f t="shared" si="2489"/>
        <v>32362.66</v>
      </c>
      <c r="AJ626" s="19"/>
      <c r="AL626" s="19">
        <f t="shared" si="2490"/>
        <v>0</v>
      </c>
      <c r="AM626" s="19">
        <f t="shared" si="2491"/>
        <v>0</v>
      </c>
      <c r="AN626" s="19">
        <f t="shared" si="2492"/>
        <v>0</v>
      </c>
      <c r="AO626" s="19">
        <f t="shared" si="2493"/>
        <v>2353.6480000000001</v>
      </c>
      <c r="AP626" s="19">
        <f t="shared" si="2494"/>
        <v>5884.12</v>
      </c>
      <c r="AQ626" s="19"/>
      <c r="AT626" s="1" t="str">
        <f t="shared" si="2495"/>
        <v>Basic, Sport</v>
      </c>
      <c r="AU626" s="19">
        <f t="shared" ref="AU626:AY635" si="2519">+AT$577*AU558</f>
        <v>0</v>
      </c>
      <c r="AV626" s="19">
        <f t="shared" si="2519"/>
        <v>0</v>
      </c>
      <c r="AW626" s="19">
        <f t="shared" si="2519"/>
        <v>0</v>
      </c>
      <c r="AX626" s="19">
        <f t="shared" si="2519"/>
        <v>547.36</v>
      </c>
      <c r="AY626" s="19">
        <f t="shared" si="2519"/>
        <v>1368.4</v>
      </c>
      <c r="BA626" s="19">
        <f t="shared" si="2496"/>
        <v>0</v>
      </c>
      <c r="BB626">
        <f t="shared" si="2497"/>
        <v>0</v>
      </c>
      <c r="BC626">
        <f t="shared" si="2498"/>
        <v>0</v>
      </c>
      <c r="BD626">
        <f t="shared" si="2499"/>
        <v>12945.064</v>
      </c>
      <c r="BE626">
        <f t="shared" si="2500"/>
        <v>32362.66</v>
      </c>
      <c r="BF626" s="19"/>
      <c r="BH626" s="19">
        <f t="shared" si="2501"/>
        <v>0</v>
      </c>
      <c r="BI626" s="19">
        <f t="shared" si="2502"/>
        <v>0</v>
      </c>
      <c r="BJ626" s="19">
        <f t="shared" si="2503"/>
        <v>0</v>
      </c>
      <c r="BK626" s="19">
        <f t="shared" si="2504"/>
        <v>2353.6480000000001</v>
      </c>
      <c r="BL626" s="19">
        <f t="shared" si="2505"/>
        <v>5884.12</v>
      </c>
      <c r="BM626" s="19"/>
      <c r="BP626" s="1" t="str">
        <f t="shared" si="2506"/>
        <v>Basic, Sport</v>
      </c>
      <c r="BQ626" s="19">
        <f t="shared" ref="BQ626:BU635" si="2520">+BP$577*BQ558</f>
        <v>0</v>
      </c>
      <c r="BR626" s="19">
        <f t="shared" si="2520"/>
        <v>0</v>
      </c>
      <c r="BS626" s="19">
        <f t="shared" si="2520"/>
        <v>0</v>
      </c>
      <c r="BT626" s="19">
        <f t="shared" si="2520"/>
        <v>547.36</v>
      </c>
      <c r="BU626" s="19">
        <f t="shared" si="2520"/>
        <v>1368.4</v>
      </c>
      <c r="BW626" s="19">
        <f t="shared" si="2507"/>
        <v>0</v>
      </c>
      <c r="BX626">
        <f t="shared" si="2508"/>
        <v>0</v>
      </c>
      <c r="BY626">
        <f t="shared" si="2509"/>
        <v>0</v>
      </c>
      <c r="BZ626">
        <f t="shared" si="2510"/>
        <v>12945.064</v>
      </c>
      <c r="CA626">
        <f t="shared" si="2511"/>
        <v>32362.66</v>
      </c>
      <c r="CB626" s="19"/>
      <c r="CD626" s="19">
        <f t="shared" si="2512"/>
        <v>0</v>
      </c>
      <c r="CE626" s="19">
        <f t="shared" si="2513"/>
        <v>0</v>
      </c>
      <c r="CF626" s="19">
        <f t="shared" si="2514"/>
        <v>0</v>
      </c>
      <c r="CG626" s="19">
        <f t="shared" si="2515"/>
        <v>2353.6480000000001</v>
      </c>
      <c r="CH626" s="19">
        <f t="shared" si="2516"/>
        <v>5884.12</v>
      </c>
      <c r="CI626" s="19"/>
    </row>
    <row r="627" spans="1:87">
      <c r="B627" s="1" t="str">
        <f t="shared" si="2473"/>
        <v>Sport</v>
      </c>
      <c r="C627" s="19">
        <f t="shared" si="2517"/>
        <v>0</v>
      </c>
      <c r="D627" s="19">
        <f t="shared" si="2517"/>
        <v>0</v>
      </c>
      <c r="E627" s="19">
        <f t="shared" si="2517"/>
        <v>0</v>
      </c>
      <c r="F627" s="19">
        <f t="shared" si="2517"/>
        <v>497.6</v>
      </c>
      <c r="G627" s="19">
        <f t="shared" si="2517"/>
        <v>1244</v>
      </c>
      <c r="I627" s="19">
        <f t="shared" si="2474"/>
        <v>0</v>
      </c>
      <c r="J627">
        <f t="shared" si="2475"/>
        <v>0</v>
      </c>
      <c r="K627">
        <f t="shared" si="2476"/>
        <v>0</v>
      </c>
      <c r="L627">
        <f t="shared" si="2477"/>
        <v>11768.24</v>
      </c>
      <c r="M627">
        <f t="shared" si="2478"/>
        <v>29420.6</v>
      </c>
      <c r="N627" s="19"/>
      <c r="P627" s="19">
        <f t="shared" si="2479"/>
        <v>0</v>
      </c>
      <c r="Q627" s="19">
        <f t="shared" si="2480"/>
        <v>0</v>
      </c>
      <c r="R627" s="19">
        <f t="shared" si="2481"/>
        <v>0</v>
      </c>
      <c r="S627" s="19">
        <f t="shared" si="2482"/>
        <v>2139.6799999999998</v>
      </c>
      <c r="T627" s="19">
        <f t="shared" si="2483"/>
        <v>5349.2</v>
      </c>
      <c r="U627" s="19"/>
      <c r="X627" s="1" t="str">
        <f t="shared" si="2484"/>
        <v>Sport</v>
      </c>
      <c r="Y627" s="19">
        <f t="shared" si="2518"/>
        <v>0</v>
      </c>
      <c r="Z627" s="19">
        <f t="shared" si="2518"/>
        <v>0</v>
      </c>
      <c r="AA627" s="19">
        <f t="shared" si="2518"/>
        <v>0</v>
      </c>
      <c r="AB627" s="19">
        <f t="shared" si="2518"/>
        <v>497.6</v>
      </c>
      <c r="AC627" s="19">
        <f t="shared" si="2518"/>
        <v>1244</v>
      </c>
      <c r="AE627" s="19">
        <f t="shared" si="2485"/>
        <v>0</v>
      </c>
      <c r="AF627">
        <f t="shared" si="2486"/>
        <v>0</v>
      </c>
      <c r="AG627">
        <f t="shared" si="2487"/>
        <v>0</v>
      </c>
      <c r="AH627">
        <f t="shared" si="2488"/>
        <v>11768.24</v>
      </c>
      <c r="AI627">
        <f t="shared" si="2489"/>
        <v>29420.6</v>
      </c>
      <c r="AJ627" s="19"/>
      <c r="AL627" s="19">
        <f t="shared" si="2490"/>
        <v>0</v>
      </c>
      <c r="AM627" s="19">
        <f t="shared" si="2491"/>
        <v>0</v>
      </c>
      <c r="AN627" s="19">
        <f t="shared" si="2492"/>
        <v>0</v>
      </c>
      <c r="AO627" s="19">
        <f t="shared" si="2493"/>
        <v>2139.6799999999998</v>
      </c>
      <c r="AP627" s="19">
        <f t="shared" si="2494"/>
        <v>5349.2</v>
      </c>
      <c r="AQ627" s="19"/>
      <c r="AT627" s="1" t="str">
        <f t="shared" si="2495"/>
        <v>Underground</v>
      </c>
      <c r="AU627" s="19">
        <f t="shared" si="2519"/>
        <v>0</v>
      </c>
      <c r="AV627" s="19">
        <f t="shared" si="2519"/>
        <v>0</v>
      </c>
      <c r="AW627" s="19">
        <f t="shared" si="2519"/>
        <v>0</v>
      </c>
      <c r="AX627" s="19">
        <f t="shared" si="2519"/>
        <v>497.6</v>
      </c>
      <c r="AY627" s="19">
        <f t="shared" si="2519"/>
        <v>1244</v>
      </c>
      <c r="BA627" s="19">
        <f t="shared" si="2496"/>
        <v>0</v>
      </c>
      <c r="BB627">
        <f t="shared" si="2497"/>
        <v>0</v>
      </c>
      <c r="BC627">
        <f t="shared" si="2498"/>
        <v>0</v>
      </c>
      <c r="BD627">
        <f t="shared" si="2499"/>
        <v>11768.24</v>
      </c>
      <c r="BE627">
        <f t="shared" si="2500"/>
        <v>29420.6</v>
      </c>
      <c r="BF627" s="19"/>
      <c r="BH627" s="19">
        <f t="shared" si="2501"/>
        <v>0</v>
      </c>
      <c r="BI627" s="19">
        <f t="shared" si="2502"/>
        <v>0</v>
      </c>
      <c r="BJ627" s="19">
        <f t="shared" si="2503"/>
        <v>0</v>
      </c>
      <c r="BK627" s="19">
        <f t="shared" si="2504"/>
        <v>2139.6799999999998</v>
      </c>
      <c r="BL627" s="19">
        <f t="shared" si="2505"/>
        <v>5349.2</v>
      </c>
      <c r="BM627" s="19"/>
      <c r="BP627" s="1" t="str">
        <f t="shared" si="2506"/>
        <v>Underground</v>
      </c>
      <c r="BQ627" s="19">
        <f t="shared" si="2520"/>
        <v>0</v>
      </c>
      <c r="BR627" s="19">
        <f t="shared" si="2520"/>
        <v>0</v>
      </c>
      <c r="BS627" s="19">
        <f t="shared" si="2520"/>
        <v>0</v>
      </c>
      <c r="BT627" s="19">
        <f t="shared" si="2520"/>
        <v>497.6</v>
      </c>
      <c r="BU627" s="19">
        <f t="shared" si="2520"/>
        <v>1244</v>
      </c>
      <c r="BW627" s="19">
        <f t="shared" si="2507"/>
        <v>0</v>
      </c>
      <c r="BX627">
        <f t="shared" si="2508"/>
        <v>0</v>
      </c>
      <c r="BY627">
        <f t="shared" si="2509"/>
        <v>0</v>
      </c>
      <c r="BZ627">
        <f t="shared" si="2510"/>
        <v>11768.24</v>
      </c>
      <c r="CA627">
        <f t="shared" si="2511"/>
        <v>29420.6</v>
      </c>
      <c r="CB627" s="19"/>
      <c r="CD627" s="19">
        <f t="shared" si="2512"/>
        <v>0</v>
      </c>
      <c r="CE627" s="19">
        <f t="shared" si="2513"/>
        <v>0</v>
      </c>
      <c r="CF627" s="19">
        <f t="shared" si="2514"/>
        <v>0</v>
      </c>
      <c r="CG627" s="19">
        <f t="shared" si="2515"/>
        <v>2139.6799999999998</v>
      </c>
      <c r="CH627" s="19">
        <f t="shared" si="2516"/>
        <v>5349.2</v>
      </c>
      <c r="CI627" s="19"/>
    </row>
    <row r="628" spans="1:87">
      <c r="B628" s="1" t="str">
        <f t="shared" si="2473"/>
        <v>Underground</v>
      </c>
      <c r="C628" s="19">
        <f t="shared" si="2517"/>
        <v>0</v>
      </c>
      <c r="D628" s="19">
        <f t="shared" si="2517"/>
        <v>0</v>
      </c>
      <c r="E628" s="19">
        <f t="shared" si="2517"/>
        <v>0</v>
      </c>
      <c r="F628" s="19">
        <f t="shared" si="2517"/>
        <v>597.12</v>
      </c>
      <c r="G628" s="19">
        <f t="shared" si="2517"/>
        <v>1492.8</v>
      </c>
      <c r="I628" s="19">
        <f t="shared" si="2474"/>
        <v>0</v>
      </c>
      <c r="J628">
        <f t="shared" si="2475"/>
        <v>0</v>
      </c>
      <c r="K628">
        <f t="shared" si="2476"/>
        <v>0</v>
      </c>
      <c r="L628">
        <f t="shared" si="2477"/>
        <v>17406.047999999999</v>
      </c>
      <c r="M628">
        <f t="shared" si="2478"/>
        <v>43515.119999999995</v>
      </c>
      <c r="N628" s="19"/>
      <c r="P628" s="19">
        <f t="shared" si="2479"/>
        <v>0</v>
      </c>
      <c r="Q628" s="19">
        <f t="shared" si="2480"/>
        <v>0</v>
      </c>
      <c r="R628" s="19">
        <f t="shared" si="2481"/>
        <v>0</v>
      </c>
      <c r="S628" s="19">
        <f t="shared" si="2482"/>
        <v>3164.7359999999999</v>
      </c>
      <c r="T628" s="19">
        <f t="shared" si="2483"/>
        <v>7911.8399999999992</v>
      </c>
      <c r="U628" s="19"/>
      <c r="X628" s="1" t="str">
        <f t="shared" si="2484"/>
        <v>Underground</v>
      </c>
      <c r="Y628" s="19">
        <f t="shared" si="2518"/>
        <v>0</v>
      </c>
      <c r="Z628" s="19">
        <f t="shared" si="2518"/>
        <v>0</v>
      </c>
      <c r="AA628" s="19">
        <f t="shared" si="2518"/>
        <v>0</v>
      </c>
      <c r="AB628" s="19">
        <f t="shared" si="2518"/>
        <v>597.12</v>
      </c>
      <c r="AC628" s="19">
        <f t="shared" si="2518"/>
        <v>1492.8</v>
      </c>
      <c r="AE628" s="19">
        <f t="shared" si="2485"/>
        <v>0</v>
      </c>
      <c r="AF628">
        <f t="shared" si="2486"/>
        <v>0</v>
      </c>
      <c r="AG628">
        <f t="shared" si="2487"/>
        <v>0</v>
      </c>
      <c r="AH628">
        <f t="shared" si="2488"/>
        <v>17406.047999999999</v>
      </c>
      <c r="AI628">
        <f t="shared" si="2489"/>
        <v>43515.119999999995</v>
      </c>
      <c r="AJ628" s="19"/>
      <c r="AL628" s="19">
        <f t="shared" si="2490"/>
        <v>0</v>
      </c>
      <c r="AM628" s="19">
        <f t="shared" si="2491"/>
        <v>0</v>
      </c>
      <c r="AN628" s="19">
        <f t="shared" si="2492"/>
        <v>0</v>
      </c>
      <c r="AO628" s="19">
        <f t="shared" si="2493"/>
        <v>3164.7359999999999</v>
      </c>
      <c r="AP628" s="19">
        <f t="shared" si="2494"/>
        <v>7911.8399999999992</v>
      </c>
      <c r="AQ628" s="19"/>
      <c r="AT628" s="1" t="str">
        <f t="shared" si="2495"/>
        <v>Fantasy</v>
      </c>
      <c r="AU628" s="19">
        <f t="shared" si="2519"/>
        <v>0</v>
      </c>
      <c r="AV628" s="19">
        <f t="shared" si="2519"/>
        <v>0</v>
      </c>
      <c r="AW628" s="19">
        <f t="shared" si="2519"/>
        <v>0</v>
      </c>
      <c r="AX628" s="19">
        <f t="shared" si="2519"/>
        <v>597.12</v>
      </c>
      <c r="AY628" s="19">
        <f t="shared" si="2519"/>
        <v>1492.8</v>
      </c>
      <c r="BA628" s="19">
        <f t="shared" si="2496"/>
        <v>0</v>
      </c>
      <c r="BB628">
        <f t="shared" si="2497"/>
        <v>0</v>
      </c>
      <c r="BC628">
        <f t="shared" si="2498"/>
        <v>0</v>
      </c>
      <c r="BD628">
        <f t="shared" si="2499"/>
        <v>17406.047999999999</v>
      </c>
      <c r="BE628">
        <f t="shared" si="2500"/>
        <v>43515.119999999995</v>
      </c>
      <c r="BF628" s="19"/>
      <c r="BH628" s="19">
        <f t="shared" si="2501"/>
        <v>0</v>
      </c>
      <c r="BI628" s="19">
        <f t="shared" si="2502"/>
        <v>0</v>
      </c>
      <c r="BJ628" s="19">
        <f t="shared" si="2503"/>
        <v>0</v>
      </c>
      <c r="BK628" s="19">
        <f t="shared" si="2504"/>
        <v>3164.7359999999999</v>
      </c>
      <c r="BL628" s="19">
        <f t="shared" si="2505"/>
        <v>7911.8399999999992</v>
      </c>
      <c r="BM628" s="19"/>
      <c r="BP628" s="1" t="str">
        <f t="shared" si="2506"/>
        <v>Fantasy</v>
      </c>
      <c r="BQ628" s="19">
        <f t="shared" si="2520"/>
        <v>0</v>
      </c>
      <c r="BR628" s="19">
        <f t="shared" si="2520"/>
        <v>0</v>
      </c>
      <c r="BS628" s="19">
        <f t="shared" si="2520"/>
        <v>0</v>
      </c>
      <c r="BT628" s="19">
        <f t="shared" si="2520"/>
        <v>597.12</v>
      </c>
      <c r="BU628" s="19">
        <f t="shared" si="2520"/>
        <v>1492.8</v>
      </c>
      <c r="BW628" s="19">
        <f t="shared" si="2507"/>
        <v>0</v>
      </c>
      <c r="BX628">
        <f t="shared" si="2508"/>
        <v>0</v>
      </c>
      <c r="BY628">
        <f t="shared" si="2509"/>
        <v>0</v>
      </c>
      <c r="BZ628">
        <f t="shared" si="2510"/>
        <v>17406.047999999999</v>
      </c>
      <c r="CA628">
        <f t="shared" si="2511"/>
        <v>43515.119999999995</v>
      </c>
      <c r="CB628" s="19"/>
      <c r="CD628" s="19">
        <f t="shared" si="2512"/>
        <v>0</v>
      </c>
      <c r="CE628" s="19">
        <f t="shared" si="2513"/>
        <v>0</v>
      </c>
      <c r="CF628" s="19">
        <f t="shared" si="2514"/>
        <v>0</v>
      </c>
      <c r="CG628" s="19">
        <f t="shared" si="2515"/>
        <v>3164.7359999999999</v>
      </c>
      <c r="CH628" s="19">
        <f t="shared" si="2516"/>
        <v>7911.8399999999992</v>
      </c>
      <c r="CI628" s="19"/>
    </row>
    <row r="629" spans="1:87">
      <c r="B629" s="1" t="str">
        <f t="shared" si="2473"/>
        <v>Fantasy</v>
      </c>
      <c r="C629" s="19">
        <f t="shared" si="2517"/>
        <v>0</v>
      </c>
      <c r="D629" s="19">
        <f t="shared" si="2517"/>
        <v>0</v>
      </c>
      <c r="E629" s="19">
        <f t="shared" si="2517"/>
        <v>0</v>
      </c>
      <c r="F629" s="19">
        <f t="shared" si="2517"/>
        <v>398.08</v>
      </c>
      <c r="G629" s="19">
        <f t="shared" si="2517"/>
        <v>995.2</v>
      </c>
      <c r="I629" s="19">
        <f t="shared" si="2474"/>
        <v>0</v>
      </c>
      <c r="J629">
        <f t="shared" si="2475"/>
        <v>0</v>
      </c>
      <c r="K629">
        <f t="shared" si="2476"/>
        <v>0</v>
      </c>
      <c r="L629">
        <f t="shared" si="2477"/>
        <v>14768.767999999996</v>
      </c>
      <c r="M629">
        <f t="shared" si="2478"/>
        <v>36921.919999999998</v>
      </c>
      <c r="N629" s="19"/>
      <c r="P629" s="19">
        <f t="shared" si="2479"/>
        <v>0</v>
      </c>
      <c r="Q629" s="19">
        <f t="shared" si="2480"/>
        <v>0</v>
      </c>
      <c r="R629" s="19">
        <f t="shared" si="2481"/>
        <v>0</v>
      </c>
      <c r="S629" s="19">
        <f t="shared" si="2482"/>
        <v>2109.8240000000001</v>
      </c>
      <c r="T629" s="19">
        <f t="shared" si="2483"/>
        <v>5274.56</v>
      </c>
      <c r="U629" s="19"/>
      <c r="X629" s="1" t="str">
        <f t="shared" si="2484"/>
        <v>Fantasy</v>
      </c>
      <c r="Y629" s="19">
        <f t="shared" si="2518"/>
        <v>0</v>
      </c>
      <c r="Z629" s="19">
        <f t="shared" si="2518"/>
        <v>0</v>
      </c>
      <c r="AA629" s="19">
        <f t="shared" si="2518"/>
        <v>0</v>
      </c>
      <c r="AB629" s="19">
        <f t="shared" si="2518"/>
        <v>398.08</v>
      </c>
      <c r="AC629" s="19">
        <f t="shared" si="2518"/>
        <v>995.2</v>
      </c>
      <c r="AE629" s="19">
        <f t="shared" si="2485"/>
        <v>0</v>
      </c>
      <c r="AF629">
        <f t="shared" si="2486"/>
        <v>0</v>
      </c>
      <c r="AG629">
        <f t="shared" si="2487"/>
        <v>0</v>
      </c>
      <c r="AH629">
        <f t="shared" si="2488"/>
        <v>14768.767999999996</v>
      </c>
      <c r="AI629">
        <f t="shared" si="2489"/>
        <v>36921.919999999998</v>
      </c>
      <c r="AJ629" s="19"/>
      <c r="AL629" s="19">
        <f t="shared" si="2490"/>
        <v>0</v>
      </c>
      <c r="AM629" s="19">
        <f t="shared" si="2491"/>
        <v>0</v>
      </c>
      <c r="AN629" s="19">
        <f t="shared" si="2492"/>
        <v>0</v>
      </c>
      <c r="AO629" s="19">
        <f t="shared" si="2493"/>
        <v>2109.8240000000001</v>
      </c>
      <c r="AP629" s="19">
        <f t="shared" si="2494"/>
        <v>5274.56</v>
      </c>
      <c r="AQ629" s="19"/>
      <c r="AT629" s="1" t="str">
        <f t="shared" si="2495"/>
        <v>Style, Designers</v>
      </c>
      <c r="AU629" s="19">
        <f t="shared" si="2519"/>
        <v>0</v>
      </c>
      <c r="AV629" s="19">
        <f t="shared" si="2519"/>
        <v>0</v>
      </c>
      <c r="AW629" s="19">
        <f t="shared" si="2519"/>
        <v>0</v>
      </c>
      <c r="AX629" s="19">
        <f t="shared" si="2519"/>
        <v>398.08</v>
      </c>
      <c r="AY629" s="19">
        <f t="shared" si="2519"/>
        <v>995.2</v>
      </c>
      <c r="BA629" s="19">
        <f t="shared" si="2496"/>
        <v>0</v>
      </c>
      <c r="BB629">
        <f t="shared" si="2497"/>
        <v>0</v>
      </c>
      <c r="BC629">
        <f t="shared" si="2498"/>
        <v>0</v>
      </c>
      <c r="BD629">
        <f t="shared" si="2499"/>
        <v>14768.767999999996</v>
      </c>
      <c r="BE629">
        <f t="shared" si="2500"/>
        <v>36921.919999999998</v>
      </c>
      <c r="BF629" s="19"/>
      <c r="BH629" s="19">
        <f t="shared" si="2501"/>
        <v>0</v>
      </c>
      <c r="BI629" s="19">
        <f t="shared" si="2502"/>
        <v>0</v>
      </c>
      <c r="BJ629" s="19">
        <f t="shared" si="2503"/>
        <v>0</v>
      </c>
      <c r="BK629" s="19">
        <f t="shared" si="2504"/>
        <v>2109.8240000000001</v>
      </c>
      <c r="BL629" s="19">
        <f t="shared" si="2505"/>
        <v>5274.56</v>
      </c>
      <c r="BM629" s="19"/>
      <c r="BP629" s="1" t="str">
        <f t="shared" si="2506"/>
        <v>Style, Designers</v>
      </c>
      <c r="BQ629" s="19">
        <f t="shared" si="2520"/>
        <v>0</v>
      </c>
      <c r="BR629" s="19">
        <f t="shared" si="2520"/>
        <v>0</v>
      </c>
      <c r="BS629" s="19">
        <f t="shared" si="2520"/>
        <v>0</v>
      </c>
      <c r="BT629" s="19">
        <f t="shared" si="2520"/>
        <v>398.08</v>
      </c>
      <c r="BU629" s="19">
        <f t="shared" si="2520"/>
        <v>995.2</v>
      </c>
      <c r="BW629" s="19">
        <f t="shared" si="2507"/>
        <v>0</v>
      </c>
      <c r="BX629">
        <f t="shared" si="2508"/>
        <v>0</v>
      </c>
      <c r="BY629">
        <f t="shared" si="2509"/>
        <v>0</v>
      </c>
      <c r="BZ629">
        <f t="shared" si="2510"/>
        <v>14768.767999999996</v>
      </c>
      <c r="CA629">
        <f t="shared" si="2511"/>
        <v>36921.919999999998</v>
      </c>
      <c r="CB629" s="19"/>
      <c r="CD629" s="19">
        <f t="shared" si="2512"/>
        <v>0</v>
      </c>
      <c r="CE629" s="19">
        <f t="shared" si="2513"/>
        <v>0</v>
      </c>
      <c r="CF629" s="19">
        <f t="shared" si="2514"/>
        <v>0</v>
      </c>
      <c r="CG629" s="19">
        <f t="shared" si="2515"/>
        <v>2109.8240000000001</v>
      </c>
      <c r="CH629" s="19">
        <f t="shared" si="2516"/>
        <v>5274.56</v>
      </c>
      <c r="CI629" s="19"/>
    </row>
    <row r="630" spans="1:87">
      <c r="B630" s="1" t="str">
        <f t="shared" si="2473"/>
        <v>Style</v>
      </c>
      <c r="C630" s="19">
        <f t="shared" si="2517"/>
        <v>0</v>
      </c>
      <c r="D630" s="19">
        <f t="shared" si="2517"/>
        <v>0</v>
      </c>
      <c r="E630" s="19">
        <f t="shared" si="2517"/>
        <v>0</v>
      </c>
      <c r="F630" s="19">
        <f t="shared" si="2517"/>
        <v>597.12</v>
      </c>
      <c r="G630" s="19">
        <f t="shared" si="2517"/>
        <v>1492.8</v>
      </c>
      <c r="I630" s="19">
        <f t="shared" si="2474"/>
        <v>0</v>
      </c>
      <c r="J630">
        <f t="shared" si="2475"/>
        <v>0</v>
      </c>
      <c r="K630">
        <f t="shared" si="2476"/>
        <v>0</v>
      </c>
      <c r="L630">
        <f t="shared" si="2477"/>
        <v>24034.080000000002</v>
      </c>
      <c r="M630">
        <f t="shared" si="2478"/>
        <v>60085.2</v>
      </c>
      <c r="N630" s="19"/>
      <c r="P630" s="19">
        <f t="shared" si="2479"/>
        <v>0</v>
      </c>
      <c r="Q630" s="19">
        <f t="shared" si="2480"/>
        <v>0</v>
      </c>
      <c r="R630" s="19">
        <f t="shared" si="2481"/>
        <v>0</v>
      </c>
      <c r="S630" s="19">
        <f t="shared" si="2482"/>
        <v>3433.44</v>
      </c>
      <c r="T630" s="19">
        <f t="shared" si="2483"/>
        <v>8583.6</v>
      </c>
      <c r="U630" s="19"/>
      <c r="X630" s="1" t="str">
        <f t="shared" si="2484"/>
        <v>Style</v>
      </c>
      <c r="Y630" s="19">
        <f t="shared" si="2518"/>
        <v>0</v>
      </c>
      <c r="Z630" s="19">
        <f t="shared" si="2518"/>
        <v>0</v>
      </c>
      <c r="AA630" s="19">
        <f t="shared" si="2518"/>
        <v>0</v>
      </c>
      <c r="AB630" s="19">
        <f t="shared" si="2518"/>
        <v>597.12</v>
      </c>
      <c r="AC630" s="19">
        <f t="shared" si="2518"/>
        <v>1492.8</v>
      </c>
      <c r="AE630" s="19">
        <f t="shared" si="2485"/>
        <v>0</v>
      </c>
      <c r="AF630">
        <f t="shared" si="2486"/>
        <v>0</v>
      </c>
      <c r="AG630">
        <f t="shared" si="2487"/>
        <v>0</v>
      </c>
      <c r="AH630">
        <f t="shared" si="2488"/>
        <v>24034.080000000002</v>
      </c>
      <c r="AI630">
        <f t="shared" si="2489"/>
        <v>60085.2</v>
      </c>
      <c r="AJ630" s="19"/>
      <c r="AL630" s="19">
        <f t="shared" si="2490"/>
        <v>0</v>
      </c>
      <c r="AM630" s="19">
        <f t="shared" si="2491"/>
        <v>0</v>
      </c>
      <c r="AN630" s="19">
        <f t="shared" si="2492"/>
        <v>0</v>
      </c>
      <c r="AO630" s="19">
        <f t="shared" si="2493"/>
        <v>3433.44</v>
      </c>
      <c r="AP630" s="19">
        <f t="shared" si="2494"/>
        <v>8583.6</v>
      </c>
      <c r="AQ630" s="19"/>
      <c r="AT630" s="1" t="str">
        <f t="shared" si="2495"/>
        <v>Style</v>
      </c>
      <c r="AU630" s="19">
        <f t="shared" si="2519"/>
        <v>0</v>
      </c>
      <c r="AV630" s="19">
        <f t="shared" si="2519"/>
        <v>0</v>
      </c>
      <c r="AW630" s="19">
        <f t="shared" si="2519"/>
        <v>0</v>
      </c>
      <c r="AX630" s="19">
        <f t="shared" si="2519"/>
        <v>597.12</v>
      </c>
      <c r="AY630" s="19">
        <f t="shared" si="2519"/>
        <v>1492.8</v>
      </c>
      <c r="BA630" s="19">
        <f t="shared" si="2496"/>
        <v>0</v>
      </c>
      <c r="BB630">
        <f t="shared" si="2497"/>
        <v>0</v>
      </c>
      <c r="BC630">
        <f t="shared" si="2498"/>
        <v>0</v>
      </c>
      <c r="BD630">
        <f t="shared" si="2499"/>
        <v>24034.080000000002</v>
      </c>
      <c r="BE630">
        <f t="shared" si="2500"/>
        <v>60085.2</v>
      </c>
      <c r="BF630" s="19"/>
      <c r="BH630" s="19">
        <f t="shared" si="2501"/>
        <v>0</v>
      </c>
      <c r="BI630" s="19">
        <f t="shared" si="2502"/>
        <v>0</v>
      </c>
      <c r="BJ630" s="19">
        <f t="shared" si="2503"/>
        <v>0</v>
      </c>
      <c r="BK630" s="19">
        <f t="shared" si="2504"/>
        <v>3433.44</v>
      </c>
      <c r="BL630" s="19">
        <f t="shared" si="2505"/>
        <v>8583.6</v>
      </c>
      <c r="BM630" s="19"/>
      <c r="BP630" s="1" t="str">
        <f t="shared" si="2506"/>
        <v>Style</v>
      </c>
      <c r="BQ630" s="19">
        <f t="shared" si="2520"/>
        <v>0</v>
      </c>
      <c r="BR630" s="19">
        <f t="shared" si="2520"/>
        <v>0</v>
      </c>
      <c r="BS630" s="19">
        <f t="shared" si="2520"/>
        <v>0</v>
      </c>
      <c r="BT630" s="19">
        <f t="shared" si="2520"/>
        <v>597.12</v>
      </c>
      <c r="BU630" s="19">
        <f t="shared" si="2520"/>
        <v>1492.8</v>
      </c>
      <c r="BW630" s="19">
        <f t="shared" si="2507"/>
        <v>0</v>
      </c>
      <c r="BX630">
        <f t="shared" si="2508"/>
        <v>0</v>
      </c>
      <c r="BY630">
        <f t="shared" si="2509"/>
        <v>0</v>
      </c>
      <c r="BZ630">
        <f t="shared" si="2510"/>
        <v>24034.080000000002</v>
      </c>
      <c r="CA630">
        <f t="shared" si="2511"/>
        <v>60085.2</v>
      </c>
      <c r="CB630" s="19"/>
      <c r="CD630" s="19">
        <f t="shared" si="2512"/>
        <v>0</v>
      </c>
      <c r="CE630" s="19">
        <f t="shared" si="2513"/>
        <v>0</v>
      </c>
      <c r="CF630" s="19">
        <f t="shared" si="2514"/>
        <v>0</v>
      </c>
      <c r="CG630" s="19">
        <f t="shared" si="2515"/>
        <v>3433.44</v>
      </c>
      <c r="CH630" s="19">
        <f t="shared" si="2516"/>
        <v>8583.6</v>
      </c>
      <c r="CI630" s="19"/>
    </row>
    <row r="631" spans="1:87">
      <c r="B631" s="1" t="str">
        <f t="shared" si="2473"/>
        <v>Designers</v>
      </c>
      <c r="C631" s="19">
        <f t="shared" si="2517"/>
        <v>0</v>
      </c>
      <c r="D631" s="19">
        <f t="shared" si="2517"/>
        <v>0</v>
      </c>
      <c r="E631" s="19">
        <f t="shared" si="2517"/>
        <v>0</v>
      </c>
      <c r="F631" s="19">
        <f t="shared" si="2517"/>
        <v>497.6</v>
      </c>
      <c r="G631" s="19">
        <f t="shared" si="2517"/>
        <v>1244</v>
      </c>
      <c r="I631" s="19">
        <f t="shared" si="2474"/>
        <v>0</v>
      </c>
      <c r="J631">
        <f t="shared" si="2475"/>
        <v>0</v>
      </c>
      <c r="K631">
        <f t="shared" si="2476"/>
        <v>0</v>
      </c>
      <c r="L631">
        <f t="shared" si="2477"/>
        <v>20028.400000000001</v>
      </c>
      <c r="M631">
        <f t="shared" si="2478"/>
        <v>50071</v>
      </c>
      <c r="N631" s="19"/>
      <c r="P631" s="19">
        <f t="shared" si="2479"/>
        <v>0</v>
      </c>
      <c r="Q631" s="19">
        <f t="shared" si="2480"/>
        <v>0</v>
      </c>
      <c r="R631" s="19">
        <f t="shared" si="2481"/>
        <v>0</v>
      </c>
      <c r="S631" s="19">
        <f t="shared" si="2482"/>
        <v>2861.2000000000003</v>
      </c>
      <c r="T631" s="19">
        <f t="shared" si="2483"/>
        <v>7153</v>
      </c>
      <c r="U631" s="19"/>
      <c r="X631" s="1" t="str">
        <f t="shared" si="2484"/>
        <v>Designers</v>
      </c>
      <c r="Y631" s="19">
        <f t="shared" si="2518"/>
        <v>0</v>
      </c>
      <c r="Z631" s="19">
        <f t="shared" si="2518"/>
        <v>0</v>
      </c>
      <c r="AA631" s="19">
        <f t="shared" si="2518"/>
        <v>0</v>
      </c>
      <c r="AB631" s="19">
        <f t="shared" si="2518"/>
        <v>497.6</v>
      </c>
      <c r="AC631" s="19">
        <f t="shared" si="2518"/>
        <v>1244</v>
      </c>
      <c r="AE631" s="19">
        <f t="shared" si="2485"/>
        <v>0</v>
      </c>
      <c r="AF631">
        <f t="shared" si="2486"/>
        <v>0</v>
      </c>
      <c r="AG631">
        <f t="shared" si="2487"/>
        <v>0</v>
      </c>
      <c r="AH631">
        <f t="shared" si="2488"/>
        <v>20028.400000000001</v>
      </c>
      <c r="AI631">
        <f t="shared" si="2489"/>
        <v>50071</v>
      </c>
      <c r="AJ631" s="19"/>
      <c r="AL631" s="19">
        <f t="shared" si="2490"/>
        <v>0</v>
      </c>
      <c r="AM631" s="19">
        <f t="shared" si="2491"/>
        <v>0</v>
      </c>
      <c r="AN631" s="19">
        <f t="shared" si="2492"/>
        <v>0</v>
      </c>
      <c r="AO631" s="19">
        <f t="shared" si="2493"/>
        <v>2861.2000000000003</v>
      </c>
      <c r="AP631" s="19">
        <f t="shared" si="2494"/>
        <v>7153</v>
      </c>
      <c r="AQ631" s="19"/>
      <c r="AT631" s="1" t="str">
        <f t="shared" si="2495"/>
        <v>Designers</v>
      </c>
      <c r="AU631" s="19">
        <f t="shared" si="2519"/>
        <v>0</v>
      </c>
      <c r="AV631" s="19">
        <f t="shared" si="2519"/>
        <v>0</v>
      </c>
      <c r="AW631" s="19">
        <f t="shared" si="2519"/>
        <v>0</v>
      </c>
      <c r="AX631" s="19">
        <f t="shared" si="2519"/>
        <v>497.6</v>
      </c>
      <c r="AY631" s="19">
        <f t="shared" si="2519"/>
        <v>1244</v>
      </c>
      <c r="BA631" s="19">
        <f t="shared" si="2496"/>
        <v>0</v>
      </c>
      <c r="BB631">
        <f t="shared" si="2497"/>
        <v>0</v>
      </c>
      <c r="BC631">
        <f t="shared" si="2498"/>
        <v>0</v>
      </c>
      <c r="BD631">
        <f t="shared" si="2499"/>
        <v>20028.400000000001</v>
      </c>
      <c r="BE631">
        <f t="shared" si="2500"/>
        <v>50071</v>
      </c>
      <c r="BF631" s="19"/>
      <c r="BH631" s="19">
        <f t="shared" si="2501"/>
        <v>0</v>
      </c>
      <c r="BI631" s="19">
        <f t="shared" si="2502"/>
        <v>0</v>
      </c>
      <c r="BJ631" s="19">
        <f t="shared" si="2503"/>
        <v>0</v>
      </c>
      <c r="BK631" s="19">
        <f t="shared" si="2504"/>
        <v>2861.2000000000003</v>
      </c>
      <c r="BL631" s="19">
        <f t="shared" si="2505"/>
        <v>7153</v>
      </c>
      <c r="BM631" s="19"/>
      <c r="BP631" s="1" t="str">
        <f t="shared" si="2506"/>
        <v>Designers</v>
      </c>
      <c r="BQ631" s="19">
        <f t="shared" si="2520"/>
        <v>0</v>
      </c>
      <c r="BR631" s="19">
        <f t="shared" si="2520"/>
        <v>0</v>
      </c>
      <c r="BS631" s="19">
        <f t="shared" si="2520"/>
        <v>0</v>
      </c>
      <c r="BT631" s="19">
        <f t="shared" si="2520"/>
        <v>497.6</v>
      </c>
      <c r="BU631" s="19">
        <f t="shared" si="2520"/>
        <v>1244</v>
      </c>
      <c r="BW631" s="19">
        <f t="shared" si="2507"/>
        <v>0</v>
      </c>
      <c r="BX631">
        <f t="shared" si="2508"/>
        <v>0</v>
      </c>
      <c r="BY631">
        <f t="shared" si="2509"/>
        <v>0</v>
      </c>
      <c r="BZ631">
        <f t="shared" si="2510"/>
        <v>20028.400000000001</v>
      </c>
      <c r="CA631">
        <f t="shared" si="2511"/>
        <v>50071</v>
      </c>
      <c r="CB631" s="19"/>
      <c r="CD631" s="19">
        <f t="shared" si="2512"/>
        <v>0</v>
      </c>
      <c r="CE631" s="19">
        <f t="shared" si="2513"/>
        <v>0</v>
      </c>
      <c r="CF631" s="19">
        <f t="shared" si="2514"/>
        <v>0</v>
      </c>
      <c r="CG631" s="19">
        <f t="shared" si="2515"/>
        <v>2861.2000000000003</v>
      </c>
      <c r="CH631" s="19">
        <f t="shared" si="2516"/>
        <v>7153</v>
      </c>
      <c r="CI631" s="19"/>
    </row>
    <row r="632" spans="1:87">
      <c r="B632" s="1" t="str">
        <f t="shared" si="2473"/>
        <v>Supra</v>
      </c>
      <c r="C632" s="19">
        <f t="shared" si="2517"/>
        <v>0</v>
      </c>
      <c r="D632" s="19">
        <f t="shared" si="2517"/>
        <v>0</v>
      </c>
      <c r="E632" s="19">
        <f t="shared" si="2517"/>
        <v>0</v>
      </c>
      <c r="F632" s="19">
        <f t="shared" si="2517"/>
        <v>248.8</v>
      </c>
      <c r="G632" s="19">
        <f t="shared" si="2517"/>
        <v>622</v>
      </c>
      <c r="I632" s="19">
        <f t="shared" si="2474"/>
        <v>0</v>
      </c>
      <c r="J632">
        <f t="shared" si="2475"/>
        <v>0</v>
      </c>
      <c r="K632">
        <f t="shared" si="2476"/>
        <v>0</v>
      </c>
      <c r="L632">
        <f t="shared" si="2477"/>
        <v>28388.080000000002</v>
      </c>
      <c r="M632">
        <f t="shared" si="2478"/>
        <v>70970.200000000012</v>
      </c>
      <c r="N632" s="19"/>
      <c r="P632" s="19">
        <f t="shared" si="2479"/>
        <v>0</v>
      </c>
      <c r="Q632" s="19">
        <f t="shared" si="2480"/>
        <v>0</v>
      </c>
      <c r="R632" s="19">
        <f t="shared" si="2481"/>
        <v>0</v>
      </c>
      <c r="S632" s="19">
        <f t="shared" si="2482"/>
        <v>4055.4400000000005</v>
      </c>
      <c r="T632" s="19">
        <f t="shared" si="2483"/>
        <v>10138.6</v>
      </c>
      <c r="U632" s="19"/>
      <c r="X632" s="1" t="str">
        <f t="shared" si="2484"/>
        <v>Supra</v>
      </c>
      <c r="Y632" s="19">
        <f t="shared" si="2518"/>
        <v>0</v>
      </c>
      <c r="Z632" s="19">
        <f t="shared" si="2518"/>
        <v>0</v>
      </c>
      <c r="AA632" s="19">
        <f t="shared" si="2518"/>
        <v>0</v>
      </c>
      <c r="AB632" s="19">
        <f t="shared" si="2518"/>
        <v>248.8</v>
      </c>
      <c r="AC632" s="19">
        <f t="shared" si="2518"/>
        <v>622</v>
      </c>
      <c r="AE632" s="19">
        <f t="shared" si="2485"/>
        <v>0</v>
      </c>
      <c r="AF632">
        <f t="shared" si="2486"/>
        <v>0</v>
      </c>
      <c r="AG632">
        <f t="shared" si="2487"/>
        <v>0</v>
      </c>
      <c r="AH632">
        <f t="shared" si="2488"/>
        <v>28388.080000000002</v>
      </c>
      <c r="AI632">
        <f t="shared" si="2489"/>
        <v>70970.200000000012</v>
      </c>
      <c r="AJ632" s="19"/>
      <c r="AL632" s="19">
        <f t="shared" si="2490"/>
        <v>0</v>
      </c>
      <c r="AM632" s="19">
        <f t="shared" si="2491"/>
        <v>0</v>
      </c>
      <c r="AN632" s="19">
        <f t="shared" si="2492"/>
        <v>0</v>
      </c>
      <c r="AO632" s="19">
        <f t="shared" si="2493"/>
        <v>4055.4400000000005</v>
      </c>
      <c r="AP632" s="19">
        <f t="shared" si="2494"/>
        <v>10138.6</v>
      </c>
      <c r="AQ632" s="19"/>
      <c r="AT632" s="1" t="str">
        <f t="shared" si="2495"/>
        <v>Supra</v>
      </c>
      <c r="AU632" s="19">
        <f t="shared" si="2519"/>
        <v>0</v>
      </c>
      <c r="AV632" s="19">
        <f t="shared" si="2519"/>
        <v>0</v>
      </c>
      <c r="AW632" s="19">
        <f t="shared" si="2519"/>
        <v>0</v>
      </c>
      <c r="AX632" s="19">
        <f t="shared" si="2519"/>
        <v>248.8</v>
      </c>
      <c r="AY632" s="19">
        <f t="shared" si="2519"/>
        <v>622</v>
      </c>
      <c r="BA632" s="19">
        <f t="shared" si="2496"/>
        <v>0</v>
      </c>
      <c r="BB632">
        <f t="shared" si="2497"/>
        <v>0</v>
      </c>
      <c r="BC632">
        <f t="shared" si="2498"/>
        <v>0</v>
      </c>
      <c r="BD632">
        <f t="shared" si="2499"/>
        <v>28388.080000000002</v>
      </c>
      <c r="BE632">
        <f t="shared" si="2500"/>
        <v>70970.200000000012</v>
      </c>
      <c r="BF632" s="19"/>
      <c r="BH632" s="19">
        <f t="shared" si="2501"/>
        <v>0</v>
      </c>
      <c r="BI632" s="19">
        <f t="shared" si="2502"/>
        <v>0</v>
      </c>
      <c r="BJ632" s="19">
        <f t="shared" si="2503"/>
        <v>0</v>
      </c>
      <c r="BK632" s="19">
        <f t="shared" si="2504"/>
        <v>4055.4400000000005</v>
      </c>
      <c r="BL632" s="19">
        <f t="shared" si="2505"/>
        <v>10138.6</v>
      </c>
      <c r="BM632" s="19"/>
      <c r="BP632" s="1" t="str">
        <f t="shared" si="2506"/>
        <v>Supra</v>
      </c>
      <c r="BQ632" s="19">
        <f t="shared" si="2520"/>
        <v>0</v>
      </c>
      <c r="BR632" s="19">
        <f t="shared" si="2520"/>
        <v>0</v>
      </c>
      <c r="BS632" s="19">
        <f t="shared" si="2520"/>
        <v>0</v>
      </c>
      <c r="BT632" s="19">
        <f t="shared" si="2520"/>
        <v>248.8</v>
      </c>
      <c r="BU632" s="19">
        <f t="shared" si="2520"/>
        <v>622</v>
      </c>
      <c r="BW632" s="19">
        <f t="shared" si="2507"/>
        <v>0</v>
      </c>
      <c r="BX632">
        <f t="shared" si="2508"/>
        <v>0</v>
      </c>
      <c r="BY632">
        <f t="shared" si="2509"/>
        <v>0</v>
      </c>
      <c r="BZ632">
        <f t="shared" si="2510"/>
        <v>28388.080000000002</v>
      </c>
      <c r="CA632">
        <f t="shared" si="2511"/>
        <v>70970.200000000012</v>
      </c>
      <c r="CB632" s="19"/>
      <c r="CD632" s="19">
        <f t="shared" si="2512"/>
        <v>0</v>
      </c>
      <c r="CE632" s="19">
        <f t="shared" si="2513"/>
        <v>0</v>
      </c>
      <c r="CF632" s="19">
        <f t="shared" si="2514"/>
        <v>0</v>
      </c>
      <c r="CG632" s="19">
        <f t="shared" si="2515"/>
        <v>4055.4400000000005</v>
      </c>
      <c r="CH632" s="19">
        <f t="shared" si="2516"/>
        <v>10138.6</v>
      </c>
      <c r="CI632" s="19"/>
    </row>
    <row r="633" spans="1:87">
      <c r="B633" s="1"/>
      <c r="C633" s="19">
        <f t="shared" si="2517"/>
        <v>0</v>
      </c>
      <c r="D633" s="19">
        <f t="shared" si="2517"/>
        <v>0</v>
      </c>
      <c r="E633" s="19">
        <f t="shared" si="2517"/>
        <v>0</v>
      </c>
      <c r="F633" s="19">
        <f t="shared" si="2517"/>
        <v>0</v>
      </c>
      <c r="G633" s="19">
        <f t="shared" si="2517"/>
        <v>0</v>
      </c>
      <c r="I633" s="19"/>
      <c r="N633" s="19"/>
      <c r="P633" s="19"/>
      <c r="Q633" s="19"/>
      <c r="R633" s="19"/>
      <c r="S633" s="19"/>
      <c r="T633" s="19"/>
      <c r="U633" s="19"/>
      <c r="X633" s="1">
        <f t="shared" si="2484"/>
        <v>0</v>
      </c>
      <c r="Y633" s="19">
        <f t="shared" si="2518"/>
        <v>0</v>
      </c>
      <c r="Z633" s="19">
        <f t="shared" si="2518"/>
        <v>0</v>
      </c>
      <c r="AA633" s="19">
        <f t="shared" si="2518"/>
        <v>0</v>
      </c>
      <c r="AB633" s="19">
        <f t="shared" si="2518"/>
        <v>0</v>
      </c>
      <c r="AC633" s="19">
        <f t="shared" si="2518"/>
        <v>0</v>
      </c>
      <c r="AE633" s="19">
        <f t="shared" si="2485"/>
        <v>0</v>
      </c>
      <c r="AF633">
        <f t="shared" si="2486"/>
        <v>0</v>
      </c>
      <c r="AG633">
        <f t="shared" si="2487"/>
        <v>0</v>
      </c>
      <c r="AH633">
        <f t="shared" si="2488"/>
        <v>0</v>
      </c>
      <c r="AI633">
        <f t="shared" si="2489"/>
        <v>0</v>
      </c>
      <c r="AJ633" s="19"/>
      <c r="AL633" s="19">
        <f t="shared" si="2490"/>
        <v>0</v>
      </c>
      <c r="AM633" s="19">
        <f t="shared" si="2491"/>
        <v>0</v>
      </c>
      <c r="AN633" s="19">
        <f t="shared" si="2492"/>
        <v>0</v>
      </c>
      <c r="AO633" s="19">
        <f t="shared" si="2493"/>
        <v>0</v>
      </c>
      <c r="AP633" s="19">
        <f t="shared" si="2494"/>
        <v>0</v>
      </c>
      <c r="AQ633" s="19"/>
      <c r="AT633" s="1">
        <f t="shared" si="2495"/>
        <v>0</v>
      </c>
      <c r="AU633" s="19">
        <f t="shared" si="2519"/>
        <v>0</v>
      </c>
      <c r="AV633" s="19">
        <f t="shared" si="2519"/>
        <v>0</v>
      </c>
      <c r="AW633" s="19">
        <f t="shared" si="2519"/>
        <v>0</v>
      </c>
      <c r="AX633" s="19">
        <f t="shared" si="2519"/>
        <v>0</v>
      </c>
      <c r="AY633" s="19">
        <f t="shared" si="2519"/>
        <v>0</v>
      </c>
      <c r="BA633" s="19">
        <f t="shared" si="2496"/>
        <v>0</v>
      </c>
      <c r="BB633">
        <f t="shared" si="2497"/>
        <v>0</v>
      </c>
      <c r="BC633">
        <f t="shared" si="2498"/>
        <v>0</v>
      </c>
      <c r="BD633">
        <f t="shared" si="2499"/>
        <v>0</v>
      </c>
      <c r="BE633">
        <f t="shared" si="2500"/>
        <v>0</v>
      </c>
      <c r="BF633" s="19"/>
      <c r="BH633" s="19">
        <f t="shared" si="2501"/>
        <v>0</v>
      </c>
      <c r="BI633" s="19">
        <f t="shared" si="2502"/>
        <v>0</v>
      </c>
      <c r="BJ633" s="19">
        <f t="shared" si="2503"/>
        <v>0</v>
      </c>
      <c r="BK633" s="19">
        <f t="shared" si="2504"/>
        <v>0</v>
      </c>
      <c r="BL633" s="19">
        <f t="shared" si="2505"/>
        <v>0</v>
      </c>
      <c r="BM633" s="19"/>
      <c r="BP633" s="1">
        <f t="shared" si="2506"/>
        <v>0</v>
      </c>
      <c r="BQ633" s="19">
        <f t="shared" si="2520"/>
        <v>0</v>
      </c>
      <c r="BR633" s="19">
        <f t="shared" si="2520"/>
        <v>0</v>
      </c>
      <c r="BS633" s="19">
        <f t="shared" si="2520"/>
        <v>0</v>
      </c>
      <c r="BT633" s="19">
        <f t="shared" si="2520"/>
        <v>0</v>
      </c>
      <c r="BU633" s="19">
        <f t="shared" si="2520"/>
        <v>0</v>
      </c>
      <c r="BW633" s="19">
        <f t="shared" si="2507"/>
        <v>0</v>
      </c>
      <c r="BX633">
        <f t="shared" si="2508"/>
        <v>0</v>
      </c>
      <c r="BY633">
        <f t="shared" si="2509"/>
        <v>0</v>
      </c>
      <c r="BZ633">
        <f t="shared" si="2510"/>
        <v>0</v>
      </c>
      <c r="CA633">
        <f t="shared" si="2511"/>
        <v>0</v>
      </c>
      <c r="CB633" s="19"/>
      <c r="CD633" s="19">
        <f t="shared" si="2512"/>
        <v>0</v>
      </c>
      <c r="CE633" s="19">
        <f t="shared" si="2513"/>
        <v>0</v>
      </c>
      <c r="CF633" s="19">
        <f t="shared" si="2514"/>
        <v>0</v>
      </c>
      <c r="CG633" s="19">
        <f t="shared" si="2515"/>
        <v>0</v>
      </c>
      <c r="CH633" s="19">
        <f t="shared" si="2516"/>
        <v>0</v>
      </c>
      <c r="CI633" s="19"/>
    </row>
    <row r="634" spans="1:87">
      <c r="B634" s="1" t="str">
        <f t="shared" si="2473"/>
        <v>Niños</v>
      </c>
      <c r="C634" s="19">
        <f t="shared" si="2517"/>
        <v>0</v>
      </c>
      <c r="D634" s="19">
        <f t="shared" si="2517"/>
        <v>0</v>
      </c>
      <c r="E634" s="19">
        <f t="shared" si="2517"/>
        <v>0</v>
      </c>
      <c r="F634" s="19">
        <f t="shared" si="2517"/>
        <v>298.56</v>
      </c>
      <c r="G634" s="19">
        <f t="shared" si="2517"/>
        <v>746.4</v>
      </c>
      <c r="I634" s="19">
        <f>+C634*J538</f>
        <v>0</v>
      </c>
      <c r="J634">
        <f>+D634*J538</f>
        <v>0</v>
      </c>
      <c r="K634">
        <f>+E634*J538</f>
        <v>0</v>
      </c>
      <c r="L634">
        <f>+F634*J538</f>
        <v>1843.6080000000002</v>
      </c>
      <c r="M634">
        <f>+G634*J538</f>
        <v>4609.0200000000004</v>
      </c>
      <c r="N634" s="19"/>
      <c r="P634" s="19">
        <f t="shared" ref="P634:T637" si="2521">+C634*$C538</f>
        <v>0</v>
      </c>
      <c r="Q634" s="19">
        <f t="shared" si="2521"/>
        <v>0</v>
      </c>
      <c r="R634" s="19">
        <f t="shared" si="2521"/>
        <v>0</v>
      </c>
      <c r="S634" s="19">
        <f t="shared" si="2521"/>
        <v>970.32000000000016</v>
      </c>
      <c r="T634" s="19">
        <f t="shared" si="2521"/>
        <v>2425.8000000000002</v>
      </c>
      <c r="U634" s="19"/>
      <c r="X634" s="1" t="str">
        <f t="shared" si="2484"/>
        <v>Niños</v>
      </c>
      <c r="Y634" s="19">
        <f t="shared" si="2518"/>
        <v>0</v>
      </c>
      <c r="Z634" s="19">
        <f t="shared" si="2518"/>
        <v>0</v>
      </c>
      <c r="AA634" s="19">
        <f t="shared" si="2518"/>
        <v>0</v>
      </c>
      <c r="AB634" s="19">
        <f t="shared" si="2518"/>
        <v>298.56</v>
      </c>
      <c r="AC634" s="19">
        <f t="shared" si="2518"/>
        <v>746.4</v>
      </c>
      <c r="AE634" s="19">
        <f t="shared" si="2485"/>
        <v>0</v>
      </c>
      <c r="AF634">
        <f t="shared" si="2486"/>
        <v>0</v>
      </c>
      <c r="AG634">
        <f t="shared" si="2487"/>
        <v>0</v>
      </c>
      <c r="AH634">
        <f t="shared" si="2488"/>
        <v>1843.6080000000002</v>
      </c>
      <c r="AI634">
        <f t="shared" si="2489"/>
        <v>4609.0200000000004</v>
      </c>
      <c r="AJ634" s="19"/>
      <c r="AL634" s="19">
        <f t="shared" si="2490"/>
        <v>0</v>
      </c>
      <c r="AM634" s="19">
        <f t="shared" si="2491"/>
        <v>0</v>
      </c>
      <c r="AN634" s="19">
        <f t="shared" si="2492"/>
        <v>0</v>
      </c>
      <c r="AO634" s="19">
        <f t="shared" si="2493"/>
        <v>970.32000000000016</v>
      </c>
      <c r="AP634" s="19">
        <f t="shared" si="2494"/>
        <v>2425.8000000000002</v>
      </c>
      <c r="AQ634" s="19"/>
      <c r="AT634" s="1" t="str">
        <f t="shared" si="2495"/>
        <v>Niños</v>
      </c>
      <c r="AU634" s="19">
        <f t="shared" si="2519"/>
        <v>0</v>
      </c>
      <c r="AV634" s="19">
        <f t="shared" si="2519"/>
        <v>0</v>
      </c>
      <c r="AW634" s="19">
        <f t="shared" si="2519"/>
        <v>0</v>
      </c>
      <c r="AX634" s="19">
        <f t="shared" si="2519"/>
        <v>298.56</v>
      </c>
      <c r="AY634" s="19">
        <f t="shared" si="2519"/>
        <v>746.4</v>
      </c>
      <c r="BA634" s="19">
        <f t="shared" si="2496"/>
        <v>0</v>
      </c>
      <c r="BB634">
        <f t="shared" si="2497"/>
        <v>0</v>
      </c>
      <c r="BC634">
        <f t="shared" si="2498"/>
        <v>0</v>
      </c>
      <c r="BD634">
        <f t="shared" si="2499"/>
        <v>1843.6080000000002</v>
      </c>
      <c r="BE634">
        <f t="shared" si="2500"/>
        <v>4609.0200000000004</v>
      </c>
      <c r="BF634" s="19"/>
      <c r="BH634" s="19">
        <f t="shared" si="2501"/>
        <v>0</v>
      </c>
      <c r="BI634" s="19">
        <f t="shared" si="2502"/>
        <v>0</v>
      </c>
      <c r="BJ634" s="19">
        <f t="shared" si="2503"/>
        <v>0</v>
      </c>
      <c r="BK634" s="19">
        <f t="shared" si="2504"/>
        <v>970.32000000000016</v>
      </c>
      <c r="BL634" s="19">
        <f t="shared" si="2505"/>
        <v>2425.8000000000002</v>
      </c>
      <c r="BM634" s="19"/>
      <c r="BP634" s="1" t="str">
        <f t="shared" si="2506"/>
        <v>Niños</v>
      </c>
      <c r="BQ634" s="19">
        <f t="shared" si="2520"/>
        <v>0</v>
      </c>
      <c r="BR634" s="19">
        <f t="shared" si="2520"/>
        <v>0</v>
      </c>
      <c r="BS634" s="19">
        <f t="shared" si="2520"/>
        <v>0</v>
      </c>
      <c r="BT634" s="19">
        <f t="shared" si="2520"/>
        <v>298.56</v>
      </c>
      <c r="BU634" s="19">
        <f t="shared" si="2520"/>
        <v>746.4</v>
      </c>
      <c r="BW634" s="19">
        <f t="shared" si="2507"/>
        <v>0</v>
      </c>
      <c r="BX634">
        <f t="shared" si="2508"/>
        <v>0</v>
      </c>
      <c r="BY634">
        <f t="shared" si="2509"/>
        <v>0</v>
      </c>
      <c r="BZ634">
        <f t="shared" si="2510"/>
        <v>1843.6080000000002</v>
      </c>
      <c r="CA634">
        <f t="shared" si="2511"/>
        <v>4609.0200000000004</v>
      </c>
      <c r="CB634" s="19"/>
      <c r="CD634" s="19">
        <f t="shared" si="2512"/>
        <v>0</v>
      </c>
      <c r="CE634" s="19">
        <f t="shared" si="2513"/>
        <v>0</v>
      </c>
      <c r="CF634" s="19">
        <f t="shared" si="2514"/>
        <v>0</v>
      </c>
      <c r="CG634" s="19">
        <f t="shared" si="2515"/>
        <v>970.32000000000016</v>
      </c>
      <c r="CH634" s="19">
        <f t="shared" si="2516"/>
        <v>2425.8000000000002</v>
      </c>
      <c r="CI634" s="19"/>
    </row>
    <row r="635" spans="1:87">
      <c r="B635" s="1" t="str">
        <f t="shared" si="2473"/>
        <v>Señora</v>
      </c>
      <c r="C635" s="19">
        <f t="shared" si="2517"/>
        <v>0</v>
      </c>
      <c r="D635" s="19">
        <f t="shared" si="2517"/>
        <v>0</v>
      </c>
      <c r="E635" s="19">
        <f t="shared" si="2517"/>
        <v>0</v>
      </c>
      <c r="F635" s="19">
        <f t="shared" si="2517"/>
        <v>298.56</v>
      </c>
      <c r="G635" s="19">
        <f t="shared" si="2517"/>
        <v>746.4</v>
      </c>
      <c r="I635" s="19">
        <f>+C635*J539</f>
        <v>0</v>
      </c>
      <c r="J635">
        <f>+D635*J539</f>
        <v>0</v>
      </c>
      <c r="K635">
        <f>+E635*J539</f>
        <v>0</v>
      </c>
      <c r="L635">
        <f>+F635*J539</f>
        <v>2439.2352000000001</v>
      </c>
      <c r="M635">
        <f>+G635*J539</f>
        <v>6098.0879999999997</v>
      </c>
      <c r="N635" s="19"/>
      <c r="P635" s="19">
        <f t="shared" si="2521"/>
        <v>0</v>
      </c>
      <c r="Q635" s="19">
        <f t="shared" si="2521"/>
        <v>0</v>
      </c>
      <c r="R635" s="19">
        <f t="shared" si="2521"/>
        <v>0</v>
      </c>
      <c r="S635" s="19">
        <f t="shared" si="2521"/>
        <v>1283.808</v>
      </c>
      <c r="T635" s="19">
        <f t="shared" si="2521"/>
        <v>3209.52</v>
      </c>
      <c r="U635" s="19"/>
      <c r="X635" s="1" t="str">
        <f t="shared" si="2484"/>
        <v>Señora</v>
      </c>
      <c r="Y635" s="19">
        <f t="shared" si="2518"/>
        <v>0</v>
      </c>
      <c r="Z635" s="19">
        <f t="shared" si="2518"/>
        <v>0</v>
      </c>
      <c r="AA635" s="19">
        <f t="shared" si="2518"/>
        <v>0</v>
      </c>
      <c r="AB635" s="19">
        <f t="shared" si="2518"/>
        <v>298.56</v>
      </c>
      <c r="AC635" s="19">
        <f t="shared" si="2518"/>
        <v>746.4</v>
      </c>
      <c r="AE635" s="19">
        <f t="shared" si="2485"/>
        <v>0</v>
      </c>
      <c r="AF635">
        <f t="shared" si="2486"/>
        <v>0</v>
      </c>
      <c r="AG635">
        <f t="shared" si="2487"/>
        <v>0</v>
      </c>
      <c r="AH635">
        <f t="shared" si="2488"/>
        <v>2439.2352000000001</v>
      </c>
      <c r="AI635">
        <f t="shared" si="2489"/>
        <v>6098.0879999999997</v>
      </c>
      <c r="AJ635" s="19"/>
      <c r="AL635" s="19">
        <f t="shared" si="2490"/>
        <v>0</v>
      </c>
      <c r="AM635" s="19">
        <f t="shared" si="2491"/>
        <v>0</v>
      </c>
      <c r="AN635" s="19">
        <f t="shared" si="2492"/>
        <v>0</v>
      </c>
      <c r="AO635" s="19">
        <f t="shared" si="2493"/>
        <v>1283.808</v>
      </c>
      <c r="AP635" s="19">
        <f t="shared" si="2494"/>
        <v>3209.52</v>
      </c>
      <c r="AQ635" s="19"/>
      <c r="AT635" s="1" t="str">
        <f t="shared" si="2495"/>
        <v>Señora</v>
      </c>
      <c r="AU635" s="19">
        <f t="shared" si="2519"/>
        <v>0</v>
      </c>
      <c r="AV635" s="19">
        <f t="shared" si="2519"/>
        <v>0</v>
      </c>
      <c r="AW635" s="19">
        <f t="shared" si="2519"/>
        <v>0</v>
      </c>
      <c r="AX635" s="19">
        <f t="shared" si="2519"/>
        <v>298.56</v>
      </c>
      <c r="AY635" s="19">
        <f t="shared" si="2519"/>
        <v>746.4</v>
      </c>
      <c r="BA635" s="19">
        <f t="shared" si="2496"/>
        <v>0</v>
      </c>
      <c r="BB635">
        <f t="shared" si="2497"/>
        <v>0</v>
      </c>
      <c r="BC635">
        <f t="shared" si="2498"/>
        <v>0</v>
      </c>
      <c r="BD635">
        <f t="shared" si="2499"/>
        <v>2439.2352000000001</v>
      </c>
      <c r="BE635">
        <f t="shared" si="2500"/>
        <v>6098.0879999999997</v>
      </c>
      <c r="BF635" s="19"/>
      <c r="BH635" s="19">
        <f t="shared" si="2501"/>
        <v>0</v>
      </c>
      <c r="BI635" s="19">
        <f t="shared" si="2502"/>
        <v>0</v>
      </c>
      <c r="BJ635" s="19">
        <f t="shared" si="2503"/>
        <v>0</v>
      </c>
      <c r="BK635" s="19">
        <f t="shared" si="2504"/>
        <v>1283.808</v>
      </c>
      <c r="BL635" s="19">
        <f t="shared" si="2505"/>
        <v>3209.52</v>
      </c>
      <c r="BM635" s="19"/>
      <c r="BP635" s="1" t="str">
        <f t="shared" si="2506"/>
        <v>Señora</v>
      </c>
      <c r="BQ635" s="19">
        <f t="shared" si="2520"/>
        <v>0</v>
      </c>
      <c r="BR635" s="19">
        <f t="shared" si="2520"/>
        <v>0</v>
      </c>
      <c r="BS635" s="19">
        <f t="shared" si="2520"/>
        <v>0</v>
      </c>
      <c r="BT635" s="19">
        <f t="shared" si="2520"/>
        <v>298.56</v>
      </c>
      <c r="BU635" s="19">
        <f t="shared" si="2520"/>
        <v>746.4</v>
      </c>
      <c r="BW635" s="19">
        <f t="shared" si="2507"/>
        <v>0</v>
      </c>
      <c r="BX635">
        <f t="shared" si="2508"/>
        <v>0</v>
      </c>
      <c r="BY635">
        <f t="shared" si="2509"/>
        <v>0</v>
      </c>
      <c r="BZ635">
        <f t="shared" si="2510"/>
        <v>2439.2352000000001</v>
      </c>
      <c r="CA635">
        <f t="shared" si="2511"/>
        <v>6098.0879999999997</v>
      </c>
      <c r="CB635" s="19"/>
      <c r="CD635" s="19">
        <f t="shared" si="2512"/>
        <v>0</v>
      </c>
      <c r="CE635" s="19">
        <f t="shared" si="2513"/>
        <v>0</v>
      </c>
      <c r="CF635" s="19">
        <f t="shared" si="2514"/>
        <v>0</v>
      </c>
      <c r="CG635" s="19">
        <f t="shared" si="2515"/>
        <v>1283.808</v>
      </c>
      <c r="CH635" s="19">
        <f t="shared" si="2516"/>
        <v>3209.52</v>
      </c>
      <c r="CI635" s="19"/>
    </row>
    <row r="636" spans="1:87">
      <c r="B636" s="1" t="str">
        <f t="shared" si="2473"/>
        <v>Regalo</v>
      </c>
      <c r="C636" s="19">
        <f t="shared" ref="C636:G637" si="2522">+B$577*C568</f>
        <v>0</v>
      </c>
      <c r="D636" s="19">
        <f t="shared" si="2522"/>
        <v>0</v>
      </c>
      <c r="E636" s="19">
        <f t="shared" si="2522"/>
        <v>0</v>
      </c>
      <c r="F636" s="19">
        <f t="shared" si="2522"/>
        <v>0</v>
      </c>
      <c r="G636" s="19">
        <f t="shared" si="2522"/>
        <v>0</v>
      </c>
      <c r="I636" s="19">
        <f>+C636*J540</f>
        <v>0</v>
      </c>
      <c r="J636">
        <f>+D636*J540</f>
        <v>0</v>
      </c>
      <c r="K636">
        <f>+E636*J540</f>
        <v>0</v>
      </c>
      <c r="L636">
        <f>+F636*J540</f>
        <v>0</v>
      </c>
      <c r="M636">
        <f>+G636*J540</f>
        <v>0</v>
      </c>
      <c r="N636" s="19"/>
      <c r="P636" s="19">
        <f t="shared" si="2521"/>
        <v>0</v>
      </c>
      <c r="Q636" s="19">
        <f t="shared" si="2521"/>
        <v>0</v>
      </c>
      <c r="R636" s="19">
        <f t="shared" si="2521"/>
        <v>0</v>
      </c>
      <c r="S636" s="19">
        <f t="shared" si="2521"/>
        <v>0</v>
      </c>
      <c r="T636" s="19">
        <f t="shared" si="2521"/>
        <v>0</v>
      </c>
      <c r="U636" s="19"/>
      <c r="X636" s="1" t="str">
        <f t="shared" si="2484"/>
        <v>Regalo</v>
      </c>
      <c r="Y636" s="19">
        <f t="shared" ref="Y636:AC637" si="2523">+X$577*Y568</f>
        <v>0</v>
      </c>
      <c r="Z636" s="19">
        <f t="shared" si="2523"/>
        <v>0</v>
      </c>
      <c r="AA636" s="19">
        <f t="shared" si="2523"/>
        <v>0</v>
      </c>
      <c r="AB636" s="19">
        <f t="shared" si="2523"/>
        <v>0</v>
      </c>
      <c r="AC636" s="19">
        <f t="shared" si="2523"/>
        <v>0</v>
      </c>
      <c r="AE636" s="19">
        <f t="shared" si="2485"/>
        <v>0</v>
      </c>
      <c r="AF636">
        <f t="shared" si="2486"/>
        <v>0</v>
      </c>
      <c r="AG636">
        <f t="shared" si="2487"/>
        <v>0</v>
      </c>
      <c r="AH636">
        <f t="shared" si="2488"/>
        <v>0</v>
      </c>
      <c r="AI636">
        <f t="shared" si="2489"/>
        <v>0</v>
      </c>
      <c r="AJ636" s="19"/>
      <c r="AL636" s="19">
        <f t="shared" si="2490"/>
        <v>0</v>
      </c>
      <c r="AM636" s="19">
        <f t="shared" si="2491"/>
        <v>0</v>
      </c>
      <c r="AN636" s="19">
        <f t="shared" si="2492"/>
        <v>0</v>
      </c>
      <c r="AO636" s="19">
        <f t="shared" si="2493"/>
        <v>0</v>
      </c>
      <c r="AP636" s="19">
        <f t="shared" si="2494"/>
        <v>0</v>
      </c>
      <c r="AQ636" s="19"/>
      <c r="AT636" s="1" t="str">
        <f t="shared" si="2495"/>
        <v>Regalo</v>
      </c>
      <c r="AU636" s="19">
        <f t="shared" ref="AU636:AY637" si="2524">+AT$577*AU568</f>
        <v>0</v>
      </c>
      <c r="AV636" s="19">
        <f t="shared" si="2524"/>
        <v>0</v>
      </c>
      <c r="AW636" s="19">
        <f t="shared" si="2524"/>
        <v>0</v>
      </c>
      <c r="AX636" s="19">
        <f t="shared" si="2524"/>
        <v>0</v>
      </c>
      <c r="AY636" s="19">
        <f t="shared" si="2524"/>
        <v>0</v>
      </c>
      <c r="BA636" s="19">
        <f t="shared" si="2496"/>
        <v>0</v>
      </c>
      <c r="BB636">
        <f t="shared" si="2497"/>
        <v>0</v>
      </c>
      <c r="BC636">
        <f t="shared" si="2498"/>
        <v>0</v>
      </c>
      <c r="BD636">
        <f t="shared" si="2499"/>
        <v>0</v>
      </c>
      <c r="BE636">
        <f t="shared" si="2500"/>
        <v>0</v>
      </c>
      <c r="BF636" s="19"/>
      <c r="BH636" s="19">
        <f t="shared" si="2501"/>
        <v>0</v>
      </c>
      <c r="BI636" s="19">
        <f t="shared" si="2502"/>
        <v>0</v>
      </c>
      <c r="BJ636" s="19">
        <f t="shared" si="2503"/>
        <v>0</v>
      </c>
      <c r="BK636" s="19">
        <f t="shared" si="2504"/>
        <v>0</v>
      </c>
      <c r="BL636" s="19">
        <f t="shared" si="2505"/>
        <v>0</v>
      </c>
      <c r="BM636" s="19"/>
      <c r="BP636" s="1" t="str">
        <f t="shared" si="2506"/>
        <v>Regalo</v>
      </c>
      <c r="BQ636" s="19">
        <f t="shared" ref="BQ636:BU637" si="2525">+BP$577*BQ568</f>
        <v>0</v>
      </c>
      <c r="BR636" s="19">
        <f t="shared" si="2525"/>
        <v>0</v>
      </c>
      <c r="BS636" s="19">
        <f t="shared" si="2525"/>
        <v>0</v>
      </c>
      <c r="BT636" s="19">
        <f t="shared" si="2525"/>
        <v>0</v>
      </c>
      <c r="BU636" s="19">
        <f t="shared" si="2525"/>
        <v>0</v>
      </c>
      <c r="BW636" s="19">
        <f t="shared" si="2507"/>
        <v>0</v>
      </c>
      <c r="BX636">
        <f t="shared" si="2508"/>
        <v>0</v>
      </c>
      <c r="BY636">
        <f t="shared" si="2509"/>
        <v>0</v>
      </c>
      <c r="BZ636">
        <f t="shared" si="2510"/>
        <v>0</v>
      </c>
      <c r="CA636">
        <f t="shared" si="2511"/>
        <v>0</v>
      </c>
      <c r="CB636" s="19"/>
      <c r="CD636" s="19">
        <f t="shared" si="2512"/>
        <v>0</v>
      </c>
      <c r="CE636" s="19">
        <f t="shared" si="2513"/>
        <v>0</v>
      </c>
      <c r="CF636" s="19">
        <f t="shared" si="2514"/>
        <v>0</v>
      </c>
      <c r="CG636" s="19">
        <f t="shared" si="2515"/>
        <v>0</v>
      </c>
      <c r="CH636" s="19">
        <f t="shared" si="2516"/>
        <v>0</v>
      </c>
      <c r="CI636" s="19"/>
    </row>
    <row r="637" spans="1:87">
      <c r="B637" s="1" t="str">
        <f t="shared" si="2473"/>
        <v>Merchandising</v>
      </c>
      <c r="C637" s="19">
        <f t="shared" si="2522"/>
        <v>0</v>
      </c>
      <c r="D637" s="19">
        <f t="shared" si="2522"/>
        <v>0</v>
      </c>
      <c r="E637" s="19">
        <f t="shared" si="2522"/>
        <v>0</v>
      </c>
      <c r="F637" s="19">
        <f t="shared" si="2522"/>
        <v>0</v>
      </c>
      <c r="G637" s="19">
        <f t="shared" si="2522"/>
        <v>0</v>
      </c>
      <c r="I637" s="19">
        <f>+C637*J541</f>
        <v>0</v>
      </c>
      <c r="J637">
        <f>+D637*J541</f>
        <v>0</v>
      </c>
      <c r="K637">
        <f>+E637*J541</f>
        <v>0</v>
      </c>
      <c r="L637">
        <f>+F637*J541</f>
        <v>0</v>
      </c>
      <c r="M637">
        <f>+G637*J541</f>
        <v>0</v>
      </c>
      <c r="N637" s="19"/>
      <c r="P637" s="19">
        <f t="shared" si="2521"/>
        <v>0</v>
      </c>
      <c r="Q637" s="19">
        <f t="shared" si="2521"/>
        <v>0</v>
      </c>
      <c r="R637" s="19">
        <f t="shared" si="2521"/>
        <v>0</v>
      </c>
      <c r="S637" s="19">
        <f t="shared" si="2521"/>
        <v>0</v>
      </c>
      <c r="T637" s="19">
        <f t="shared" si="2521"/>
        <v>0</v>
      </c>
      <c r="U637" s="19"/>
      <c r="X637" s="1" t="str">
        <f t="shared" si="2484"/>
        <v>Merchandising</v>
      </c>
      <c r="Y637" s="19">
        <f t="shared" si="2523"/>
        <v>0</v>
      </c>
      <c r="Z637" s="19">
        <f t="shared" si="2523"/>
        <v>0</v>
      </c>
      <c r="AA637" s="19">
        <f t="shared" si="2523"/>
        <v>0</v>
      </c>
      <c r="AB637" s="19">
        <f t="shared" si="2523"/>
        <v>0</v>
      </c>
      <c r="AC637" s="19">
        <f t="shared" si="2523"/>
        <v>0</v>
      </c>
      <c r="AE637" s="19">
        <f t="shared" si="2485"/>
        <v>0</v>
      </c>
      <c r="AF637">
        <f t="shared" si="2486"/>
        <v>0</v>
      </c>
      <c r="AG637">
        <f t="shared" si="2487"/>
        <v>0</v>
      </c>
      <c r="AH637">
        <f t="shared" si="2488"/>
        <v>0</v>
      </c>
      <c r="AI637">
        <f t="shared" si="2489"/>
        <v>0</v>
      </c>
      <c r="AJ637" s="19"/>
      <c r="AL637" s="19">
        <f t="shared" si="2490"/>
        <v>0</v>
      </c>
      <c r="AM637" s="19">
        <f t="shared" si="2491"/>
        <v>0</v>
      </c>
      <c r="AN637" s="19">
        <f t="shared" si="2492"/>
        <v>0</v>
      </c>
      <c r="AO637" s="19">
        <f t="shared" si="2493"/>
        <v>0</v>
      </c>
      <c r="AP637" s="19">
        <f t="shared" si="2494"/>
        <v>0</v>
      </c>
      <c r="AQ637" s="19"/>
      <c r="AT637" s="1" t="str">
        <f t="shared" si="2495"/>
        <v>Merchandising</v>
      </c>
      <c r="AU637" s="19">
        <f t="shared" si="2524"/>
        <v>0</v>
      </c>
      <c r="AV637" s="19">
        <f t="shared" si="2524"/>
        <v>0</v>
      </c>
      <c r="AW637" s="19">
        <f t="shared" si="2524"/>
        <v>0</v>
      </c>
      <c r="AX637" s="19">
        <f t="shared" si="2524"/>
        <v>0</v>
      </c>
      <c r="AY637" s="19">
        <f t="shared" si="2524"/>
        <v>0</v>
      </c>
      <c r="BA637" s="19">
        <f t="shared" si="2496"/>
        <v>0</v>
      </c>
      <c r="BB637">
        <f t="shared" si="2497"/>
        <v>0</v>
      </c>
      <c r="BC637">
        <f t="shared" si="2498"/>
        <v>0</v>
      </c>
      <c r="BD637">
        <f t="shared" si="2499"/>
        <v>0</v>
      </c>
      <c r="BE637">
        <f t="shared" si="2500"/>
        <v>0</v>
      </c>
      <c r="BF637" s="19"/>
      <c r="BH637" s="19">
        <f t="shared" si="2501"/>
        <v>0</v>
      </c>
      <c r="BI637" s="19">
        <f t="shared" si="2502"/>
        <v>0</v>
      </c>
      <c r="BJ637" s="19">
        <f t="shared" si="2503"/>
        <v>0</v>
      </c>
      <c r="BK637" s="19">
        <f t="shared" si="2504"/>
        <v>0</v>
      </c>
      <c r="BL637" s="19">
        <f t="shared" si="2505"/>
        <v>0</v>
      </c>
      <c r="BM637" s="19"/>
      <c r="BP637" s="1" t="str">
        <f t="shared" si="2506"/>
        <v>Merchandising</v>
      </c>
      <c r="BQ637" s="19">
        <f t="shared" si="2525"/>
        <v>0</v>
      </c>
      <c r="BR637" s="19">
        <f t="shared" si="2525"/>
        <v>0</v>
      </c>
      <c r="BS637" s="19">
        <f t="shared" si="2525"/>
        <v>0</v>
      </c>
      <c r="BT637" s="19">
        <f t="shared" si="2525"/>
        <v>0</v>
      </c>
      <c r="BU637" s="19">
        <f t="shared" si="2525"/>
        <v>0</v>
      </c>
      <c r="BW637" s="19">
        <f t="shared" si="2507"/>
        <v>0</v>
      </c>
      <c r="BX637">
        <f t="shared" si="2508"/>
        <v>0</v>
      </c>
      <c r="BY637">
        <f t="shared" si="2509"/>
        <v>0</v>
      </c>
      <c r="BZ637">
        <f t="shared" si="2510"/>
        <v>0</v>
      </c>
      <c r="CA637">
        <f t="shared" si="2511"/>
        <v>0</v>
      </c>
      <c r="CB637" s="19"/>
      <c r="CD637" s="19">
        <f t="shared" si="2512"/>
        <v>0</v>
      </c>
      <c r="CE637" s="19">
        <f t="shared" si="2513"/>
        <v>0</v>
      </c>
      <c r="CF637" s="19">
        <f t="shared" si="2514"/>
        <v>0</v>
      </c>
      <c r="CG637" s="19">
        <f t="shared" si="2515"/>
        <v>0</v>
      </c>
      <c r="CH637" s="19">
        <f t="shared" si="2516"/>
        <v>0</v>
      </c>
      <c r="CI637" s="19"/>
    </row>
    <row r="638" spans="1:87">
      <c r="A638" s="38" t="s">
        <v>45</v>
      </c>
      <c r="B638" s="38"/>
      <c r="C638" s="46">
        <f>SUM(C623:C637)</f>
        <v>0</v>
      </c>
      <c r="D638" s="46">
        <f>SUM(D623:D637)</f>
        <v>0</v>
      </c>
      <c r="E638" s="46">
        <f>SUM(E623:E637)</f>
        <v>0</v>
      </c>
      <c r="F638" s="46">
        <f>SUM(F623:F637)</f>
        <v>4976.0000000000009</v>
      </c>
      <c r="G638" s="46">
        <f>SUM(G623:G637)</f>
        <v>12439.999999999998</v>
      </c>
      <c r="I638" s="46">
        <f>SUM(I623:I637)</f>
        <v>0</v>
      </c>
      <c r="J638" s="46">
        <f>SUM(J623:J637)</f>
        <v>0</v>
      </c>
      <c r="K638" s="46">
        <f>SUM(K623:K637)</f>
        <v>0</v>
      </c>
      <c r="L638" s="46">
        <f>SUM(L623:L637)</f>
        <v>149042.14720000001</v>
      </c>
      <c r="M638" s="46">
        <f>SUM(M623:M637)</f>
        <v>372605.36800000002</v>
      </c>
      <c r="N638" s="19"/>
      <c r="P638" s="46">
        <f>SUM(P623:P637)</f>
        <v>0</v>
      </c>
      <c r="Q638" s="46">
        <f>SUM(Q623:Q637)</f>
        <v>0</v>
      </c>
      <c r="R638" s="46">
        <f>SUM(R623:R637)</f>
        <v>0</v>
      </c>
      <c r="S638" s="46">
        <f>SUM(S623:S637)</f>
        <v>25992.136000000002</v>
      </c>
      <c r="T638" s="46">
        <f>SUM(T623:T637)</f>
        <v>64980.34</v>
      </c>
      <c r="U638" s="19"/>
      <c r="W638" s="38" t="s">
        <v>45</v>
      </c>
      <c r="X638" s="38"/>
      <c r="Y638" s="46">
        <f>SUM(Y623:Y637)</f>
        <v>0</v>
      </c>
      <c r="Z638" s="46">
        <f>SUM(Z623:Z637)</f>
        <v>0</v>
      </c>
      <c r="AA638" s="46">
        <f>SUM(AA623:AA637)</f>
        <v>0</v>
      </c>
      <c r="AB638" s="46">
        <f>SUM(AB623:AB637)</f>
        <v>4976.0000000000009</v>
      </c>
      <c r="AC638" s="46">
        <f>SUM(AC623:AC637)</f>
        <v>12439.999999999998</v>
      </c>
      <c r="AE638" s="46">
        <f>SUM(AE623:AE637)</f>
        <v>0</v>
      </c>
      <c r="AF638" s="46">
        <f>SUM(AF623:AF637)</f>
        <v>0</v>
      </c>
      <c r="AG638" s="46">
        <f>SUM(AG623:AG637)</f>
        <v>0</v>
      </c>
      <c r="AH638" s="46">
        <f>SUM(AH623:AH637)</f>
        <v>149042.14720000001</v>
      </c>
      <c r="AI638" s="46">
        <f>SUM(AI623:AI637)</f>
        <v>372605.36800000002</v>
      </c>
      <c r="AJ638" s="19"/>
      <c r="AL638" s="46">
        <f>SUM(AL623:AL637)</f>
        <v>0</v>
      </c>
      <c r="AM638" s="46">
        <f>SUM(AM623:AM637)</f>
        <v>0</v>
      </c>
      <c r="AN638" s="46">
        <f>SUM(AN623:AN637)</f>
        <v>0</v>
      </c>
      <c r="AO638" s="46">
        <f>SUM(AO623:AO637)</f>
        <v>25992.136000000002</v>
      </c>
      <c r="AP638" s="46">
        <f>SUM(AP623:AP637)</f>
        <v>64980.34</v>
      </c>
      <c r="AQ638" s="19"/>
      <c r="AS638" s="38" t="s">
        <v>45</v>
      </c>
      <c r="AT638" s="38"/>
      <c r="AU638" s="46">
        <f>SUM(AU623:AU637)</f>
        <v>0</v>
      </c>
      <c r="AV638" s="46">
        <f>SUM(AV623:AV637)</f>
        <v>0</v>
      </c>
      <c r="AW638" s="46">
        <f>SUM(AW623:AW637)</f>
        <v>0</v>
      </c>
      <c r="AX638" s="46">
        <f>SUM(AX623:AX637)</f>
        <v>4976.0000000000009</v>
      </c>
      <c r="AY638" s="46">
        <f>SUM(AY623:AY637)</f>
        <v>12439.999999999998</v>
      </c>
      <c r="BA638" s="46">
        <f>SUM(BA623:BA637)</f>
        <v>0</v>
      </c>
      <c r="BB638" s="46">
        <f>SUM(BB623:BB637)</f>
        <v>0</v>
      </c>
      <c r="BC638" s="46">
        <f>SUM(BC623:BC637)</f>
        <v>0</v>
      </c>
      <c r="BD638" s="46">
        <f>SUM(BD623:BD637)</f>
        <v>149042.14720000001</v>
      </c>
      <c r="BE638" s="46">
        <f>SUM(BE623:BE637)</f>
        <v>372605.36800000002</v>
      </c>
      <c r="BF638" s="19"/>
      <c r="BH638" s="46">
        <f>SUM(BH623:BH637)</f>
        <v>0</v>
      </c>
      <c r="BI638" s="46">
        <f>SUM(BI623:BI637)</f>
        <v>0</v>
      </c>
      <c r="BJ638" s="46">
        <f>SUM(BJ623:BJ637)</f>
        <v>0</v>
      </c>
      <c r="BK638" s="46">
        <f>SUM(BK623:BK637)</f>
        <v>25992.136000000002</v>
      </c>
      <c r="BL638" s="46">
        <f>SUM(BL623:BL637)</f>
        <v>64980.34</v>
      </c>
      <c r="BM638" s="19"/>
      <c r="BO638" s="38" t="s">
        <v>45</v>
      </c>
      <c r="BP638" s="38"/>
      <c r="BQ638" s="46">
        <f>SUM(BQ623:BQ630)</f>
        <v>0</v>
      </c>
      <c r="BR638" s="46">
        <f>SUM(BR623:BR637)</f>
        <v>0</v>
      </c>
      <c r="BS638" s="46">
        <f>SUM(BS623:BS637)</f>
        <v>0</v>
      </c>
      <c r="BT638" s="46">
        <f>SUM(BT623:BT637)</f>
        <v>4976.0000000000009</v>
      </c>
      <c r="BU638" s="46">
        <f>SUM(BU623:BU637)</f>
        <v>12439.999999999998</v>
      </c>
      <c r="BW638" s="46">
        <f>SUM(BW623:BW637)</f>
        <v>0</v>
      </c>
      <c r="BX638" s="46">
        <f>SUM(BX623:BX637)</f>
        <v>0</v>
      </c>
      <c r="BY638" s="46">
        <f>SUM(BY623:BY637)</f>
        <v>0</v>
      </c>
      <c r="BZ638" s="46">
        <f>SUM(BZ623:BZ637)</f>
        <v>149042.14720000001</v>
      </c>
      <c r="CA638" s="46">
        <f>SUM(CA623:CA637)</f>
        <v>372605.36800000002</v>
      </c>
      <c r="CB638" s="19"/>
      <c r="CD638" s="46">
        <f>SUM(CD623:CD637)</f>
        <v>0</v>
      </c>
      <c r="CE638" s="46">
        <f>SUM(CE623:CE637)</f>
        <v>0</v>
      </c>
      <c r="CF638" s="46">
        <f>SUM(CF623:CF637)</f>
        <v>0</v>
      </c>
      <c r="CG638" s="46">
        <f>SUM(CG623:CG637)</f>
        <v>25992.136000000002</v>
      </c>
      <c r="CH638" s="46">
        <f>SUM(CH623:CH637)</f>
        <v>64980.34</v>
      </c>
      <c r="CI638" s="19"/>
    </row>
    <row r="639" spans="1:87">
      <c r="A639" s="38"/>
      <c r="B639" s="38"/>
      <c r="C639" s="19"/>
      <c r="D639" s="19"/>
      <c r="E639" s="19"/>
      <c r="F639" s="19"/>
      <c r="G639" s="19">
        <f>SUM(C638:G638)</f>
        <v>17416</v>
      </c>
      <c r="M639" s="19">
        <f>SUM(I638:M638)</f>
        <v>521647.51520000002</v>
      </c>
      <c r="N639" s="19">
        <f>+M639/G639</f>
        <v>29.952200000000001</v>
      </c>
      <c r="T639" s="19">
        <f>SUM(P638:T638)</f>
        <v>90972.475999999995</v>
      </c>
      <c r="U639" s="19">
        <f>+T639/G639</f>
        <v>5.2234999999999996</v>
      </c>
      <c r="W639" s="38"/>
      <c r="X639" s="38"/>
      <c r="Y639" s="19"/>
      <c r="Z639" s="19"/>
      <c r="AA639" s="19"/>
      <c r="AB639" s="19"/>
      <c r="AC639" s="19">
        <f>SUM(Y638:AC638)</f>
        <v>17416</v>
      </c>
      <c r="AI639" s="19">
        <f>SUM(AE638:AI638)</f>
        <v>521647.51520000002</v>
      </c>
      <c r="AJ639" s="19">
        <f>+AI639/AC639</f>
        <v>29.952200000000001</v>
      </c>
      <c r="AP639" s="19">
        <f>SUM(AL638:AP638)</f>
        <v>90972.475999999995</v>
      </c>
      <c r="AQ639" s="19">
        <f>+AP639/AC639</f>
        <v>5.2234999999999996</v>
      </c>
      <c r="AS639" s="38"/>
      <c r="AT639" s="38"/>
      <c r="AU639" s="19"/>
      <c r="AV639" s="19"/>
      <c r="AW639" s="19"/>
      <c r="AX639" s="19"/>
      <c r="AY639" s="19">
        <f>SUM(AU638:AY638)</f>
        <v>17416</v>
      </c>
      <c r="BE639" s="19">
        <f>SUM(BA638:BE638)</f>
        <v>521647.51520000002</v>
      </c>
      <c r="BF639" s="19">
        <f>+BE639/AY639</f>
        <v>29.952200000000001</v>
      </c>
      <c r="BL639" s="19">
        <f>SUM(BH638:BL638)</f>
        <v>90972.475999999995</v>
      </c>
      <c r="BM639" s="19">
        <f>+BL639/AY639</f>
        <v>5.2234999999999996</v>
      </c>
      <c r="BO639" s="38"/>
      <c r="BP639" s="38"/>
      <c r="BQ639" s="19"/>
      <c r="BR639" s="19"/>
      <c r="BS639" s="19"/>
      <c r="BT639" s="19"/>
      <c r="BU639" s="19">
        <f>SUM(BQ638:BU638)</f>
        <v>17416</v>
      </c>
      <c r="CA639" s="19">
        <f>SUM(BW638:CA638)</f>
        <v>521647.51520000002</v>
      </c>
      <c r="CB639" s="19">
        <f>+CA639/BU639</f>
        <v>29.952200000000001</v>
      </c>
      <c r="CH639" s="19">
        <f>SUM(CD638:CH638)</f>
        <v>90972.475999999995</v>
      </c>
      <c r="CI639" s="19">
        <f>+CH639/BU639</f>
        <v>5.2234999999999996</v>
      </c>
    </row>
    <row r="640" spans="1:87">
      <c r="C640" s="19" t="str">
        <f>+A578</f>
        <v>Ptos de venta ajenos</v>
      </c>
      <c r="D640" s="19"/>
      <c r="E640" s="19"/>
      <c r="F640" s="19"/>
      <c r="G640" s="19"/>
      <c r="N640" s="19"/>
      <c r="U640" s="19"/>
      <c r="Y640" s="19" t="str">
        <f>+W578</f>
        <v>Ptos de venta ajenos</v>
      </c>
      <c r="Z640" s="19"/>
      <c r="AA640" s="19"/>
      <c r="AB640" s="19"/>
      <c r="AC640" s="19"/>
      <c r="AJ640" s="19"/>
      <c r="AQ640" s="19"/>
      <c r="AU640" s="19" t="str">
        <f>+AS578</f>
        <v>Ptos de venta ajenos</v>
      </c>
      <c r="AV640" s="19"/>
      <c r="AW640" s="19"/>
      <c r="AX640" s="19"/>
      <c r="AY640" s="19"/>
      <c r="BF640" s="19"/>
      <c r="BM640" s="19"/>
      <c r="BQ640" s="19" t="str">
        <f>+BO578</f>
        <v>Ptos de venta ajenos</v>
      </c>
      <c r="BR640" s="19"/>
      <c r="BS640" s="19"/>
      <c r="BT640" s="19"/>
      <c r="BU640" s="19"/>
      <c r="CB640" s="19"/>
      <c r="CI640" s="19"/>
    </row>
    <row r="641" spans="1:87">
      <c r="A641" t="s">
        <v>44</v>
      </c>
      <c r="B641" s="1" t="str">
        <f t="shared" ref="B641:B655" si="2526">+B623</f>
        <v>Black market solo pts vta ajenos</v>
      </c>
      <c r="C641" s="19">
        <f>+B578*C553</f>
        <v>0</v>
      </c>
      <c r="D641" s="19">
        <f>+C578*D553</f>
        <v>0</v>
      </c>
      <c r="E641" s="19">
        <f>+D578*E553</f>
        <v>0</v>
      </c>
      <c r="F641" s="19">
        <f>+E578*F553</f>
        <v>0</v>
      </c>
      <c r="G641" s="19">
        <f>+F578*G553</f>
        <v>0</v>
      </c>
      <c r="I641" s="19">
        <f t="shared" ref="I641:I650" si="2527">+C641*K527</f>
        <v>0</v>
      </c>
      <c r="J641">
        <f t="shared" ref="J641:J650" si="2528">+D641*K527</f>
        <v>0</v>
      </c>
      <c r="K641">
        <f t="shared" ref="K641:K650" si="2529">+E641*K527</f>
        <v>0</v>
      </c>
      <c r="L641">
        <f t="shared" ref="L641:L650" si="2530">+F641*K527</f>
        <v>0</v>
      </c>
      <c r="M641">
        <f t="shared" ref="M641:M650" si="2531">+G641*K527</f>
        <v>0</v>
      </c>
      <c r="N641" s="19"/>
      <c r="P641" s="19">
        <f t="shared" ref="P641:P650" si="2532">+C641*$C527</f>
        <v>0</v>
      </c>
      <c r="Q641" s="19">
        <f t="shared" ref="Q641:Q650" si="2533">+D641*$C527</f>
        <v>0</v>
      </c>
      <c r="R641" s="19">
        <f t="shared" ref="R641:R650" si="2534">+E641*$C527</f>
        <v>0</v>
      </c>
      <c r="S641" s="19">
        <f t="shared" ref="S641:S650" si="2535">+F641*$C527</f>
        <v>0</v>
      </c>
      <c r="T641" s="19">
        <f t="shared" ref="T641:T650" si="2536">+G641*$C527</f>
        <v>0</v>
      </c>
      <c r="U641" s="19"/>
      <c r="W641" t="s">
        <v>44</v>
      </c>
      <c r="X641" s="1" t="str">
        <f t="shared" ref="X641:X655" si="2537">+X623</f>
        <v>Black market solo pts vta ajenos</v>
      </c>
      <c r="Y641" s="19">
        <f>+X578*Y555</f>
        <v>0</v>
      </c>
      <c r="Z641" s="19">
        <f>+Y578*Z555</f>
        <v>0</v>
      </c>
      <c r="AA641" s="19">
        <f>+Z578*AA555</f>
        <v>0</v>
      </c>
      <c r="AB641" s="19">
        <f>+AA578*AB555</f>
        <v>0</v>
      </c>
      <c r="AC641" s="19">
        <f>+AB578*AC555</f>
        <v>0</v>
      </c>
      <c r="AE641" s="19">
        <f t="shared" ref="AE641:AE655" si="2538">+Y641*AG527</f>
        <v>0</v>
      </c>
      <c r="AF641">
        <f t="shared" ref="AF641:AF655" si="2539">+Z641*AG527</f>
        <v>0</v>
      </c>
      <c r="AG641">
        <f t="shared" ref="AG641:AG655" si="2540">+AA641*AG527</f>
        <v>0</v>
      </c>
      <c r="AH641">
        <f t="shared" ref="AH641:AH655" si="2541">+AB641*AG527</f>
        <v>0</v>
      </c>
      <c r="AI641">
        <f t="shared" ref="AI641:AI655" si="2542">+AC641*AG527</f>
        <v>0</v>
      </c>
      <c r="AJ641" s="19"/>
      <c r="AL641" s="19">
        <f t="shared" ref="AL641:AL655" si="2543">+Y641*$Y527</f>
        <v>0</v>
      </c>
      <c r="AM641" s="19">
        <f t="shared" ref="AM641:AM655" si="2544">+Z641*$Y527</f>
        <v>0</v>
      </c>
      <c r="AN641" s="19">
        <f t="shared" ref="AN641:AN655" si="2545">+AA641*$Y527</f>
        <v>0</v>
      </c>
      <c r="AO641" s="19">
        <f t="shared" ref="AO641:AO655" si="2546">+AB641*$Y527</f>
        <v>0</v>
      </c>
      <c r="AP641" s="19">
        <f t="shared" ref="AP641:AP655" si="2547">+AC641*$Y527</f>
        <v>0</v>
      </c>
      <c r="AQ641" s="19"/>
      <c r="AS641" t="s">
        <v>44</v>
      </c>
      <c r="AT641" s="1" t="str">
        <f t="shared" ref="AT641:AT655" si="2548">+AT623</f>
        <v>Black market</v>
      </c>
      <c r="AU641" s="19">
        <f>+AT578*AU555</f>
        <v>0</v>
      </c>
      <c r="AV641" s="19">
        <f>+AU578*AV555</f>
        <v>0</v>
      </c>
      <c r="AW641" s="19">
        <f>+AV578*AW555</f>
        <v>0</v>
      </c>
      <c r="AX641" s="19">
        <f>+AW578*AX555</f>
        <v>0</v>
      </c>
      <c r="AY641" s="19">
        <f>+AX578*AY555</f>
        <v>0</v>
      </c>
      <c r="BA641" s="19">
        <f t="shared" ref="BA641:BA655" si="2549">+AU641*BC527</f>
        <v>0</v>
      </c>
      <c r="BB641">
        <f t="shared" ref="BB641:BB655" si="2550">+AV641*BC527</f>
        <v>0</v>
      </c>
      <c r="BC641">
        <f t="shared" ref="BC641:BC655" si="2551">+AW641*BC527</f>
        <v>0</v>
      </c>
      <c r="BD641">
        <f t="shared" ref="BD641:BD655" si="2552">+AX641*BC527</f>
        <v>0</v>
      </c>
      <c r="BE641">
        <f t="shared" ref="BE641:BE655" si="2553">+AY641*BC527</f>
        <v>0</v>
      </c>
      <c r="BF641" s="19"/>
      <c r="BH641" s="19">
        <f t="shared" ref="BH641:BH655" si="2554">+AU641*$AU527</f>
        <v>0</v>
      </c>
      <c r="BI641" s="19">
        <f t="shared" ref="BI641:BI655" si="2555">+AV641*$AU527</f>
        <v>0</v>
      </c>
      <c r="BJ641" s="19">
        <f t="shared" ref="BJ641:BJ655" si="2556">+AW641*$AU527</f>
        <v>0</v>
      </c>
      <c r="BK641" s="19">
        <f t="shared" ref="BK641:BK655" si="2557">+AX641*$AU527</f>
        <v>0</v>
      </c>
      <c r="BL641" s="19">
        <f t="shared" ref="BL641:BL655" si="2558">+AY641*$AU527</f>
        <v>0</v>
      </c>
      <c r="BM641" s="19"/>
      <c r="BO641" t="s">
        <v>44</v>
      </c>
      <c r="BP641" s="1" t="str">
        <f t="shared" ref="BP641:BP655" si="2559">+BP623</f>
        <v>Black market</v>
      </c>
      <c r="BQ641" s="19">
        <f>+BP578*BQ555</f>
        <v>0</v>
      </c>
      <c r="BR641" s="19">
        <f>+BQ578*BR555</f>
        <v>0</v>
      </c>
      <c r="BS641" s="19">
        <f>+BR578*BS555</f>
        <v>0</v>
      </c>
      <c r="BT641" s="19">
        <f>+BS578*BT555</f>
        <v>0</v>
      </c>
      <c r="BU641" s="19">
        <f>+BT578*BU555</f>
        <v>0</v>
      </c>
      <c r="BW641" s="19">
        <f t="shared" ref="BW641:BW655" si="2560">+BQ641*BY527</f>
        <v>0</v>
      </c>
      <c r="BX641">
        <f t="shared" ref="BX641:BX655" si="2561">+BR641*BY527</f>
        <v>0</v>
      </c>
      <c r="BY641">
        <f t="shared" ref="BY641:BY655" si="2562">+BS641*BY527</f>
        <v>0</v>
      </c>
      <c r="BZ641">
        <f t="shared" ref="BZ641:BZ655" si="2563">+BT641*BY527</f>
        <v>0</v>
      </c>
      <c r="CA641">
        <f t="shared" ref="CA641:CA655" si="2564">+BU641*BY527</f>
        <v>0</v>
      </c>
      <c r="CB641" s="19"/>
      <c r="CD641" s="19">
        <f t="shared" ref="CD641:CD655" si="2565">+BQ641*$BQ527</f>
        <v>0</v>
      </c>
      <c r="CE641" s="19">
        <f t="shared" ref="CE641:CE655" si="2566">+BR641*$BQ527</f>
        <v>0</v>
      </c>
      <c r="CF641" s="19">
        <f t="shared" ref="CF641:CF655" si="2567">+BS641*$BQ527</f>
        <v>0</v>
      </c>
      <c r="CG641" s="19">
        <f t="shared" ref="CG641:CG655" si="2568">+BT641*$BQ527</f>
        <v>0</v>
      </c>
      <c r="CH641" s="19">
        <f t="shared" ref="CH641:CH655" si="2569">+BU641*$BQ527</f>
        <v>0</v>
      </c>
      <c r="CI641" s="19"/>
    </row>
    <row r="642" spans="1:87">
      <c r="B642" s="1" t="str">
        <f t="shared" si="2526"/>
        <v>Street</v>
      </c>
      <c r="C642" s="19">
        <f>+B578*(C556-C553)</f>
        <v>0</v>
      </c>
      <c r="D642" s="19">
        <f>+C578*(D556-D553)</f>
        <v>0</v>
      </c>
      <c r="E642" s="19">
        <f>+D578*(E556-E553)</f>
        <v>0</v>
      </c>
      <c r="F642" s="19">
        <f>+E578*(F556-F553)</f>
        <v>10496.25</v>
      </c>
      <c r="G642" s="19">
        <f>+F578*(G556-G553)</f>
        <v>13995</v>
      </c>
      <c r="I642" s="19">
        <f t="shared" si="2527"/>
        <v>0</v>
      </c>
      <c r="J642">
        <f t="shared" si="2528"/>
        <v>0</v>
      </c>
      <c r="K642">
        <f t="shared" si="2529"/>
        <v>0</v>
      </c>
      <c r="L642">
        <f t="shared" si="2530"/>
        <v>90530.15625</v>
      </c>
      <c r="M642">
        <f t="shared" si="2531"/>
        <v>120706.875</v>
      </c>
      <c r="N642" s="19"/>
      <c r="P642" s="19">
        <f t="shared" si="2532"/>
        <v>0</v>
      </c>
      <c r="Q642" s="19">
        <f t="shared" si="2533"/>
        <v>0</v>
      </c>
      <c r="R642" s="19">
        <f t="shared" si="2534"/>
        <v>0</v>
      </c>
      <c r="S642" s="19">
        <f t="shared" si="2535"/>
        <v>36212.0625</v>
      </c>
      <c r="T642" s="19">
        <f t="shared" si="2536"/>
        <v>48282.75</v>
      </c>
      <c r="U642" s="19"/>
      <c r="X642" s="1" t="str">
        <f t="shared" si="2537"/>
        <v>Street</v>
      </c>
      <c r="Y642" s="19">
        <f>+X578*Y556</f>
        <v>0</v>
      </c>
      <c r="Z642" s="19">
        <f>+Y578*Z556</f>
        <v>0</v>
      </c>
      <c r="AA642" s="19">
        <f>+Z578*AA556</f>
        <v>0</v>
      </c>
      <c r="AB642" s="19">
        <f>+AA578*AB556</f>
        <v>10496.25</v>
      </c>
      <c r="AC642" s="19">
        <f>+AB578*AC556</f>
        <v>13995</v>
      </c>
      <c r="AE642" s="19">
        <f t="shared" si="2538"/>
        <v>0</v>
      </c>
      <c r="AF642">
        <f t="shared" si="2539"/>
        <v>0</v>
      </c>
      <c r="AG642">
        <f t="shared" si="2540"/>
        <v>0</v>
      </c>
      <c r="AH642">
        <f t="shared" si="2541"/>
        <v>90530.15625</v>
      </c>
      <c r="AI642">
        <f t="shared" si="2542"/>
        <v>120706.875</v>
      </c>
      <c r="AJ642" s="19"/>
      <c r="AL642" s="19">
        <f t="shared" si="2543"/>
        <v>0</v>
      </c>
      <c r="AM642" s="19">
        <f t="shared" si="2544"/>
        <v>0</v>
      </c>
      <c r="AN642" s="19">
        <f t="shared" si="2545"/>
        <v>0</v>
      </c>
      <c r="AO642" s="19">
        <f t="shared" si="2546"/>
        <v>36212.0625</v>
      </c>
      <c r="AP642" s="19">
        <f t="shared" si="2547"/>
        <v>48282.75</v>
      </c>
      <c r="AQ642" s="19"/>
      <c r="AT642" s="1" t="str">
        <f t="shared" si="2548"/>
        <v>Street</v>
      </c>
      <c r="AU642" s="19">
        <f>+AT578*AU556</f>
        <v>0</v>
      </c>
      <c r="AV642" s="19">
        <f>+AU578*AV556</f>
        <v>0</v>
      </c>
      <c r="AW642" s="19">
        <f>+AV578*AW556</f>
        <v>0</v>
      </c>
      <c r="AX642" s="19">
        <f>+AW578*AX556</f>
        <v>10496.25</v>
      </c>
      <c r="AY642" s="19">
        <f>+AX578*AY556</f>
        <v>13995</v>
      </c>
      <c r="BA642" s="19">
        <f t="shared" si="2549"/>
        <v>0</v>
      </c>
      <c r="BB642">
        <f t="shared" si="2550"/>
        <v>0</v>
      </c>
      <c r="BC642">
        <f t="shared" si="2551"/>
        <v>0</v>
      </c>
      <c r="BD642">
        <f t="shared" si="2552"/>
        <v>90530.15625</v>
      </c>
      <c r="BE642">
        <f t="shared" si="2553"/>
        <v>120706.875</v>
      </c>
      <c r="BF642" s="19"/>
      <c r="BH642" s="19">
        <f t="shared" si="2554"/>
        <v>0</v>
      </c>
      <c r="BI642" s="19">
        <f t="shared" si="2555"/>
        <v>0</v>
      </c>
      <c r="BJ642" s="19">
        <f t="shared" si="2556"/>
        <v>0</v>
      </c>
      <c r="BK642" s="19">
        <f t="shared" si="2557"/>
        <v>36212.0625</v>
      </c>
      <c r="BL642" s="19">
        <f t="shared" si="2558"/>
        <v>48282.75</v>
      </c>
      <c r="BM642" s="19"/>
      <c r="BP642" s="1" t="str">
        <f t="shared" si="2559"/>
        <v>Street</v>
      </c>
      <c r="BQ642" s="19">
        <f>+BP578*BQ556</f>
        <v>0</v>
      </c>
      <c r="BR642" s="19">
        <f>+BQ578*BR556</f>
        <v>0</v>
      </c>
      <c r="BS642" s="19">
        <f>+BR578*BS556</f>
        <v>0</v>
      </c>
      <c r="BT642" s="19">
        <f>+BS578*BT556</f>
        <v>69975</v>
      </c>
      <c r="BU642" s="19">
        <f>+BT578*BU556</f>
        <v>93300</v>
      </c>
      <c r="BW642" s="19">
        <f t="shared" si="2560"/>
        <v>0</v>
      </c>
      <c r="BX642">
        <f t="shared" si="2561"/>
        <v>0</v>
      </c>
      <c r="BY642">
        <f t="shared" si="2562"/>
        <v>0</v>
      </c>
      <c r="BZ642">
        <f t="shared" si="2563"/>
        <v>603534.375</v>
      </c>
      <c r="CA642">
        <f t="shared" si="2564"/>
        <v>804712.5</v>
      </c>
      <c r="CB642" s="19"/>
      <c r="CD642" s="19">
        <f t="shared" si="2565"/>
        <v>0</v>
      </c>
      <c r="CE642" s="19">
        <f t="shared" si="2566"/>
        <v>0</v>
      </c>
      <c r="CF642" s="19">
        <f t="shared" si="2567"/>
        <v>0</v>
      </c>
      <c r="CG642" s="19">
        <f t="shared" si="2568"/>
        <v>241413.75</v>
      </c>
      <c r="CH642" s="19">
        <f t="shared" si="2569"/>
        <v>321885</v>
      </c>
      <c r="CI642" s="19"/>
    </row>
    <row r="643" spans="1:87">
      <c r="B643" s="1" t="str">
        <f t="shared" si="2526"/>
        <v>Extreme Bike</v>
      </c>
      <c r="C643" s="19">
        <f>+B578*C557</f>
        <v>0</v>
      </c>
      <c r="D643" s="19">
        <f>+C578*D557</f>
        <v>0</v>
      </c>
      <c r="E643" s="19">
        <f>+D578*E557</f>
        <v>0</v>
      </c>
      <c r="F643" s="19">
        <f>+E578*F557</f>
        <v>3498.75</v>
      </c>
      <c r="G643" s="19">
        <f>+F578*G557</f>
        <v>4665</v>
      </c>
      <c r="I643" s="19">
        <f t="shared" si="2527"/>
        <v>0</v>
      </c>
      <c r="J643">
        <f t="shared" si="2528"/>
        <v>0</v>
      </c>
      <c r="K643">
        <f t="shared" si="2529"/>
        <v>0</v>
      </c>
      <c r="L643">
        <f t="shared" si="2530"/>
        <v>36736.875</v>
      </c>
      <c r="M643">
        <f t="shared" si="2531"/>
        <v>48982.5</v>
      </c>
      <c r="N643" s="19"/>
      <c r="P643" s="19">
        <f t="shared" si="2532"/>
        <v>0</v>
      </c>
      <c r="Q643" s="19">
        <f t="shared" si="2533"/>
        <v>0</v>
      </c>
      <c r="R643" s="19">
        <f t="shared" si="2534"/>
        <v>0</v>
      </c>
      <c r="S643" s="19">
        <f t="shared" si="2535"/>
        <v>14694.75</v>
      </c>
      <c r="T643" s="19">
        <f t="shared" si="2536"/>
        <v>19593</v>
      </c>
      <c r="U643" s="19"/>
      <c r="X643" s="1" t="str">
        <f t="shared" si="2537"/>
        <v>Extreme Bike</v>
      </c>
      <c r="Y643" s="19">
        <f>+X578*Y557</f>
        <v>0</v>
      </c>
      <c r="Z643" s="19">
        <f>+Y578*Z557</f>
        <v>0</v>
      </c>
      <c r="AA643" s="19">
        <f>+Z578*AA557</f>
        <v>0</v>
      </c>
      <c r="AB643" s="19">
        <f>+AA578*AB557</f>
        <v>3498.75</v>
      </c>
      <c r="AC643" s="19">
        <f>+AB578*AC557</f>
        <v>4665</v>
      </c>
      <c r="AE643" s="19">
        <f t="shared" si="2538"/>
        <v>0</v>
      </c>
      <c r="AF643">
        <f t="shared" si="2539"/>
        <v>0</v>
      </c>
      <c r="AG643">
        <f t="shared" si="2540"/>
        <v>0</v>
      </c>
      <c r="AH643">
        <f t="shared" si="2541"/>
        <v>36736.875</v>
      </c>
      <c r="AI643">
        <f t="shared" si="2542"/>
        <v>48982.5</v>
      </c>
      <c r="AJ643" s="19"/>
      <c r="AL643" s="19">
        <f t="shared" si="2543"/>
        <v>0</v>
      </c>
      <c r="AM643" s="19">
        <f t="shared" si="2544"/>
        <v>0</v>
      </c>
      <c r="AN643" s="19">
        <f t="shared" si="2545"/>
        <v>0</v>
      </c>
      <c r="AO643" s="19">
        <f t="shared" si="2546"/>
        <v>14694.75</v>
      </c>
      <c r="AP643" s="19">
        <f t="shared" si="2547"/>
        <v>19593</v>
      </c>
      <c r="AQ643" s="19"/>
      <c r="AT643" s="1" t="str">
        <f t="shared" si="2548"/>
        <v>Extreme Bike</v>
      </c>
      <c r="AU643" s="19">
        <f>+AT578*AU557</f>
        <v>0</v>
      </c>
      <c r="AV643" s="19">
        <f>+AU578*AV557</f>
        <v>0</v>
      </c>
      <c r="AW643" s="19">
        <f>+AV578*AW557</f>
        <v>0</v>
      </c>
      <c r="AX643" s="19">
        <f>+AW578*AX557</f>
        <v>3498.75</v>
      </c>
      <c r="AY643" s="19">
        <f>+AX578*AY557</f>
        <v>4665</v>
      </c>
      <c r="BA643" s="19">
        <f t="shared" si="2549"/>
        <v>0</v>
      </c>
      <c r="BB643">
        <f t="shared" si="2550"/>
        <v>0</v>
      </c>
      <c r="BC643">
        <f t="shared" si="2551"/>
        <v>0</v>
      </c>
      <c r="BD643">
        <f t="shared" si="2552"/>
        <v>36736.875</v>
      </c>
      <c r="BE643">
        <f t="shared" si="2553"/>
        <v>48982.5</v>
      </c>
      <c r="BF643" s="19"/>
      <c r="BH643" s="19">
        <f t="shared" si="2554"/>
        <v>0</v>
      </c>
      <c r="BI643" s="19">
        <f t="shared" si="2555"/>
        <v>0</v>
      </c>
      <c r="BJ643" s="19">
        <f t="shared" si="2556"/>
        <v>0</v>
      </c>
      <c r="BK643" s="19">
        <f t="shared" si="2557"/>
        <v>14694.75</v>
      </c>
      <c r="BL643" s="19">
        <f t="shared" si="2558"/>
        <v>19593</v>
      </c>
      <c r="BM643" s="19"/>
      <c r="BP643" s="1" t="str">
        <f t="shared" si="2559"/>
        <v>Extreme Bike</v>
      </c>
      <c r="BQ643" s="19">
        <f>+BP578*BQ557</f>
        <v>0</v>
      </c>
      <c r="BR643" s="19">
        <f>+BQ578*BR557</f>
        <v>0</v>
      </c>
      <c r="BS643" s="19">
        <f>+BR578*BS557</f>
        <v>0</v>
      </c>
      <c r="BT643" s="19">
        <f>+BS578*BT557</f>
        <v>23325</v>
      </c>
      <c r="BU643" s="19">
        <f>+BT578*BU557</f>
        <v>31100</v>
      </c>
      <c r="BW643" s="19">
        <f t="shared" si="2560"/>
        <v>0</v>
      </c>
      <c r="BX643">
        <f t="shared" si="2561"/>
        <v>0</v>
      </c>
      <c r="BY643">
        <f t="shared" si="2562"/>
        <v>0</v>
      </c>
      <c r="BZ643">
        <f t="shared" si="2563"/>
        <v>244912.5</v>
      </c>
      <c r="CA643">
        <f t="shared" si="2564"/>
        <v>326550</v>
      </c>
      <c r="CB643" s="19"/>
      <c r="CD643" s="19">
        <f t="shared" si="2565"/>
        <v>0</v>
      </c>
      <c r="CE643" s="19">
        <f t="shared" si="2566"/>
        <v>0</v>
      </c>
      <c r="CF643" s="19">
        <f t="shared" si="2567"/>
        <v>0</v>
      </c>
      <c r="CG643" s="19">
        <f t="shared" si="2568"/>
        <v>97965</v>
      </c>
      <c r="CH643" s="19">
        <f t="shared" si="2569"/>
        <v>130620</v>
      </c>
      <c r="CI643" s="19"/>
    </row>
    <row r="644" spans="1:87">
      <c r="B644" s="1" t="str">
        <f t="shared" si="2526"/>
        <v>Basic</v>
      </c>
      <c r="C644" s="19">
        <f t="shared" ref="C644:G653" si="2570">+B$578*C558</f>
        <v>0</v>
      </c>
      <c r="D644" s="19">
        <f t="shared" si="2570"/>
        <v>0</v>
      </c>
      <c r="E644" s="19">
        <f t="shared" si="2570"/>
        <v>0</v>
      </c>
      <c r="F644" s="19">
        <f t="shared" si="2570"/>
        <v>7697.25</v>
      </c>
      <c r="G644" s="19">
        <f t="shared" si="2570"/>
        <v>10263</v>
      </c>
      <c r="I644" s="19">
        <f t="shared" si="2527"/>
        <v>0</v>
      </c>
      <c r="J644">
        <f t="shared" si="2528"/>
        <v>0</v>
      </c>
      <c r="K644">
        <f t="shared" si="2529"/>
        <v>0</v>
      </c>
      <c r="L644">
        <f t="shared" si="2530"/>
        <v>82745.4375</v>
      </c>
      <c r="M644">
        <f t="shared" si="2531"/>
        <v>110327.25</v>
      </c>
      <c r="N644" s="19"/>
      <c r="P644" s="19">
        <f t="shared" si="2532"/>
        <v>0</v>
      </c>
      <c r="Q644" s="19">
        <f t="shared" si="2533"/>
        <v>0</v>
      </c>
      <c r="R644" s="19">
        <f t="shared" si="2534"/>
        <v>0</v>
      </c>
      <c r="S644" s="19">
        <f t="shared" si="2535"/>
        <v>33098.174999999996</v>
      </c>
      <c r="T644" s="19">
        <f t="shared" si="2536"/>
        <v>44130.9</v>
      </c>
      <c r="U644" s="19"/>
      <c r="X644" s="1" t="str">
        <f t="shared" si="2537"/>
        <v>Basic</v>
      </c>
      <c r="Y644" s="19">
        <f t="shared" ref="Y644:AC653" si="2571">+X$578*Y558</f>
        <v>0</v>
      </c>
      <c r="Z644" s="19">
        <f t="shared" si="2571"/>
        <v>0</v>
      </c>
      <c r="AA644" s="19">
        <f t="shared" si="2571"/>
        <v>0</v>
      </c>
      <c r="AB644" s="19">
        <f t="shared" si="2571"/>
        <v>7697.25</v>
      </c>
      <c r="AC644" s="19">
        <f t="shared" si="2571"/>
        <v>10263</v>
      </c>
      <c r="AE644" s="19">
        <f t="shared" si="2538"/>
        <v>0</v>
      </c>
      <c r="AF644">
        <f t="shared" si="2539"/>
        <v>0</v>
      </c>
      <c r="AG644">
        <f t="shared" si="2540"/>
        <v>0</v>
      </c>
      <c r="AH644">
        <f t="shared" si="2541"/>
        <v>82745.4375</v>
      </c>
      <c r="AI644">
        <f t="shared" si="2542"/>
        <v>110327.25</v>
      </c>
      <c r="AJ644" s="19"/>
      <c r="AL644" s="19">
        <f t="shared" si="2543"/>
        <v>0</v>
      </c>
      <c r="AM644" s="19">
        <f t="shared" si="2544"/>
        <v>0</v>
      </c>
      <c r="AN644" s="19">
        <f t="shared" si="2545"/>
        <v>0</v>
      </c>
      <c r="AO644" s="19">
        <f t="shared" si="2546"/>
        <v>33098.174999999996</v>
      </c>
      <c r="AP644" s="19">
        <f t="shared" si="2547"/>
        <v>44130.9</v>
      </c>
      <c r="AQ644" s="19"/>
      <c r="AT644" s="1" t="str">
        <f t="shared" si="2548"/>
        <v>Basic, Sport</v>
      </c>
      <c r="AU644" s="19">
        <f t="shared" ref="AU644:AY653" si="2572">+AT$578*AU558</f>
        <v>0</v>
      </c>
      <c r="AV644" s="19">
        <f t="shared" si="2572"/>
        <v>0</v>
      </c>
      <c r="AW644" s="19">
        <f t="shared" si="2572"/>
        <v>0</v>
      </c>
      <c r="AX644" s="19">
        <f t="shared" si="2572"/>
        <v>7697.25</v>
      </c>
      <c r="AY644" s="19">
        <f t="shared" si="2572"/>
        <v>10263</v>
      </c>
      <c r="BA644" s="19">
        <f t="shared" si="2549"/>
        <v>0</v>
      </c>
      <c r="BB644">
        <f t="shared" si="2550"/>
        <v>0</v>
      </c>
      <c r="BC644">
        <f t="shared" si="2551"/>
        <v>0</v>
      </c>
      <c r="BD644">
        <f t="shared" si="2552"/>
        <v>82745.4375</v>
      </c>
      <c r="BE644">
        <f t="shared" si="2553"/>
        <v>110327.25</v>
      </c>
      <c r="BF644" s="19"/>
      <c r="BH644" s="19">
        <f t="shared" si="2554"/>
        <v>0</v>
      </c>
      <c r="BI644" s="19">
        <f t="shared" si="2555"/>
        <v>0</v>
      </c>
      <c r="BJ644" s="19">
        <f t="shared" si="2556"/>
        <v>0</v>
      </c>
      <c r="BK644" s="19">
        <f t="shared" si="2557"/>
        <v>33098.174999999996</v>
      </c>
      <c r="BL644" s="19">
        <f t="shared" si="2558"/>
        <v>44130.9</v>
      </c>
      <c r="BM644" s="19"/>
      <c r="BP644" s="1" t="str">
        <f t="shared" si="2559"/>
        <v>Basic, Sport</v>
      </c>
      <c r="BQ644" s="19">
        <f t="shared" ref="BQ644:BU653" si="2573">+BP$578*BQ558</f>
        <v>0</v>
      </c>
      <c r="BR644" s="19">
        <f t="shared" si="2573"/>
        <v>0</v>
      </c>
      <c r="BS644" s="19">
        <f t="shared" si="2573"/>
        <v>0</v>
      </c>
      <c r="BT644" s="19">
        <f t="shared" si="2573"/>
        <v>51315</v>
      </c>
      <c r="BU644" s="19">
        <f t="shared" si="2573"/>
        <v>68420</v>
      </c>
      <c r="BW644" s="19">
        <f t="shared" si="2560"/>
        <v>0</v>
      </c>
      <c r="BX644">
        <f t="shared" si="2561"/>
        <v>0</v>
      </c>
      <c r="BY644">
        <f t="shared" si="2562"/>
        <v>0</v>
      </c>
      <c r="BZ644">
        <f t="shared" si="2563"/>
        <v>551636.25</v>
      </c>
      <c r="CA644">
        <f t="shared" si="2564"/>
        <v>735515</v>
      </c>
      <c r="CB644" s="19"/>
      <c r="CD644" s="19">
        <f t="shared" si="2565"/>
        <v>0</v>
      </c>
      <c r="CE644" s="19">
        <f t="shared" si="2566"/>
        <v>0</v>
      </c>
      <c r="CF644" s="19">
        <f t="shared" si="2567"/>
        <v>0</v>
      </c>
      <c r="CG644" s="19">
        <f t="shared" si="2568"/>
        <v>220654.5</v>
      </c>
      <c r="CH644" s="19">
        <f t="shared" si="2569"/>
        <v>294206</v>
      </c>
      <c r="CI644" s="19"/>
    </row>
    <row r="645" spans="1:87">
      <c r="B645" s="1" t="str">
        <f t="shared" si="2526"/>
        <v>Sport</v>
      </c>
      <c r="C645" s="19">
        <f t="shared" si="2570"/>
        <v>0</v>
      </c>
      <c r="D645" s="19">
        <f t="shared" si="2570"/>
        <v>0</v>
      </c>
      <c r="E645" s="19">
        <f t="shared" si="2570"/>
        <v>0</v>
      </c>
      <c r="F645" s="19">
        <f t="shared" si="2570"/>
        <v>6997.5</v>
      </c>
      <c r="G645" s="19">
        <f t="shared" si="2570"/>
        <v>9330</v>
      </c>
      <c r="I645" s="19">
        <f t="shared" si="2527"/>
        <v>0</v>
      </c>
      <c r="J645">
        <f t="shared" si="2528"/>
        <v>0</v>
      </c>
      <c r="K645">
        <f t="shared" si="2529"/>
        <v>0</v>
      </c>
      <c r="L645">
        <f t="shared" si="2530"/>
        <v>75223.125</v>
      </c>
      <c r="M645">
        <f t="shared" si="2531"/>
        <v>100297.5</v>
      </c>
      <c r="N645" s="19"/>
      <c r="P645" s="19">
        <f t="shared" si="2532"/>
        <v>0</v>
      </c>
      <c r="Q645" s="19">
        <f t="shared" si="2533"/>
        <v>0</v>
      </c>
      <c r="R645" s="19">
        <f t="shared" si="2534"/>
        <v>0</v>
      </c>
      <c r="S645" s="19">
        <f t="shared" si="2535"/>
        <v>30089.25</v>
      </c>
      <c r="T645" s="19">
        <f t="shared" si="2536"/>
        <v>40119</v>
      </c>
      <c r="U645" s="19"/>
      <c r="X645" s="1" t="str">
        <f t="shared" si="2537"/>
        <v>Sport</v>
      </c>
      <c r="Y645" s="19">
        <f t="shared" si="2571"/>
        <v>0</v>
      </c>
      <c r="Z645" s="19">
        <f t="shared" si="2571"/>
        <v>0</v>
      </c>
      <c r="AA645" s="19">
        <f t="shared" si="2571"/>
        <v>0</v>
      </c>
      <c r="AB645" s="19">
        <f t="shared" si="2571"/>
        <v>6997.5</v>
      </c>
      <c r="AC645" s="19">
        <f t="shared" si="2571"/>
        <v>9330</v>
      </c>
      <c r="AE645" s="19">
        <f t="shared" si="2538"/>
        <v>0</v>
      </c>
      <c r="AF645">
        <f t="shared" si="2539"/>
        <v>0</v>
      </c>
      <c r="AG645">
        <f t="shared" si="2540"/>
        <v>0</v>
      </c>
      <c r="AH645">
        <f t="shared" si="2541"/>
        <v>75223.125</v>
      </c>
      <c r="AI645">
        <f t="shared" si="2542"/>
        <v>100297.5</v>
      </c>
      <c r="AJ645" s="19"/>
      <c r="AL645" s="19">
        <f t="shared" si="2543"/>
        <v>0</v>
      </c>
      <c r="AM645" s="19">
        <f t="shared" si="2544"/>
        <v>0</v>
      </c>
      <c r="AN645" s="19">
        <f t="shared" si="2545"/>
        <v>0</v>
      </c>
      <c r="AO645" s="19">
        <f t="shared" si="2546"/>
        <v>30089.25</v>
      </c>
      <c r="AP645" s="19">
        <f t="shared" si="2547"/>
        <v>40119</v>
      </c>
      <c r="AQ645" s="19"/>
      <c r="AT645" s="1" t="str">
        <f t="shared" si="2548"/>
        <v>Underground</v>
      </c>
      <c r="AU645" s="19">
        <f t="shared" si="2572"/>
        <v>0</v>
      </c>
      <c r="AV645" s="19">
        <f t="shared" si="2572"/>
        <v>0</v>
      </c>
      <c r="AW645" s="19">
        <f t="shared" si="2572"/>
        <v>0</v>
      </c>
      <c r="AX645" s="19">
        <f t="shared" si="2572"/>
        <v>6997.5</v>
      </c>
      <c r="AY645" s="19">
        <f t="shared" si="2572"/>
        <v>9330</v>
      </c>
      <c r="BA645" s="19">
        <f t="shared" si="2549"/>
        <v>0</v>
      </c>
      <c r="BB645">
        <f t="shared" si="2550"/>
        <v>0</v>
      </c>
      <c r="BC645">
        <f t="shared" si="2551"/>
        <v>0</v>
      </c>
      <c r="BD645">
        <f t="shared" si="2552"/>
        <v>75223.125</v>
      </c>
      <c r="BE645">
        <f t="shared" si="2553"/>
        <v>100297.5</v>
      </c>
      <c r="BF645" s="19"/>
      <c r="BH645" s="19">
        <f t="shared" si="2554"/>
        <v>0</v>
      </c>
      <c r="BI645" s="19">
        <f t="shared" si="2555"/>
        <v>0</v>
      </c>
      <c r="BJ645" s="19">
        <f t="shared" si="2556"/>
        <v>0</v>
      </c>
      <c r="BK645" s="19">
        <f t="shared" si="2557"/>
        <v>30089.25</v>
      </c>
      <c r="BL645" s="19">
        <f t="shared" si="2558"/>
        <v>40119</v>
      </c>
      <c r="BM645" s="19"/>
      <c r="BP645" s="1" t="str">
        <f t="shared" si="2559"/>
        <v>Underground</v>
      </c>
      <c r="BQ645" s="19">
        <f t="shared" si="2573"/>
        <v>0</v>
      </c>
      <c r="BR645" s="19">
        <f t="shared" si="2573"/>
        <v>0</v>
      </c>
      <c r="BS645" s="19">
        <f t="shared" si="2573"/>
        <v>0</v>
      </c>
      <c r="BT645" s="19">
        <f t="shared" si="2573"/>
        <v>46650</v>
      </c>
      <c r="BU645" s="19">
        <f t="shared" si="2573"/>
        <v>62200</v>
      </c>
      <c r="BW645" s="19">
        <f t="shared" si="2560"/>
        <v>0</v>
      </c>
      <c r="BX645">
        <f t="shared" si="2561"/>
        <v>0</v>
      </c>
      <c r="BY645">
        <f t="shared" si="2562"/>
        <v>0</v>
      </c>
      <c r="BZ645">
        <f t="shared" si="2563"/>
        <v>501487.5</v>
      </c>
      <c r="CA645">
        <f t="shared" si="2564"/>
        <v>668650</v>
      </c>
      <c r="CB645" s="19"/>
      <c r="CD645" s="19">
        <f t="shared" si="2565"/>
        <v>0</v>
      </c>
      <c r="CE645" s="19">
        <f t="shared" si="2566"/>
        <v>0</v>
      </c>
      <c r="CF645" s="19">
        <f t="shared" si="2567"/>
        <v>0</v>
      </c>
      <c r="CG645" s="19">
        <f t="shared" si="2568"/>
        <v>200595</v>
      </c>
      <c r="CH645" s="19">
        <f t="shared" si="2569"/>
        <v>267460</v>
      </c>
      <c r="CI645" s="19"/>
    </row>
    <row r="646" spans="1:87">
      <c r="B646" s="1" t="str">
        <f t="shared" si="2526"/>
        <v>Underground</v>
      </c>
      <c r="C646" s="19">
        <f t="shared" si="2570"/>
        <v>0</v>
      </c>
      <c r="D646" s="19">
        <f t="shared" si="2570"/>
        <v>0</v>
      </c>
      <c r="E646" s="19">
        <f t="shared" si="2570"/>
        <v>0</v>
      </c>
      <c r="F646" s="19">
        <f t="shared" si="2570"/>
        <v>8397</v>
      </c>
      <c r="G646" s="19">
        <f t="shared" si="2570"/>
        <v>11196</v>
      </c>
      <c r="I646" s="19">
        <f t="shared" si="2527"/>
        <v>0</v>
      </c>
      <c r="J646">
        <f t="shared" si="2528"/>
        <v>0</v>
      </c>
      <c r="K646">
        <f t="shared" si="2529"/>
        <v>0</v>
      </c>
      <c r="L646">
        <f t="shared" si="2530"/>
        <v>111260.25</v>
      </c>
      <c r="M646">
        <f t="shared" si="2531"/>
        <v>148347</v>
      </c>
      <c r="N646" s="19"/>
      <c r="P646" s="19">
        <f t="shared" si="2532"/>
        <v>0</v>
      </c>
      <c r="Q646" s="19">
        <f t="shared" si="2533"/>
        <v>0</v>
      </c>
      <c r="R646" s="19">
        <f t="shared" si="2534"/>
        <v>0</v>
      </c>
      <c r="S646" s="19">
        <f t="shared" si="2535"/>
        <v>44504.1</v>
      </c>
      <c r="T646" s="19">
        <f t="shared" si="2536"/>
        <v>59338.799999999996</v>
      </c>
      <c r="U646" s="19"/>
      <c r="X646" s="1" t="str">
        <f t="shared" si="2537"/>
        <v>Underground</v>
      </c>
      <c r="Y646" s="19">
        <f t="shared" si="2571"/>
        <v>0</v>
      </c>
      <c r="Z646" s="19">
        <f t="shared" si="2571"/>
        <v>0</v>
      </c>
      <c r="AA646" s="19">
        <f t="shared" si="2571"/>
        <v>0</v>
      </c>
      <c r="AB646" s="19">
        <f t="shared" si="2571"/>
        <v>8397</v>
      </c>
      <c r="AC646" s="19">
        <f t="shared" si="2571"/>
        <v>11196</v>
      </c>
      <c r="AE646" s="19">
        <f t="shared" si="2538"/>
        <v>0</v>
      </c>
      <c r="AF646">
        <f t="shared" si="2539"/>
        <v>0</v>
      </c>
      <c r="AG646">
        <f t="shared" si="2540"/>
        <v>0</v>
      </c>
      <c r="AH646">
        <f t="shared" si="2541"/>
        <v>111260.25</v>
      </c>
      <c r="AI646">
        <f t="shared" si="2542"/>
        <v>148347</v>
      </c>
      <c r="AJ646" s="19"/>
      <c r="AL646" s="19">
        <f t="shared" si="2543"/>
        <v>0</v>
      </c>
      <c r="AM646" s="19">
        <f t="shared" si="2544"/>
        <v>0</v>
      </c>
      <c r="AN646" s="19">
        <f t="shared" si="2545"/>
        <v>0</v>
      </c>
      <c r="AO646" s="19">
        <f t="shared" si="2546"/>
        <v>44504.1</v>
      </c>
      <c r="AP646" s="19">
        <f t="shared" si="2547"/>
        <v>59338.799999999996</v>
      </c>
      <c r="AQ646" s="19"/>
      <c r="AT646" s="1" t="str">
        <f t="shared" si="2548"/>
        <v>Fantasy</v>
      </c>
      <c r="AU646" s="19">
        <f t="shared" si="2572"/>
        <v>0</v>
      </c>
      <c r="AV646" s="19">
        <f t="shared" si="2572"/>
        <v>0</v>
      </c>
      <c r="AW646" s="19">
        <f t="shared" si="2572"/>
        <v>0</v>
      </c>
      <c r="AX646" s="19">
        <f t="shared" si="2572"/>
        <v>8397</v>
      </c>
      <c r="AY646" s="19">
        <f t="shared" si="2572"/>
        <v>11196</v>
      </c>
      <c r="BA646" s="19">
        <f t="shared" si="2549"/>
        <v>0</v>
      </c>
      <c r="BB646">
        <f t="shared" si="2550"/>
        <v>0</v>
      </c>
      <c r="BC646">
        <f t="shared" si="2551"/>
        <v>0</v>
      </c>
      <c r="BD646">
        <f t="shared" si="2552"/>
        <v>111260.25</v>
      </c>
      <c r="BE646">
        <f t="shared" si="2553"/>
        <v>148347</v>
      </c>
      <c r="BF646" s="19"/>
      <c r="BH646" s="19">
        <f t="shared" si="2554"/>
        <v>0</v>
      </c>
      <c r="BI646" s="19">
        <f t="shared" si="2555"/>
        <v>0</v>
      </c>
      <c r="BJ646" s="19">
        <f t="shared" si="2556"/>
        <v>0</v>
      </c>
      <c r="BK646" s="19">
        <f t="shared" si="2557"/>
        <v>44504.1</v>
      </c>
      <c r="BL646" s="19">
        <f t="shared" si="2558"/>
        <v>59338.799999999996</v>
      </c>
      <c r="BM646" s="19"/>
      <c r="BP646" s="1" t="str">
        <f t="shared" si="2559"/>
        <v>Fantasy</v>
      </c>
      <c r="BQ646" s="19">
        <f t="shared" si="2573"/>
        <v>0</v>
      </c>
      <c r="BR646" s="19">
        <f t="shared" si="2573"/>
        <v>0</v>
      </c>
      <c r="BS646" s="19">
        <f t="shared" si="2573"/>
        <v>0</v>
      </c>
      <c r="BT646" s="19">
        <f t="shared" si="2573"/>
        <v>55980</v>
      </c>
      <c r="BU646" s="19">
        <f t="shared" si="2573"/>
        <v>74640</v>
      </c>
      <c r="BW646" s="19">
        <f t="shared" si="2560"/>
        <v>0</v>
      </c>
      <c r="BX646">
        <f t="shared" si="2561"/>
        <v>0</v>
      </c>
      <c r="BY646">
        <f t="shared" si="2562"/>
        <v>0</v>
      </c>
      <c r="BZ646">
        <f t="shared" si="2563"/>
        <v>741735</v>
      </c>
      <c r="CA646">
        <f t="shared" si="2564"/>
        <v>988980</v>
      </c>
      <c r="CB646" s="19"/>
      <c r="CD646" s="19">
        <f t="shared" si="2565"/>
        <v>0</v>
      </c>
      <c r="CE646" s="19">
        <f t="shared" si="2566"/>
        <v>0</v>
      </c>
      <c r="CF646" s="19">
        <f t="shared" si="2567"/>
        <v>0</v>
      </c>
      <c r="CG646" s="19">
        <f t="shared" si="2568"/>
        <v>296694</v>
      </c>
      <c r="CH646" s="19">
        <f t="shared" si="2569"/>
        <v>395592</v>
      </c>
      <c r="CI646" s="19"/>
    </row>
    <row r="647" spans="1:87">
      <c r="B647" s="1" t="str">
        <f t="shared" si="2526"/>
        <v>Fantasy</v>
      </c>
      <c r="C647" s="19">
        <f t="shared" si="2570"/>
        <v>0</v>
      </c>
      <c r="D647" s="19">
        <f t="shared" si="2570"/>
        <v>0</v>
      </c>
      <c r="E647" s="19">
        <f t="shared" si="2570"/>
        <v>0</v>
      </c>
      <c r="F647" s="19">
        <f t="shared" si="2570"/>
        <v>5598</v>
      </c>
      <c r="G647" s="19">
        <f t="shared" si="2570"/>
        <v>7464</v>
      </c>
      <c r="I647" s="19">
        <f t="shared" si="2527"/>
        <v>0</v>
      </c>
      <c r="J647">
        <f t="shared" si="2528"/>
        <v>0</v>
      </c>
      <c r="K647">
        <f t="shared" si="2529"/>
        <v>0</v>
      </c>
      <c r="L647">
        <f t="shared" si="2530"/>
        <v>74173.5</v>
      </c>
      <c r="M647">
        <f t="shared" si="2531"/>
        <v>98898</v>
      </c>
      <c r="N647" s="19"/>
      <c r="P647" s="19">
        <f t="shared" si="2532"/>
        <v>0</v>
      </c>
      <c r="Q647" s="19">
        <f t="shared" si="2533"/>
        <v>0</v>
      </c>
      <c r="R647" s="19">
        <f t="shared" si="2534"/>
        <v>0</v>
      </c>
      <c r="S647" s="19">
        <f t="shared" si="2535"/>
        <v>29669.399999999998</v>
      </c>
      <c r="T647" s="19">
        <f t="shared" si="2536"/>
        <v>39559.199999999997</v>
      </c>
      <c r="U647" s="19"/>
      <c r="X647" s="1" t="str">
        <f t="shared" si="2537"/>
        <v>Fantasy</v>
      </c>
      <c r="Y647" s="19">
        <f t="shared" si="2571"/>
        <v>0</v>
      </c>
      <c r="Z647" s="19">
        <f t="shared" si="2571"/>
        <v>0</v>
      </c>
      <c r="AA647" s="19">
        <f t="shared" si="2571"/>
        <v>0</v>
      </c>
      <c r="AB647" s="19">
        <f t="shared" si="2571"/>
        <v>5598</v>
      </c>
      <c r="AC647" s="19">
        <f t="shared" si="2571"/>
        <v>7464</v>
      </c>
      <c r="AE647" s="19">
        <f t="shared" si="2538"/>
        <v>0</v>
      </c>
      <c r="AF647">
        <f t="shared" si="2539"/>
        <v>0</v>
      </c>
      <c r="AG647">
        <f t="shared" si="2540"/>
        <v>0</v>
      </c>
      <c r="AH647">
        <f t="shared" si="2541"/>
        <v>74173.5</v>
      </c>
      <c r="AI647">
        <f t="shared" si="2542"/>
        <v>98898</v>
      </c>
      <c r="AJ647" s="19"/>
      <c r="AL647" s="19">
        <f t="shared" si="2543"/>
        <v>0</v>
      </c>
      <c r="AM647" s="19">
        <f t="shared" si="2544"/>
        <v>0</v>
      </c>
      <c r="AN647" s="19">
        <f t="shared" si="2545"/>
        <v>0</v>
      </c>
      <c r="AO647" s="19">
        <f t="shared" si="2546"/>
        <v>29669.399999999998</v>
      </c>
      <c r="AP647" s="19">
        <f t="shared" si="2547"/>
        <v>39559.199999999997</v>
      </c>
      <c r="AQ647" s="19"/>
      <c r="AT647" s="1" t="str">
        <f t="shared" si="2548"/>
        <v>Style, Designers</v>
      </c>
      <c r="AU647" s="19">
        <f t="shared" si="2572"/>
        <v>0</v>
      </c>
      <c r="AV647" s="19">
        <f t="shared" si="2572"/>
        <v>0</v>
      </c>
      <c r="AW647" s="19">
        <f t="shared" si="2572"/>
        <v>0</v>
      </c>
      <c r="AX647" s="19">
        <f t="shared" si="2572"/>
        <v>5598</v>
      </c>
      <c r="AY647" s="19">
        <f t="shared" si="2572"/>
        <v>7464</v>
      </c>
      <c r="BA647" s="19">
        <f t="shared" si="2549"/>
        <v>0</v>
      </c>
      <c r="BB647">
        <f t="shared" si="2550"/>
        <v>0</v>
      </c>
      <c r="BC647">
        <f t="shared" si="2551"/>
        <v>0</v>
      </c>
      <c r="BD647">
        <f t="shared" si="2552"/>
        <v>74173.5</v>
      </c>
      <c r="BE647">
        <f t="shared" si="2553"/>
        <v>98898</v>
      </c>
      <c r="BF647" s="19"/>
      <c r="BH647" s="19">
        <f t="shared" si="2554"/>
        <v>0</v>
      </c>
      <c r="BI647" s="19">
        <f t="shared" si="2555"/>
        <v>0</v>
      </c>
      <c r="BJ647" s="19">
        <f t="shared" si="2556"/>
        <v>0</v>
      </c>
      <c r="BK647" s="19">
        <f t="shared" si="2557"/>
        <v>29669.399999999998</v>
      </c>
      <c r="BL647" s="19">
        <f t="shared" si="2558"/>
        <v>39559.199999999997</v>
      </c>
      <c r="BM647" s="19"/>
      <c r="BP647" s="1" t="str">
        <f t="shared" si="2559"/>
        <v>Style, Designers</v>
      </c>
      <c r="BQ647" s="19">
        <f t="shared" si="2573"/>
        <v>0</v>
      </c>
      <c r="BR647" s="19">
        <f t="shared" si="2573"/>
        <v>0</v>
      </c>
      <c r="BS647" s="19">
        <f t="shared" si="2573"/>
        <v>0</v>
      </c>
      <c r="BT647" s="19">
        <f t="shared" si="2573"/>
        <v>37320</v>
      </c>
      <c r="BU647" s="19">
        <f t="shared" si="2573"/>
        <v>49760</v>
      </c>
      <c r="BW647" s="19">
        <f t="shared" si="2560"/>
        <v>0</v>
      </c>
      <c r="BX647">
        <f t="shared" si="2561"/>
        <v>0</v>
      </c>
      <c r="BY647">
        <f t="shared" si="2562"/>
        <v>0</v>
      </c>
      <c r="BZ647">
        <f t="shared" si="2563"/>
        <v>494490</v>
      </c>
      <c r="CA647">
        <f t="shared" si="2564"/>
        <v>659320</v>
      </c>
      <c r="CB647" s="19"/>
      <c r="CD647" s="19">
        <f t="shared" si="2565"/>
        <v>0</v>
      </c>
      <c r="CE647" s="19">
        <f t="shared" si="2566"/>
        <v>0</v>
      </c>
      <c r="CF647" s="19">
        <f t="shared" si="2567"/>
        <v>0</v>
      </c>
      <c r="CG647" s="19">
        <f t="shared" si="2568"/>
        <v>197796</v>
      </c>
      <c r="CH647" s="19">
        <f t="shared" si="2569"/>
        <v>263728</v>
      </c>
      <c r="CI647" s="19"/>
    </row>
    <row r="648" spans="1:87">
      <c r="B648" s="1" t="str">
        <f t="shared" si="2526"/>
        <v>Style</v>
      </c>
      <c r="C648" s="19">
        <f t="shared" si="2570"/>
        <v>0</v>
      </c>
      <c r="D648" s="19">
        <f t="shared" si="2570"/>
        <v>0</v>
      </c>
      <c r="E648" s="19">
        <f t="shared" si="2570"/>
        <v>0</v>
      </c>
      <c r="F648" s="19">
        <f t="shared" si="2570"/>
        <v>8397</v>
      </c>
      <c r="G648" s="19">
        <f t="shared" si="2570"/>
        <v>11196</v>
      </c>
      <c r="I648" s="19">
        <f t="shared" si="2527"/>
        <v>0</v>
      </c>
      <c r="J648">
        <f t="shared" si="2528"/>
        <v>0</v>
      </c>
      <c r="K648">
        <f t="shared" si="2529"/>
        <v>0</v>
      </c>
      <c r="L648">
        <f t="shared" si="2530"/>
        <v>135191.70000000001</v>
      </c>
      <c r="M648">
        <f t="shared" si="2531"/>
        <v>180255.6</v>
      </c>
      <c r="N648" s="19"/>
      <c r="P648" s="19">
        <f t="shared" si="2532"/>
        <v>0</v>
      </c>
      <c r="Q648" s="19">
        <f t="shared" si="2533"/>
        <v>0</v>
      </c>
      <c r="R648" s="19">
        <f t="shared" si="2534"/>
        <v>0</v>
      </c>
      <c r="S648" s="19">
        <f t="shared" si="2535"/>
        <v>48282.75</v>
      </c>
      <c r="T648" s="19">
        <f t="shared" si="2536"/>
        <v>64377</v>
      </c>
      <c r="U648" s="19"/>
      <c r="X648" s="1" t="str">
        <f t="shared" si="2537"/>
        <v>Style</v>
      </c>
      <c r="Y648" s="19">
        <f t="shared" si="2571"/>
        <v>0</v>
      </c>
      <c r="Z648" s="19">
        <f t="shared" si="2571"/>
        <v>0</v>
      </c>
      <c r="AA648" s="19">
        <f t="shared" si="2571"/>
        <v>0</v>
      </c>
      <c r="AB648" s="19">
        <f t="shared" si="2571"/>
        <v>8397</v>
      </c>
      <c r="AC648" s="19">
        <f t="shared" si="2571"/>
        <v>11196</v>
      </c>
      <c r="AE648" s="19">
        <f t="shared" si="2538"/>
        <v>0</v>
      </c>
      <c r="AF648">
        <f t="shared" si="2539"/>
        <v>0</v>
      </c>
      <c r="AG648">
        <f t="shared" si="2540"/>
        <v>0</v>
      </c>
      <c r="AH648">
        <f t="shared" si="2541"/>
        <v>135191.70000000001</v>
      </c>
      <c r="AI648">
        <f t="shared" si="2542"/>
        <v>180255.6</v>
      </c>
      <c r="AJ648" s="19"/>
      <c r="AL648" s="19">
        <f t="shared" si="2543"/>
        <v>0</v>
      </c>
      <c r="AM648" s="19">
        <f t="shared" si="2544"/>
        <v>0</v>
      </c>
      <c r="AN648" s="19">
        <f t="shared" si="2545"/>
        <v>0</v>
      </c>
      <c r="AO648" s="19">
        <f t="shared" si="2546"/>
        <v>48282.75</v>
      </c>
      <c r="AP648" s="19">
        <f t="shared" si="2547"/>
        <v>64377</v>
      </c>
      <c r="AQ648" s="19"/>
      <c r="AT648" s="1" t="str">
        <f t="shared" si="2548"/>
        <v>Style</v>
      </c>
      <c r="AU648" s="19">
        <f t="shared" si="2572"/>
        <v>0</v>
      </c>
      <c r="AV648" s="19">
        <f t="shared" si="2572"/>
        <v>0</v>
      </c>
      <c r="AW648" s="19">
        <f t="shared" si="2572"/>
        <v>0</v>
      </c>
      <c r="AX648" s="19">
        <f t="shared" si="2572"/>
        <v>8397</v>
      </c>
      <c r="AY648" s="19">
        <f t="shared" si="2572"/>
        <v>11196</v>
      </c>
      <c r="BA648" s="19">
        <f t="shared" si="2549"/>
        <v>0</v>
      </c>
      <c r="BB648">
        <f t="shared" si="2550"/>
        <v>0</v>
      </c>
      <c r="BC648">
        <f t="shared" si="2551"/>
        <v>0</v>
      </c>
      <c r="BD648">
        <f t="shared" si="2552"/>
        <v>135191.70000000001</v>
      </c>
      <c r="BE648">
        <f t="shared" si="2553"/>
        <v>180255.6</v>
      </c>
      <c r="BF648" s="19"/>
      <c r="BH648" s="19">
        <f t="shared" si="2554"/>
        <v>0</v>
      </c>
      <c r="BI648" s="19">
        <f t="shared" si="2555"/>
        <v>0</v>
      </c>
      <c r="BJ648" s="19">
        <f t="shared" si="2556"/>
        <v>0</v>
      </c>
      <c r="BK648" s="19">
        <f t="shared" si="2557"/>
        <v>48282.75</v>
      </c>
      <c r="BL648" s="19">
        <f t="shared" si="2558"/>
        <v>64377</v>
      </c>
      <c r="BM648" s="19"/>
      <c r="BP648" s="1" t="str">
        <f t="shared" si="2559"/>
        <v>Style</v>
      </c>
      <c r="BQ648" s="19">
        <f t="shared" si="2573"/>
        <v>0</v>
      </c>
      <c r="BR648" s="19">
        <f t="shared" si="2573"/>
        <v>0</v>
      </c>
      <c r="BS648" s="19">
        <f t="shared" si="2573"/>
        <v>0</v>
      </c>
      <c r="BT648" s="19">
        <f t="shared" si="2573"/>
        <v>55980</v>
      </c>
      <c r="BU648" s="19">
        <f t="shared" si="2573"/>
        <v>74640</v>
      </c>
      <c r="BW648" s="19">
        <f t="shared" si="2560"/>
        <v>0</v>
      </c>
      <c r="BX648">
        <f t="shared" si="2561"/>
        <v>0</v>
      </c>
      <c r="BY648">
        <f t="shared" si="2562"/>
        <v>0</v>
      </c>
      <c r="BZ648">
        <f t="shared" si="2563"/>
        <v>901278.00000000012</v>
      </c>
      <c r="CA648">
        <f t="shared" si="2564"/>
        <v>1201704</v>
      </c>
      <c r="CB648" s="19"/>
      <c r="CD648" s="19">
        <f t="shared" si="2565"/>
        <v>0</v>
      </c>
      <c r="CE648" s="19">
        <f t="shared" si="2566"/>
        <v>0</v>
      </c>
      <c r="CF648" s="19">
        <f t="shared" si="2567"/>
        <v>0</v>
      </c>
      <c r="CG648" s="19">
        <f t="shared" si="2568"/>
        <v>321885</v>
      </c>
      <c r="CH648" s="19">
        <f t="shared" si="2569"/>
        <v>429180</v>
      </c>
      <c r="CI648" s="19"/>
    </row>
    <row r="649" spans="1:87">
      <c r="B649" s="1" t="str">
        <f t="shared" si="2526"/>
        <v>Designers</v>
      </c>
      <c r="C649" s="19">
        <f t="shared" si="2570"/>
        <v>0</v>
      </c>
      <c r="D649" s="19">
        <f t="shared" si="2570"/>
        <v>0</v>
      </c>
      <c r="E649" s="19">
        <f t="shared" si="2570"/>
        <v>0</v>
      </c>
      <c r="F649" s="19">
        <f t="shared" si="2570"/>
        <v>6997.5</v>
      </c>
      <c r="G649" s="19">
        <f t="shared" si="2570"/>
        <v>9330</v>
      </c>
      <c r="I649" s="19">
        <f t="shared" si="2527"/>
        <v>0</v>
      </c>
      <c r="J649">
        <f t="shared" si="2528"/>
        <v>0</v>
      </c>
      <c r="K649">
        <f t="shared" si="2529"/>
        <v>0</v>
      </c>
      <c r="L649">
        <f t="shared" si="2530"/>
        <v>112659.75000000001</v>
      </c>
      <c r="M649">
        <f t="shared" si="2531"/>
        <v>150213</v>
      </c>
      <c r="N649" s="19"/>
      <c r="P649" s="19">
        <f t="shared" si="2532"/>
        <v>0</v>
      </c>
      <c r="Q649" s="19">
        <f t="shared" si="2533"/>
        <v>0</v>
      </c>
      <c r="R649" s="19">
        <f t="shared" si="2534"/>
        <v>0</v>
      </c>
      <c r="S649" s="19">
        <f t="shared" si="2535"/>
        <v>40235.625</v>
      </c>
      <c r="T649" s="19">
        <f t="shared" si="2536"/>
        <v>53647.5</v>
      </c>
      <c r="U649" s="19"/>
      <c r="X649" s="1" t="str">
        <f t="shared" si="2537"/>
        <v>Designers</v>
      </c>
      <c r="Y649" s="19">
        <f t="shared" si="2571"/>
        <v>0</v>
      </c>
      <c r="Z649" s="19">
        <f t="shared" si="2571"/>
        <v>0</v>
      </c>
      <c r="AA649" s="19">
        <f t="shared" si="2571"/>
        <v>0</v>
      </c>
      <c r="AB649" s="19">
        <f t="shared" si="2571"/>
        <v>6997.5</v>
      </c>
      <c r="AC649" s="19">
        <f t="shared" si="2571"/>
        <v>9330</v>
      </c>
      <c r="AE649" s="19">
        <f t="shared" si="2538"/>
        <v>0</v>
      </c>
      <c r="AF649">
        <f t="shared" si="2539"/>
        <v>0</v>
      </c>
      <c r="AG649">
        <f t="shared" si="2540"/>
        <v>0</v>
      </c>
      <c r="AH649">
        <f t="shared" si="2541"/>
        <v>112659.75000000001</v>
      </c>
      <c r="AI649">
        <f t="shared" si="2542"/>
        <v>150213</v>
      </c>
      <c r="AJ649" s="19"/>
      <c r="AL649" s="19">
        <f t="shared" si="2543"/>
        <v>0</v>
      </c>
      <c r="AM649" s="19">
        <f t="shared" si="2544"/>
        <v>0</v>
      </c>
      <c r="AN649" s="19">
        <f t="shared" si="2545"/>
        <v>0</v>
      </c>
      <c r="AO649" s="19">
        <f t="shared" si="2546"/>
        <v>40235.625</v>
      </c>
      <c r="AP649" s="19">
        <f t="shared" si="2547"/>
        <v>53647.5</v>
      </c>
      <c r="AQ649" s="19"/>
      <c r="AT649" s="1" t="str">
        <f t="shared" si="2548"/>
        <v>Designers</v>
      </c>
      <c r="AU649" s="19">
        <f t="shared" si="2572"/>
        <v>0</v>
      </c>
      <c r="AV649" s="19">
        <f t="shared" si="2572"/>
        <v>0</v>
      </c>
      <c r="AW649" s="19">
        <f t="shared" si="2572"/>
        <v>0</v>
      </c>
      <c r="AX649" s="19">
        <f t="shared" si="2572"/>
        <v>6997.5</v>
      </c>
      <c r="AY649" s="19">
        <f t="shared" si="2572"/>
        <v>9330</v>
      </c>
      <c r="BA649" s="19">
        <f t="shared" si="2549"/>
        <v>0</v>
      </c>
      <c r="BB649">
        <f t="shared" si="2550"/>
        <v>0</v>
      </c>
      <c r="BC649">
        <f t="shared" si="2551"/>
        <v>0</v>
      </c>
      <c r="BD649">
        <f t="shared" si="2552"/>
        <v>112659.75000000001</v>
      </c>
      <c r="BE649">
        <f t="shared" si="2553"/>
        <v>150213</v>
      </c>
      <c r="BF649" s="19"/>
      <c r="BH649" s="19">
        <f t="shared" si="2554"/>
        <v>0</v>
      </c>
      <c r="BI649" s="19">
        <f t="shared" si="2555"/>
        <v>0</v>
      </c>
      <c r="BJ649" s="19">
        <f t="shared" si="2556"/>
        <v>0</v>
      </c>
      <c r="BK649" s="19">
        <f t="shared" si="2557"/>
        <v>40235.625</v>
      </c>
      <c r="BL649" s="19">
        <f t="shared" si="2558"/>
        <v>53647.5</v>
      </c>
      <c r="BM649" s="19"/>
      <c r="BP649" s="1" t="str">
        <f t="shared" si="2559"/>
        <v>Designers</v>
      </c>
      <c r="BQ649" s="19">
        <f t="shared" si="2573"/>
        <v>0</v>
      </c>
      <c r="BR649" s="19">
        <f t="shared" si="2573"/>
        <v>0</v>
      </c>
      <c r="BS649" s="19">
        <f t="shared" si="2573"/>
        <v>0</v>
      </c>
      <c r="BT649" s="19">
        <f t="shared" si="2573"/>
        <v>46650</v>
      </c>
      <c r="BU649" s="19">
        <f t="shared" si="2573"/>
        <v>62200</v>
      </c>
      <c r="BW649" s="19">
        <f t="shared" si="2560"/>
        <v>0</v>
      </c>
      <c r="BX649">
        <f t="shared" si="2561"/>
        <v>0</v>
      </c>
      <c r="BY649">
        <f t="shared" si="2562"/>
        <v>0</v>
      </c>
      <c r="BZ649">
        <f t="shared" si="2563"/>
        <v>751065.00000000012</v>
      </c>
      <c r="CA649">
        <f t="shared" si="2564"/>
        <v>1001420.0000000001</v>
      </c>
      <c r="CB649" s="19"/>
      <c r="CD649" s="19">
        <f t="shared" si="2565"/>
        <v>0</v>
      </c>
      <c r="CE649" s="19">
        <f t="shared" si="2566"/>
        <v>0</v>
      </c>
      <c r="CF649" s="19">
        <f t="shared" si="2567"/>
        <v>0</v>
      </c>
      <c r="CG649" s="19">
        <f t="shared" si="2568"/>
        <v>268237.5</v>
      </c>
      <c r="CH649" s="19">
        <f t="shared" si="2569"/>
        <v>357650</v>
      </c>
      <c r="CI649" s="19"/>
    </row>
    <row r="650" spans="1:87">
      <c r="B650" s="1" t="str">
        <f t="shared" si="2526"/>
        <v>Supra</v>
      </c>
      <c r="C650" s="19">
        <f t="shared" si="2570"/>
        <v>0</v>
      </c>
      <c r="D650" s="19">
        <f t="shared" si="2570"/>
        <v>0</v>
      </c>
      <c r="E650" s="19">
        <f t="shared" si="2570"/>
        <v>0</v>
      </c>
      <c r="F650" s="19">
        <f t="shared" si="2570"/>
        <v>3498.75</v>
      </c>
      <c r="G650" s="19">
        <f t="shared" si="2570"/>
        <v>4665</v>
      </c>
      <c r="I650" s="19">
        <f t="shared" si="2527"/>
        <v>0</v>
      </c>
      <c r="J650">
        <f t="shared" si="2528"/>
        <v>0</v>
      </c>
      <c r="K650">
        <f t="shared" si="2529"/>
        <v>0</v>
      </c>
      <c r="L650">
        <f t="shared" si="2530"/>
        <v>142574.0625</v>
      </c>
      <c r="M650">
        <f t="shared" si="2531"/>
        <v>190098.75</v>
      </c>
      <c r="N650" s="19"/>
      <c r="P650" s="19">
        <f t="shared" si="2532"/>
        <v>0</v>
      </c>
      <c r="Q650" s="19">
        <f t="shared" si="2533"/>
        <v>0</v>
      </c>
      <c r="R650" s="19">
        <f t="shared" si="2534"/>
        <v>0</v>
      </c>
      <c r="S650" s="19">
        <f t="shared" si="2535"/>
        <v>57029.625</v>
      </c>
      <c r="T650" s="19">
        <f t="shared" si="2536"/>
        <v>76039.5</v>
      </c>
      <c r="U650" s="19"/>
      <c r="X650" s="1" t="str">
        <f t="shared" si="2537"/>
        <v>Supra</v>
      </c>
      <c r="Y650" s="19">
        <f t="shared" si="2571"/>
        <v>0</v>
      </c>
      <c r="Z650" s="19">
        <f t="shared" si="2571"/>
        <v>0</v>
      </c>
      <c r="AA650" s="19">
        <f t="shared" si="2571"/>
        <v>0</v>
      </c>
      <c r="AB650" s="19">
        <f t="shared" si="2571"/>
        <v>3498.75</v>
      </c>
      <c r="AC650" s="19">
        <f t="shared" si="2571"/>
        <v>4665</v>
      </c>
      <c r="AE650" s="19">
        <f t="shared" si="2538"/>
        <v>0</v>
      </c>
      <c r="AF650">
        <f t="shared" si="2539"/>
        <v>0</v>
      </c>
      <c r="AG650">
        <f t="shared" si="2540"/>
        <v>0</v>
      </c>
      <c r="AH650">
        <f t="shared" si="2541"/>
        <v>142574.0625</v>
      </c>
      <c r="AI650">
        <f t="shared" si="2542"/>
        <v>190098.75</v>
      </c>
      <c r="AJ650" s="19"/>
      <c r="AL650" s="19">
        <f t="shared" si="2543"/>
        <v>0</v>
      </c>
      <c r="AM650" s="19">
        <f t="shared" si="2544"/>
        <v>0</v>
      </c>
      <c r="AN650" s="19">
        <f t="shared" si="2545"/>
        <v>0</v>
      </c>
      <c r="AO650" s="19">
        <f t="shared" si="2546"/>
        <v>57029.625</v>
      </c>
      <c r="AP650" s="19">
        <f t="shared" si="2547"/>
        <v>76039.5</v>
      </c>
      <c r="AQ650" s="19"/>
      <c r="AT650" s="1" t="str">
        <f t="shared" si="2548"/>
        <v>Supra</v>
      </c>
      <c r="AU650" s="19">
        <f t="shared" si="2572"/>
        <v>0</v>
      </c>
      <c r="AV650" s="19">
        <f t="shared" si="2572"/>
        <v>0</v>
      </c>
      <c r="AW650" s="19">
        <f t="shared" si="2572"/>
        <v>0</v>
      </c>
      <c r="AX650" s="19">
        <f t="shared" si="2572"/>
        <v>3498.75</v>
      </c>
      <c r="AY650" s="19">
        <f t="shared" si="2572"/>
        <v>4665</v>
      </c>
      <c r="BA650" s="19">
        <f t="shared" si="2549"/>
        <v>0</v>
      </c>
      <c r="BB650">
        <f t="shared" si="2550"/>
        <v>0</v>
      </c>
      <c r="BC650">
        <f t="shared" si="2551"/>
        <v>0</v>
      </c>
      <c r="BD650">
        <f t="shared" si="2552"/>
        <v>142574.0625</v>
      </c>
      <c r="BE650">
        <f t="shared" si="2553"/>
        <v>190098.75</v>
      </c>
      <c r="BF650" s="19"/>
      <c r="BH650" s="19">
        <f t="shared" si="2554"/>
        <v>0</v>
      </c>
      <c r="BI650" s="19">
        <f t="shared" si="2555"/>
        <v>0</v>
      </c>
      <c r="BJ650" s="19">
        <f t="shared" si="2556"/>
        <v>0</v>
      </c>
      <c r="BK650" s="19">
        <f t="shared" si="2557"/>
        <v>57029.625</v>
      </c>
      <c r="BL650" s="19">
        <f t="shared" si="2558"/>
        <v>76039.5</v>
      </c>
      <c r="BM650" s="19"/>
      <c r="BP650" s="1" t="str">
        <f t="shared" si="2559"/>
        <v>Supra</v>
      </c>
      <c r="BQ650" s="19">
        <f t="shared" si="2573"/>
        <v>0</v>
      </c>
      <c r="BR650" s="19">
        <f t="shared" si="2573"/>
        <v>0</v>
      </c>
      <c r="BS650" s="19">
        <f t="shared" si="2573"/>
        <v>0</v>
      </c>
      <c r="BT650" s="19">
        <f t="shared" si="2573"/>
        <v>23325</v>
      </c>
      <c r="BU650" s="19">
        <f t="shared" si="2573"/>
        <v>31100</v>
      </c>
      <c r="BW650" s="19">
        <f t="shared" si="2560"/>
        <v>0</v>
      </c>
      <c r="BX650">
        <f t="shared" si="2561"/>
        <v>0</v>
      </c>
      <c r="BY650">
        <f t="shared" si="2562"/>
        <v>0</v>
      </c>
      <c r="BZ650">
        <f t="shared" si="2563"/>
        <v>950493.75</v>
      </c>
      <c r="CA650">
        <f t="shared" si="2564"/>
        <v>1267325</v>
      </c>
      <c r="CB650" s="19"/>
      <c r="CD650" s="19">
        <f t="shared" si="2565"/>
        <v>0</v>
      </c>
      <c r="CE650" s="19">
        <f t="shared" si="2566"/>
        <v>0</v>
      </c>
      <c r="CF650" s="19">
        <f t="shared" si="2567"/>
        <v>0</v>
      </c>
      <c r="CG650" s="19">
        <f t="shared" si="2568"/>
        <v>380197.5</v>
      </c>
      <c r="CH650" s="19">
        <f t="shared" si="2569"/>
        <v>506930</v>
      </c>
      <c r="CI650" s="19"/>
    </row>
    <row r="651" spans="1:87">
      <c r="B651" s="1"/>
      <c r="C651" s="19">
        <f t="shared" si="2570"/>
        <v>0</v>
      </c>
      <c r="D651" s="19">
        <f t="shared" si="2570"/>
        <v>0</v>
      </c>
      <c r="E651" s="19">
        <f t="shared" si="2570"/>
        <v>0</v>
      </c>
      <c r="F651" s="19">
        <f t="shared" si="2570"/>
        <v>0</v>
      </c>
      <c r="G651" s="19">
        <f t="shared" si="2570"/>
        <v>0</v>
      </c>
      <c r="I651" s="19"/>
      <c r="N651" s="19"/>
      <c r="P651" s="19"/>
      <c r="Q651" s="19"/>
      <c r="R651" s="19"/>
      <c r="S651" s="19"/>
      <c r="T651" s="19"/>
      <c r="U651" s="19"/>
      <c r="X651" s="1">
        <f t="shared" si="2537"/>
        <v>0</v>
      </c>
      <c r="Y651" s="19">
        <f t="shared" si="2571"/>
        <v>0</v>
      </c>
      <c r="Z651" s="19">
        <f t="shared" si="2571"/>
        <v>0</v>
      </c>
      <c r="AA651" s="19">
        <f t="shared" si="2571"/>
        <v>0</v>
      </c>
      <c r="AB651" s="19">
        <f t="shared" si="2571"/>
        <v>0</v>
      </c>
      <c r="AC651" s="19">
        <f t="shared" si="2571"/>
        <v>0</v>
      </c>
      <c r="AE651" s="19">
        <f t="shared" si="2538"/>
        <v>0</v>
      </c>
      <c r="AF651">
        <f t="shared" si="2539"/>
        <v>0</v>
      </c>
      <c r="AG651">
        <f t="shared" si="2540"/>
        <v>0</v>
      </c>
      <c r="AH651">
        <f t="shared" si="2541"/>
        <v>0</v>
      </c>
      <c r="AI651">
        <f t="shared" si="2542"/>
        <v>0</v>
      </c>
      <c r="AJ651" s="19"/>
      <c r="AL651" s="19">
        <f t="shared" si="2543"/>
        <v>0</v>
      </c>
      <c r="AM651" s="19">
        <f t="shared" si="2544"/>
        <v>0</v>
      </c>
      <c r="AN651" s="19">
        <f t="shared" si="2545"/>
        <v>0</v>
      </c>
      <c r="AO651" s="19">
        <f t="shared" si="2546"/>
        <v>0</v>
      </c>
      <c r="AP651" s="19">
        <f t="shared" si="2547"/>
        <v>0</v>
      </c>
      <c r="AQ651" s="19"/>
      <c r="AT651" s="1">
        <f t="shared" si="2548"/>
        <v>0</v>
      </c>
      <c r="AU651" s="19">
        <f t="shared" si="2572"/>
        <v>0</v>
      </c>
      <c r="AV651" s="19">
        <f t="shared" si="2572"/>
        <v>0</v>
      </c>
      <c r="AW651" s="19">
        <f t="shared" si="2572"/>
        <v>0</v>
      </c>
      <c r="AX651" s="19">
        <f t="shared" si="2572"/>
        <v>0</v>
      </c>
      <c r="AY651" s="19">
        <f t="shared" si="2572"/>
        <v>0</v>
      </c>
      <c r="BA651" s="19">
        <f t="shared" si="2549"/>
        <v>0</v>
      </c>
      <c r="BB651">
        <f t="shared" si="2550"/>
        <v>0</v>
      </c>
      <c r="BC651">
        <f t="shared" si="2551"/>
        <v>0</v>
      </c>
      <c r="BD651">
        <f t="shared" si="2552"/>
        <v>0</v>
      </c>
      <c r="BE651">
        <f t="shared" si="2553"/>
        <v>0</v>
      </c>
      <c r="BF651" s="19"/>
      <c r="BH651" s="19">
        <f t="shared" si="2554"/>
        <v>0</v>
      </c>
      <c r="BI651" s="19">
        <f t="shared" si="2555"/>
        <v>0</v>
      </c>
      <c r="BJ651" s="19">
        <f t="shared" si="2556"/>
        <v>0</v>
      </c>
      <c r="BK651" s="19">
        <f t="shared" si="2557"/>
        <v>0</v>
      </c>
      <c r="BL651" s="19">
        <f t="shared" si="2558"/>
        <v>0</v>
      </c>
      <c r="BM651" s="19"/>
      <c r="BP651" s="1">
        <f t="shared" si="2559"/>
        <v>0</v>
      </c>
      <c r="BQ651" s="19">
        <f t="shared" si="2573"/>
        <v>0</v>
      </c>
      <c r="BR651" s="19">
        <f t="shared" si="2573"/>
        <v>0</v>
      </c>
      <c r="BS651" s="19">
        <f t="shared" si="2573"/>
        <v>0</v>
      </c>
      <c r="BT651" s="19">
        <f t="shared" si="2573"/>
        <v>0</v>
      </c>
      <c r="BU651" s="19">
        <f t="shared" si="2573"/>
        <v>0</v>
      </c>
      <c r="BW651" s="19">
        <f t="shared" si="2560"/>
        <v>0</v>
      </c>
      <c r="BX651">
        <f t="shared" si="2561"/>
        <v>0</v>
      </c>
      <c r="BY651">
        <f t="shared" si="2562"/>
        <v>0</v>
      </c>
      <c r="BZ651">
        <f t="shared" si="2563"/>
        <v>0</v>
      </c>
      <c r="CA651">
        <f t="shared" si="2564"/>
        <v>0</v>
      </c>
      <c r="CB651" s="19"/>
      <c r="CD651" s="19">
        <f t="shared" si="2565"/>
        <v>0</v>
      </c>
      <c r="CE651" s="19">
        <f t="shared" si="2566"/>
        <v>0</v>
      </c>
      <c r="CF651" s="19">
        <f t="shared" si="2567"/>
        <v>0</v>
      </c>
      <c r="CG651" s="19">
        <f t="shared" si="2568"/>
        <v>0</v>
      </c>
      <c r="CH651" s="19">
        <f t="shared" si="2569"/>
        <v>0</v>
      </c>
      <c r="CI651" s="19"/>
    </row>
    <row r="652" spans="1:87">
      <c r="B652" s="1" t="str">
        <f t="shared" si="2526"/>
        <v>Niños</v>
      </c>
      <c r="C652" s="19">
        <f t="shared" si="2570"/>
        <v>0</v>
      </c>
      <c r="D652" s="19">
        <f t="shared" si="2570"/>
        <v>0</v>
      </c>
      <c r="E652" s="19">
        <f t="shared" si="2570"/>
        <v>0</v>
      </c>
      <c r="F652" s="19">
        <f t="shared" si="2570"/>
        <v>4198.5</v>
      </c>
      <c r="G652" s="19">
        <f t="shared" si="2570"/>
        <v>5598</v>
      </c>
      <c r="I652" s="19">
        <f>+C652*K538</f>
        <v>0</v>
      </c>
      <c r="J652">
        <f>+D652*K538</f>
        <v>0</v>
      </c>
      <c r="K652">
        <f>+E652*K538</f>
        <v>0</v>
      </c>
      <c r="L652">
        <f>+F652*K538</f>
        <v>25925.737500000003</v>
      </c>
      <c r="M652">
        <f>+G652*K538</f>
        <v>34567.65</v>
      </c>
      <c r="N652" s="19"/>
      <c r="P652" s="19">
        <f t="shared" ref="P652:T655" si="2574">+C652*$C538</f>
        <v>0</v>
      </c>
      <c r="Q652" s="19">
        <f t="shared" si="2574"/>
        <v>0</v>
      </c>
      <c r="R652" s="19">
        <f t="shared" si="2574"/>
        <v>0</v>
      </c>
      <c r="S652" s="19">
        <f t="shared" si="2574"/>
        <v>13645.125000000002</v>
      </c>
      <c r="T652" s="19">
        <f t="shared" si="2574"/>
        <v>18193.500000000004</v>
      </c>
      <c r="U652" s="19"/>
      <c r="X652" s="1" t="str">
        <f t="shared" si="2537"/>
        <v>Niños</v>
      </c>
      <c r="Y652" s="19">
        <f t="shared" si="2571"/>
        <v>0</v>
      </c>
      <c r="Z652" s="19">
        <f t="shared" si="2571"/>
        <v>0</v>
      </c>
      <c r="AA652" s="19">
        <f t="shared" si="2571"/>
        <v>0</v>
      </c>
      <c r="AB652" s="19">
        <f t="shared" si="2571"/>
        <v>4198.5</v>
      </c>
      <c r="AC652" s="19">
        <f t="shared" si="2571"/>
        <v>5598</v>
      </c>
      <c r="AE652" s="19">
        <f t="shared" si="2538"/>
        <v>0</v>
      </c>
      <c r="AF652">
        <f t="shared" si="2539"/>
        <v>0</v>
      </c>
      <c r="AG652">
        <f t="shared" si="2540"/>
        <v>0</v>
      </c>
      <c r="AH652">
        <f t="shared" si="2541"/>
        <v>25925.737500000003</v>
      </c>
      <c r="AI652">
        <f t="shared" si="2542"/>
        <v>34567.65</v>
      </c>
      <c r="AJ652" s="19"/>
      <c r="AL652" s="19">
        <f t="shared" si="2543"/>
        <v>0</v>
      </c>
      <c r="AM652" s="19">
        <f t="shared" si="2544"/>
        <v>0</v>
      </c>
      <c r="AN652" s="19">
        <f t="shared" si="2545"/>
        <v>0</v>
      </c>
      <c r="AO652" s="19">
        <f t="shared" si="2546"/>
        <v>13645.125000000002</v>
      </c>
      <c r="AP652" s="19">
        <f t="shared" si="2547"/>
        <v>18193.500000000004</v>
      </c>
      <c r="AQ652" s="19"/>
      <c r="AT652" s="1" t="str">
        <f t="shared" si="2548"/>
        <v>Niños</v>
      </c>
      <c r="AU652" s="19">
        <f t="shared" si="2572"/>
        <v>0</v>
      </c>
      <c r="AV652" s="19">
        <f t="shared" si="2572"/>
        <v>0</v>
      </c>
      <c r="AW652" s="19">
        <f t="shared" si="2572"/>
        <v>0</v>
      </c>
      <c r="AX652" s="19">
        <f t="shared" si="2572"/>
        <v>4198.5</v>
      </c>
      <c r="AY652" s="19">
        <f t="shared" si="2572"/>
        <v>5598</v>
      </c>
      <c r="BA652" s="19">
        <f t="shared" si="2549"/>
        <v>0</v>
      </c>
      <c r="BB652">
        <f t="shared" si="2550"/>
        <v>0</v>
      </c>
      <c r="BC652">
        <f t="shared" si="2551"/>
        <v>0</v>
      </c>
      <c r="BD652">
        <f t="shared" si="2552"/>
        <v>25925.737500000003</v>
      </c>
      <c r="BE652">
        <f t="shared" si="2553"/>
        <v>34567.65</v>
      </c>
      <c r="BF652" s="19"/>
      <c r="BH652" s="19">
        <f t="shared" si="2554"/>
        <v>0</v>
      </c>
      <c r="BI652" s="19">
        <f t="shared" si="2555"/>
        <v>0</v>
      </c>
      <c r="BJ652" s="19">
        <f t="shared" si="2556"/>
        <v>0</v>
      </c>
      <c r="BK652" s="19">
        <f t="shared" si="2557"/>
        <v>13645.125000000002</v>
      </c>
      <c r="BL652" s="19">
        <f t="shared" si="2558"/>
        <v>18193.500000000004</v>
      </c>
      <c r="BM652" s="19"/>
      <c r="BP652" s="1" t="str">
        <f t="shared" si="2559"/>
        <v>Niños</v>
      </c>
      <c r="BQ652" s="19">
        <f t="shared" si="2573"/>
        <v>0</v>
      </c>
      <c r="BR652" s="19">
        <f t="shared" si="2573"/>
        <v>0</v>
      </c>
      <c r="BS652" s="19">
        <f t="shared" si="2573"/>
        <v>0</v>
      </c>
      <c r="BT652" s="19">
        <f t="shared" si="2573"/>
        <v>27990</v>
      </c>
      <c r="BU652" s="19">
        <f t="shared" si="2573"/>
        <v>37320</v>
      </c>
      <c r="BW652" s="19">
        <f t="shared" si="2560"/>
        <v>0</v>
      </c>
      <c r="BX652">
        <f t="shared" si="2561"/>
        <v>0</v>
      </c>
      <c r="BY652">
        <f t="shared" si="2562"/>
        <v>0</v>
      </c>
      <c r="BZ652">
        <f t="shared" si="2563"/>
        <v>172838.25000000003</v>
      </c>
      <c r="CA652">
        <f t="shared" si="2564"/>
        <v>230451.00000000003</v>
      </c>
      <c r="CB652" s="19"/>
      <c r="CD652" s="19">
        <f t="shared" si="2565"/>
        <v>0</v>
      </c>
      <c r="CE652" s="19">
        <f t="shared" si="2566"/>
        <v>0</v>
      </c>
      <c r="CF652" s="19">
        <f t="shared" si="2567"/>
        <v>0</v>
      </c>
      <c r="CG652" s="19">
        <f t="shared" si="2568"/>
        <v>90967.500000000015</v>
      </c>
      <c r="CH652" s="19">
        <f t="shared" si="2569"/>
        <v>121290.00000000001</v>
      </c>
      <c r="CI652" s="19"/>
    </row>
    <row r="653" spans="1:87">
      <c r="B653" s="1" t="str">
        <f t="shared" si="2526"/>
        <v>Señora</v>
      </c>
      <c r="C653" s="19">
        <f t="shared" si="2570"/>
        <v>0</v>
      </c>
      <c r="D653" s="19">
        <f t="shared" si="2570"/>
        <v>0</v>
      </c>
      <c r="E653" s="19">
        <f t="shared" si="2570"/>
        <v>0</v>
      </c>
      <c r="F653" s="19">
        <f t="shared" si="2570"/>
        <v>4198.5</v>
      </c>
      <c r="G653" s="19">
        <f t="shared" si="2570"/>
        <v>5598</v>
      </c>
      <c r="I653" s="19">
        <f>+C653*K539</f>
        <v>0</v>
      </c>
      <c r="J653">
        <f>+D653*K539</f>
        <v>0</v>
      </c>
      <c r="K653">
        <f>+E653*K539</f>
        <v>0</v>
      </c>
      <c r="L653">
        <f>+F653*K539</f>
        <v>34301.745000000003</v>
      </c>
      <c r="M653">
        <f>+G653*K539</f>
        <v>45735.659999999996</v>
      </c>
      <c r="N653" s="19"/>
      <c r="P653" s="19">
        <f t="shared" si="2574"/>
        <v>0</v>
      </c>
      <c r="Q653" s="19">
        <f t="shared" si="2574"/>
        <v>0</v>
      </c>
      <c r="R653" s="19">
        <f t="shared" si="2574"/>
        <v>0</v>
      </c>
      <c r="S653" s="19">
        <f t="shared" si="2574"/>
        <v>18053.55</v>
      </c>
      <c r="T653" s="19">
        <f t="shared" si="2574"/>
        <v>24071.399999999998</v>
      </c>
      <c r="U653" s="19"/>
      <c r="X653" s="1" t="str">
        <f t="shared" si="2537"/>
        <v>Señora</v>
      </c>
      <c r="Y653" s="19">
        <f t="shared" si="2571"/>
        <v>0</v>
      </c>
      <c r="Z653" s="19">
        <f t="shared" si="2571"/>
        <v>0</v>
      </c>
      <c r="AA653" s="19">
        <f t="shared" si="2571"/>
        <v>0</v>
      </c>
      <c r="AB653" s="19">
        <f t="shared" si="2571"/>
        <v>4198.5</v>
      </c>
      <c r="AC653" s="19">
        <f t="shared" si="2571"/>
        <v>5598</v>
      </c>
      <c r="AE653" s="19">
        <f t="shared" si="2538"/>
        <v>0</v>
      </c>
      <c r="AF653">
        <f t="shared" si="2539"/>
        <v>0</v>
      </c>
      <c r="AG653">
        <f t="shared" si="2540"/>
        <v>0</v>
      </c>
      <c r="AH653">
        <f t="shared" si="2541"/>
        <v>34301.745000000003</v>
      </c>
      <c r="AI653">
        <f t="shared" si="2542"/>
        <v>45735.659999999996</v>
      </c>
      <c r="AJ653" s="19"/>
      <c r="AL653" s="19">
        <f t="shared" si="2543"/>
        <v>0</v>
      </c>
      <c r="AM653" s="19">
        <f t="shared" si="2544"/>
        <v>0</v>
      </c>
      <c r="AN653" s="19">
        <f t="shared" si="2545"/>
        <v>0</v>
      </c>
      <c r="AO653" s="19">
        <f t="shared" si="2546"/>
        <v>18053.55</v>
      </c>
      <c r="AP653" s="19">
        <f t="shared" si="2547"/>
        <v>24071.399999999998</v>
      </c>
      <c r="AQ653" s="19"/>
      <c r="AT653" s="1" t="str">
        <f t="shared" si="2548"/>
        <v>Señora</v>
      </c>
      <c r="AU653" s="19">
        <f t="shared" si="2572"/>
        <v>0</v>
      </c>
      <c r="AV653" s="19">
        <f t="shared" si="2572"/>
        <v>0</v>
      </c>
      <c r="AW653" s="19">
        <f t="shared" si="2572"/>
        <v>0</v>
      </c>
      <c r="AX653" s="19">
        <f t="shared" si="2572"/>
        <v>4198.5</v>
      </c>
      <c r="AY653" s="19">
        <f t="shared" si="2572"/>
        <v>5598</v>
      </c>
      <c r="BA653" s="19">
        <f t="shared" si="2549"/>
        <v>0</v>
      </c>
      <c r="BB653">
        <f t="shared" si="2550"/>
        <v>0</v>
      </c>
      <c r="BC653">
        <f t="shared" si="2551"/>
        <v>0</v>
      </c>
      <c r="BD653">
        <f t="shared" si="2552"/>
        <v>34301.745000000003</v>
      </c>
      <c r="BE653">
        <f t="shared" si="2553"/>
        <v>45735.659999999996</v>
      </c>
      <c r="BF653" s="19"/>
      <c r="BH653" s="19">
        <f t="shared" si="2554"/>
        <v>0</v>
      </c>
      <c r="BI653" s="19">
        <f t="shared" si="2555"/>
        <v>0</v>
      </c>
      <c r="BJ653" s="19">
        <f t="shared" si="2556"/>
        <v>0</v>
      </c>
      <c r="BK653" s="19">
        <f t="shared" si="2557"/>
        <v>18053.55</v>
      </c>
      <c r="BL653" s="19">
        <f t="shared" si="2558"/>
        <v>24071.399999999998</v>
      </c>
      <c r="BM653" s="19"/>
      <c r="BP653" s="1" t="str">
        <f t="shared" si="2559"/>
        <v>Señora</v>
      </c>
      <c r="BQ653" s="19">
        <f t="shared" si="2573"/>
        <v>0</v>
      </c>
      <c r="BR653" s="19">
        <f t="shared" si="2573"/>
        <v>0</v>
      </c>
      <c r="BS653" s="19">
        <f t="shared" si="2573"/>
        <v>0</v>
      </c>
      <c r="BT653" s="19">
        <f t="shared" si="2573"/>
        <v>27990</v>
      </c>
      <c r="BU653" s="19">
        <f t="shared" si="2573"/>
        <v>37320</v>
      </c>
      <c r="BW653" s="19">
        <f t="shared" si="2560"/>
        <v>0</v>
      </c>
      <c r="BX653">
        <f t="shared" si="2561"/>
        <v>0</v>
      </c>
      <c r="BY653">
        <f t="shared" si="2562"/>
        <v>0</v>
      </c>
      <c r="BZ653">
        <f t="shared" si="2563"/>
        <v>228678.3</v>
      </c>
      <c r="CA653">
        <f t="shared" si="2564"/>
        <v>304904.40000000002</v>
      </c>
      <c r="CB653" s="19"/>
      <c r="CD653" s="19">
        <f t="shared" si="2565"/>
        <v>0</v>
      </c>
      <c r="CE653" s="19">
        <f t="shared" si="2566"/>
        <v>0</v>
      </c>
      <c r="CF653" s="19">
        <f t="shared" si="2567"/>
        <v>0</v>
      </c>
      <c r="CG653" s="19">
        <f t="shared" si="2568"/>
        <v>120357</v>
      </c>
      <c r="CH653" s="19">
        <f t="shared" si="2569"/>
        <v>160476</v>
      </c>
      <c r="CI653" s="19"/>
    </row>
    <row r="654" spans="1:87">
      <c r="B654" s="1" t="str">
        <f t="shared" si="2526"/>
        <v>Regalo</v>
      </c>
      <c r="C654" s="19">
        <f>+B$578*C568</f>
        <v>0</v>
      </c>
      <c r="D654" s="19">
        <f>+C$578*D568</f>
        <v>0</v>
      </c>
      <c r="E654" s="19">
        <f>+D$578*E568</f>
        <v>0</v>
      </c>
      <c r="F654" s="19">
        <f>+E$578*F568</f>
        <v>0</v>
      </c>
      <c r="G654" s="19">
        <f>+F$578*G568</f>
        <v>0</v>
      </c>
      <c r="I654" s="19">
        <f>+C654*K540</f>
        <v>0</v>
      </c>
      <c r="J654">
        <f>+D654*K540</f>
        <v>0</v>
      </c>
      <c r="K654">
        <f>+E654*K540</f>
        <v>0</v>
      </c>
      <c r="L654">
        <f>+F654*K540</f>
        <v>0</v>
      </c>
      <c r="M654">
        <f>+G654*K540</f>
        <v>0</v>
      </c>
      <c r="N654" s="19"/>
      <c r="P654" s="19">
        <f t="shared" si="2574"/>
        <v>0</v>
      </c>
      <c r="Q654" s="19">
        <f t="shared" si="2574"/>
        <v>0</v>
      </c>
      <c r="R654" s="19">
        <f t="shared" si="2574"/>
        <v>0</v>
      </c>
      <c r="S654" s="19">
        <f t="shared" si="2574"/>
        <v>0</v>
      </c>
      <c r="T654" s="19">
        <f t="shared" si="2574"/>
        <v>0</v>
      </c>
      <c r="U654" s="19"/>
      <c r="X654" s="1" t="str">
        <f t="shared" si="2537"/>
        <v>Regalo</v>
      </c>
      <c r="Y654" s="19">
        <f>+X$578*Y568</f>
        <v>0</v>
      </c>
      <c r="Z654" s="19">
        <f>+Y$578*Z568</f>
        <v>0</v>
      </c>
      <c r="AA654" s="19">
        <f>+Z$578*AA568</f>
        <v>0</v>
      </c>
      <c r="AB654" s="19">
        <f>+AA$578*AB568</f>
        <v>0</v>
      </c>
      <c r="AC654" s="19">
        <f>+AB$578*AC568</f>
        <v>0</v>
      </c>
      <c r="AE654" s="19">
        <f t="shared" si="2538"/>
        <v>0</v>
      </c>
      <c r="AF654">
        <f t="shared" si="2539"/>
        <v>0</v>
      </c>
      <c r="AG654">
        <f t="shared" si="2540"/>
        <v>0</v>
      </c>
      <c r="AH654">
        <f t="shared" si="2541"/>
        <v>0</v>
      </c>
      <c r="AI654">
        <f t="shared" si="2542"/>
        <v>0</v>
      </c>
      <c r="AJ654" s="19"/>
      <c r="AL654" s="19">
        <f t="shared" si="2543"/>
        <v>0</v>
      </c>
      <c r="AM654" s="19">
        <f t="shared" si="2544"/>
        <v>0</v>
      </c>
      <c r="AN654" s="19">
        <f t="shared" si="2545"/>
        <v>0</v>
      </c>
      <c r="AO654" s="19">
        <f t="shared" si="2546"/>
        <v>0</v>
      </c>
      <c r="AP654" s="19">
        <f t="shared" si="2547"/>
        <v>0</v>
      </c>
      <c r="AQ654" s="19"/>
      <c r="AT654" s="1" t="str">
        <f t="shared" si="2548"/>
        <v>Regalo</v>
      </c>
      <c r="AU654" s="19">
        <f>+AT$578*AU568</f>
        <v>0</v>
      </c>
      <c r="AV654" s="19">
        <f>+AU$578*AV568</f>
        <v>0</v>
      </c>
      <c r="AW654" s="19">
        <f>+AV$578*AW568</f>
        <v>0</v>
      </c>
      <c r="AX654" s="19">
        <f>+AW$578*AX568</f>
        <v>0</v>
      </c>
      <c r="AY654" s="19">
        <f>+AX$578*AY568</f>
        <v>0</v>
      </c>
      <c r="BA654" s="19">
        <f t="shared" si="2549"/>
        <v>0</v>
      </c>
      <c r="BB654">
        <f t="shared" si="2550"/>
        <v>0</v>
      </c>
      <c r="BC654">
        <f t="shared" si="2551"/>
        <v>0</v>
      </c>
      <c r="BD654">
        <f t="shared" si="2552"/>
        <v>0</v>
      </c>
      <c r="BE654">
        <f t="shared" si="2553"/>
        <v>0</v>
      </c>
      <c r="BF654" s="19"/>
      <c r="BH654" s="19">
        <f t="shared" si="2554"/>
        <v>0</v>
      </c>
      <c r="BI654" s="19">
        <f t="shared" si="2555"/>
        <v>0</v>
      </c>
      <c r="BJ654" s="19">
        <f t="shared" si="2556"/>
        <v>0</v>
      </c>
      <c r="BK654" s="19">
        <f t="shared" si="2557"/>
        <v>0</v>
      </c>
      <c r="BL654" s="19">
        <f t="shared" si="2558"/>
        <v>0</v>
      </c>
      <c r="BM654" s="19"/>
      <c r="BP654" s="1" t="str">
        <f t="shared" si="2559"/>
        <v>Regalo</v>
      </c>
      <c r="BQ654" s="19">
        <f>+BP$578*BQ568</f>
        <v>0</v>
      </c>
      <c r="BR654" s="19">
        <f>+BQ$578*BR568</f>
        <v>0</v>
      </c>
      <c r="BS654" s="19">
        <f>+BR$578*BS568</f>
        <v>0</v>
      </c>
      <c r="BT654" s="19">
        <f>+BS$578*BT568</f>
        <v>0</v>
      </c>
      <c r="BU654" s="19">
        <f>+BT$578*BU568</f>
        <v>0</v>
      </c>
      <c r="BW654" s="19">
        <f t="shared" si="2560"/>
        <v>0</v>
      </c>
      <c r="BX654">
        <f t="shared" si="2561"/>
        <v>0</v>
      </c>
      <c r="BY654">
        <f t="shared" si="2562"/>
        <v>0</v>
      </c>
      <c r="BZ654">
        <f t="shared" si="2563"/>
        <v>0</v>
      </c>
      <c r="CA654">
        <f t="shared" si="2564"/>
        <v>0</v>
      </c>
      <c r="CB654" s="19"/>
      <c r="CD654" s="19">
        <f t="shared" si="2565"/>
        <v>0</v>
      </c>
      <c r="CE654" s="19">
        <f t="shared" si="2566"/>
        <v>0</v>
      </c>
      <c r="CF654" s="19">
        <f t="shared" si="2567"/>
        <v>0</v>
      </c>
      <c r="CG654" s="19">
        <f t="shared" si="2568"/>
        <v>0</v>
      </c>
      <c r="CH654" s="19">
        <f t="shared" si="2569"/>
        <v>0</v>
      </c>
      <c r="CI654" s="19"/>
    </row>
    <row r="655" spans="1:87">
      <c r="B655" s="1" t="str">
        <f t="shared" si="2526"/>
        <v>Merchandising</v>
      </c>
      <c r="C655" s="19">
        <f>+B579</f>
        <v>0</v>
      </c>
      <c r="D655" s="19">
        <f>+C579</f>
        <v>0</v>
      </c>
      <c r="E655" s="19">
        <f>+D579</f>
        <v>0</v>
      </c>
      <c r="F655" s="19">
        <f>+E579</f>
        <v>311</v>
      </c>
      <c r="G655" s="19">
        <f>+F579</f>
        <v>1244</v>
      </c>
      <c r="I655" s="19">
        <f>+C655*K541</f>
        <v>0</v>
      </c>
      <c r="J655">
        <f>+D655*K541</f>
        <v>0</v>
      </c>
      <c r="K655">
        <f>+E655*K541</f>
        <v>0</v>
      </c>
      <c r="L655">
        <f>+F655*K541</f>
        <v>1609.4250000000002</v>
      </c>
      <c r="M655">
        <f>+G655*K541</f>
        <v>6437.7000000000007</v>
      </c>
      <c r="N655" s="19"/>
      <c r="P655" s="19">
        <f t="shared" si="2574"/>
        <v>0</v>
      </c>
      <c r="Q655" s="19">
        <f t="shared" si="2574"/>
        <v>0</v>
      </c>
      <c r="R655" s="19">
        <f t="shared" si="2574"/>
        <v>0</v>
      </c>
      <c r="S655" s="19">
        <f t="shared" si="2574"/>
        <v>1072.95</v>
      </c>
      <c r="T655" s="19">
        <f t="shared" si="2574"/>
        <v>4291.8</v>
      </c>
      <c r="U655" s="19"/>
      <c r="X655" s="1" t="str">
        <f t="shared" si="2537"/>
        <v>Merchandising</v>
      </c>
      <c r="Y655" s="19">
        <f>+X579</f>
        <v>0</v>
      </c>
      <c r="Z655" s="19">
        <f>+Y579</f>
        <v>0</v>
      </c>
      <c r="AA655" s="19">
        <f>+Z579</f>
        <v>0</v>
      </c>
      <c r="AB655" s="19">
        <f>+AA579</f>
        <v>311</v>
      </c>
      <c r="AC655" s="19">
        <f>+AB579</f>
        <v>1244</v>
      </c>
      <c r="AE655" s="19">
        <f t="shared" si="2538"/>
        <v>0</v>
      </c>
      <c r="AF655">
        <f t="shared" si="2539"/>
        <v>0</v>
      </c>
      <c r="AG655">
        <f t="shared" si="2540"/>
        <v>0</v>
      </c>
      <c r="AH655">
        <f t="shared" si="2541"/>
        <v>1609.4250000000002</v>
      </c>
      <c r="AI655">
        <f t="shared" si="2542"/>
        <v>6437.7000000000007</v>
      </c>
      <c r="AJ655" s="19"/>
      <c r="AL655" s="19">
        <f t="shared" si="2543"/>
        <v>0</v>
      </c>
      <c r="AM655" s="19">
        <f t="shared" si="2544"/>
        <v>0</v>
      </c>
      <c r="AN655" s="19">
        <f t="shared" si="2545"/>
        <v>0</v>
      </c>
      <c r="AO655" s="19">
        <f t="shared" si="2546"/>
        <v>1072.95</v>
      </c>
      <c r="AP655" s="19">
        <f t="shared" si="2547"/>
        <v>4291.8</v>
      </c>
      <c r="AQ655" s="19"/>
      <c r="AT655" s="1" t="str">
        <f t="shared" si="2548"/>
        <v>Merchandising</v>
      </c>
      <c r="AU655" s="19">
        <f>+AT579</f>
        <v>0</v>
      </c>
      <c r="AV655" s="19">
        <f>+AU579</f>
        <v>0</v>
      </c>
      <c r="AW655" s="19">
        <f>+AV579</f>
        <v>0</v>
      </c>
      <c r="AX655" s="19">
        <f>+AW579</f>
        <v>311</v>
      </c>
      <c r="AY655" s="19">
        <f>+AX579</f>
        <v>1244</v>
      </c>
      <c r="BA655" s="19">
        <f t="shared" si="2549"/>
        <v>0</v>
      </c>
      <c r="BB655">
        <f t="shared" si="2550"/>
        <v>0</v>
      </c>
      <c r="BC655">
        <f t="shared" si="2551"/>
        <v>0</v>
      </c>
      <c r="BD655">
        <f t="shared" si="2552"/>
        <v>1609.4250000000002</v>
      </c>
      <c r="BE655">
        <f t="shared" si="2553"/>
        <v>6437.7000000000007</v>
      </c>
      <c r="BF655" s="19"/>
      <c r="BH655" s="19">
        <f t="shared" si="2554"/>
        <v>0</v>
      </c>
      <c r="BI655" s="19">
        <f t="shared" si="2555"/>
        <v>0</v>
      </c>
      <c r="BJ655" s="19">
        <f t="shared" si="2556"/>
        <v>0</v>
      </c>
      <c r="BK655" s="19">
        <f t="shared" si="2557"/>
        <v>1072.95</v>
      </c>
      <c r="BL655" s="19">
        <f t="shared" si="2558"/>
        <v>4291.8</v>
      </c>
      <c r="BM655" s="19"/>
      <c r="BP655" s="1" t="str">
        <f t="shared" si="2559"/>
        <v>Merchandising</v>
      </c>
      <c r="BQ655" s="19">
        <f>+BP579</f>
        <v>0</v>
      </c>
      <c r="BR655" s="19">
        <f>+BQ579</f>
        <v>0</v>
      </c>
      <c r="BS655" s="19">
        <f>+BR579</f>
        <v>0</v>
      </c>
      <c r="BT655" s="19">
        <f>+BS579</f>
        <v>311</v>
      </c>
      <c r="BU655" s="19">
        <f>+BT579</f>
        <v>1244</v>
      </c>
      <c r="BW655" s="19">
        <f t="shared" si="2560"/>
        <v>0</v>
      </c>
      <c r="BX655">
        <f t="shared" si="2561"/>
        <v>0</v>
      </c>
      <c r="BY655">
        <f t="shared" si="2562"/>
        <v>0</v>
      </c>
      <c r="BZ655">
        <f t="shared" si="2563"/>
        <v>1609.4250000000002</v>
      </c>
      <c r="CA655">
        <f t="shared" si="2564"/>
        <v>6437.7000000000007</v>
      </c>
      <c r="CB655" s="19"/>
      <c r="CD655" s="19">
        <f t="shared" si="2565"/>
        <v>0</v>
      </c>
      <c r="CE655" s="19">
        <f t="shared" si="2566"/>
        <v>0</v>
      </c>
      <c r="CF655" s="19">
        <f t="shared" si="2567"/>
        <v>0</v>
      </c>
      <c r="CG655" s="19">
        <f t="shared" si="2568"/>
        <v>1072.95</v>
      </c>
      <c r="CH655" s="19">
        <f t="shared" si="2569"/>
        <v>4291.8</v>
      </c>
      <c r="CI655" s="19"/>
    </row>
    <row r="656" spans="1:87">
      <c r="A656" s="38" t="s">
        <v>45</v>
      </c>
      <c r="B656" s="38"/>
      <c r="C656" s="46">
        <f>SUM(C641:C655)</f>
        <v>0</v>
      </c>
      <c r="D656" s="46">
        <f>SUM(D641:D655)</f>
        <v>0</v>
      </c>
      <c r="E656" s="46">
        <f>SUM(E641:E655)</f>
        <v>0</v>
      </c>
      <c r="F656" s="46">
        <f>SUM(F641:F655)</f>
        <v>70286</v>
      </c>
      <c r="G656" s="46">
        <f>SUM(G641:G655)</f>
        <v>94544</v>
      </c>
      <c r="I656" s="46">
        <f>SUM(I641:I655)</f>
        <v>0</v>
      </c>
      <c r="J656" s="46">
        <f>SUM(J641:J655)</f>
        <v>0</v>
      </c>
      <c r="K656" s="46">
        <f>SUM(K641:K655)</f>
        <v>0</v>
      </c>
      <c r="L656" s="46">
        <f>SUM(L641:L655)</f>
        <v>922931.76375000004</v>
      </c>
      <c r="M656" s="46">
        <f>SUM(M641:M655)</f>
        <v>1234867.4849999999</v>
      </c>
      <c r="N656" s="19"/>
      <c r="P656" s="46">
        <f>SUM(P641:P648)</f>
        <v>0</v>
      </c>
      <c r="Q656" s="46">
        <f>SUM(Q641:Q648)</f>
        <v>0</v>
      </c>
      <c r="R656" s="46">
        <f>SUM(R641:R648)</f>
        <v>0</v>
      </c>
      <c r="S656" s="46">
        <f>SUM(S641:S648)</f>
        <v>236550.48749999999</v>
      </c>
      <c r="T656" s="46">
        <f>SUM(T641:T648)</f>
        <v>315400.64999999997</v>
      </c>
      <c r="U656" s="19"/>
      <c r="W656" s="38" t="s">
        <v>45</v>
      </c>
      <c r="X656" s="38"/>
      <c r="Y656" s="46">
        <f>SUM(Y641:Y655)</f>
        <v>0</v>
      </c>
      <c r="Z656" s="46">
        <f>SUM(Z641:Z655)</f>
        <v>0</v>
      </c>
      <c r="AA656" s="46">
        <f>SUM(AA641:AA655)</f>
        <v>0</v>
      </c>
      <c r="AB656" s="46">
        <f>SUM(AB641:AB655)</f>
        <v>70286</v>
      </c>
      <c r="AC656" s="46">
        <f>SUM(AC641:AC655)</f>
        <v>94544</v>
      </c>
      <c r="AE656" s="46">
        <f>SUM(AE641:AE655)</f>
        <v>0</v>
      </c>
      <c r="AF656" s="46">
        <f>SUM(AF641:AF655)</f>
        <v>0</v>
      </c>
      <c r="AG656" s="46">
        <f>SUM(AG641:AG655)</f>
        <v>0</v>
      </c>
      <c r="AH656" s="46">
        <f>SUM(AH641:AH655)</f>
        <v>922931.76375000004</v>
      </c>
      <c r="AI656" s="46">
        <f>SUM(AI641:AI655)</f>
        <v>1234867.4849999999</v>
      </c>
      <c r="AJ656" s="19"/>
      <c r="AL656" s="46">
        <f>SUM(AL641:AL655)</f>
        <v>0</v>
      </c>
      <c r="AM656" s="46">
        <f>SUM(AM641:AM655)</f>
        <v>0</v>
      </c>
      <c r="AN656" s="46">
        <f>SUM(AN641:AN655)</f>
        <v>0</v>
      </c>
      <c r="AO656" s="46">
        <f>SUM(AO641:AO655)</f>
        <v>366587.36249999999</v>
      </c>
      <c r="AP656" s="46">
        <f>SUM(AP641:AP655)</f>
        <v>491644.35</v>
      </c>
      <c r="AQ656" s="19"/>
      <c r="AS656" s="38" t="s">
        <v>45</v>
      </c>
      <c r="AT656" s="38"/>
      <c r="AU656" s="46">
        <f>SUM(AU641:AU655)</f>
        <v>0</v>
      </c>
      <c r="AV656" s="46">
        <f>SUM(AV641:AV655)</f>
        <v>0</v>
      </c>
      <c r="AW656" s="46">
        <f>SUM(AW641:AW655)</f>
        <v>0</v>
      </c>
      <c r="AX656" s="46">
        <f>SUM(AX641:AX655)</f>
        <v>70286</v>
      </c>
      <c r="AY656" s="46">
        <f>SUM(AY641:AY655)</f>
        <v>94544</v>
      </c>
      <c r="BA656" s="46">
        <f>SUM(BA641:BA655)</f>
        <v>0</v>
      </c>
      <c r="BB656" s="46">
        <f>SUM(BB641:BB655)</f>
        <v>0</v>
      </c>
      <c r="BC656" s="46">
        <f>SUM(BC641:BC655)</f>
        <v>0</v>
      </c>
      <c r="BD656" s="46">
        <f>SUM(BD641:BD655)</f>
        <v>922931.76375000004</v>
      </c>
      <c r="BE656" s="46">
        <f>SUM(BE641:BE655)</f>
        <v>1234867.4849999999</v>
      </c>
      <c r="BF656" s="19"/>
      <c r="BH656" s="46">
        <f>SUM(BH641:BH655)</f>
        <v>0</v>
      </c>
      <c r="BI656" s="46">
        <f>SUM(BI641:BI655)</f>
        <v>0</v>
      </c>
      <c r="BJ656" s="46">
        <f>SUM(BJ641:BJ655)</f>
        <v>0</v>
      </c>
      <c r="BK656" s="46">
        <f>SUM(BK641:BK655)</f>
        <v>366587.36249999999</v>
      </c>
      <c r="BL656" s="46">
        <f>SUM(BL641:BL655)</f>
        <v>491644.35</v>
      </c>
      <c r="BM656" s="19"/>
      <c r="BO656" s="38" t="s">
        <v>45</v>
      </c>
      <c r="BP656" s="38"/>
      <c r="BQ656" s="46">
        <f>SUM(BQ641:BQ655)</f>
        <v>0</v>
      </c>
      <c r="BR656" s="46">
        <f>SUM(BR641:BR655)</f>
        <v>0</v>
      </c>
      <c r="BS656" s="46">
        <f>SUM(BS641:BS655)</f>
        <v>0</v>
      </c>
      <c r="BT656" s="46">
        <f>SUM(BT641:BT655)</f>
        <v>466811</v>
      </c>
      <c r="BU656" s="46">
        <f>SUM(BU641:BU655)</f>
        <v>623244</v>
      </c>
      <c r="BW656" s="46">
        <f>SUM(BW641:BW655)</f>
        <v>0</v>
      </c>
      <c r="BX656" s="46">
        <f>SUM(BX641:BX655)</f>
        <v>0</v>
      </c>
      <c r="BY656" s="46">
        <f>SUM(BY641:BY655)</f>
        <v>0</v>
      </c>
      <c r="BZ656" s="46">
        <f>SUM(BZ641:BZ655)</f>
        <v>6143758.3499999996</v>
      </c>
      <c r="CA656" s="46">
        <f>SUM(CA641:CA655)</f>
        <v>8195969.6000000006</v>
      </c>
      <c r="CB656" s="19"/>
      <c r="CD656" s="46">
        <f>SUM(CD641:CD655)</f>
        <v>0</v>
      </c>
      <c r="CE656" s="46">
        <f>SUM(CE641:CE655)</f>
        <v>0</v>
      </c>
      <c r="CF656" s="46">
        <f>SUM(CF641:CF655)</f>
        <v>0</v>
      </c>
      <c r="CG656" s="46">
        <f>SUM(CG641:CG655)</f>
        <v>2437835.7000000002</v>
      </c>
      <c r="CH656" s="46">
        <f>SUM(CH641:CH655)</f>
        <v>3253308.8</v>
      </c>
      <c r="CI656" s="19"/>
    </row>
    <row r="657" spans="1:87">
      <c r="C657" s="19"/>
      <c r="D657" s="19"/>
      <c r="E657" s="19"/>
      <c r="F657" s="19"/>
      <c r="G657" s="19">
        <f>SUM(C656:G656)</f>
        <v>164830</v>
      </c>
      <c r="M657" s="19">
        <f>SUM(I656:M656)</f>
        <v>2157799.2487499998</v>
      </c>
      <c r="N657" s="19">
        <f>+M657/G657</f>
        <v>13.09105896226415</v>
      </c>
      <c r="T657" s="19">
        <f>SUM(P656:T656)</f>
        <v>551951.13749999995</v>
      </c>
      <c r="U657" s="19">
        <f>+T657/G657</f>
        <v>3.3486084905660376</v>
      </c>
      <c r="Y657" s="19"/>
      <c r="Z657" s="19"/>
      <c r="AA657" s="19"/>
      <c r="AB657" s="19"/>
      <c r="AC657" s="19">
        <f>SUM(Y656:AC656)</f>
        <v>164830</v>
      </c>
      <c r="AI657" s="19">
        <f>SUM(AE656:AI656)</f>
        <v>2157799.2487499998</v>
      </c>
      <c r="AJ657" s="19">
        <f>+AI657/AC657</f>
        <v>13.09105896226415</v>
      </c>
      <c r="AP657" s="19">
        <f>SUM(AL656:AP656)</f>
        <v>858231.71249999991</v>
      </c>
      <c r="AQ657" s="19">
        <f>+AP657/AC657</f>
        <v>5.2067688679245281</v>
      </c>
      <c r="AU657" s="19"/>
      <c r="AV657" s="19"/>
      <c r="AW657" s="19"/>
      <c r="AX657" s="19"/>
      <c r="AY657" s="19">
        <f>SUM(AU656:AY656)</f>
        <v>164830</v>
      </c>
      <c r="BE657" s="19">
        <f>SUM(BA656:BE656)</f>
        <v>2157799.2487499998</v>
      </c>
      <c r="BF657" s="19">
        <f>+BE657/AY657</f>
        <v>13.09105896226415</v>
      </c>
      <c r="BL657" s="19">
        <f>SUM(BH656:BL656)</f>
        <v>858231.71249999991</v>
      </c>
      <c r="BM657" s="19">
        <f>+BL657/AY657</f>
        <v>5.2067688679245281</v>
      </c>
      <c r="BQ657" s="19"/>
      <c r="BR657" s="19"/>
      <c r="BS657" s="19"/>
      <c r="BT657" s="19"/>
      <c r="BU657" s="19">
        <f>SUM(BQ656:BU656)</f>
        <v>1090055</v>
      </c>
      <c r="CA657" s="19">
        <f>SUM(BW656:CA656)</f>
        <v>14339727.949999999</v>
      </c>
      <c r="CB657" s="19">
        <f>+CA657/BU657</f>
        <v>13.155049928673323</v>
      </c>
      <c r="CH657" s="19">
        <f>SUM(CD656:CH656)</f>
        <v>5691144.5</v>
      </c>
      <c r="CI657" s="19">
        <f>+CH657/BU657</f>
        <v>5.2209700427960053</v>
      </c>
    </row>
    <row r="658" spans="1:87">
      <c r="A658" t="s">
        <v>47</v>
      </c>
      <c r="C658" s="19"/>
      <c r="D658" s="19"/>
      <c r="E658" s="19"/>
      <c r="F658" s="19"/>
      <c r="G658" s="19"/>
      <c r="N658" s="19"/>
      <c r="U658" s="19"/>
      <c r="W658" t="s">
        <v>47</v>
      </c>
      <c r="Y658" s="19"/>
      <c r="Z658" s="19"/>
      <c r="AA658" s="19"/>
      <c r="AB658" s="19"/>
      <c r="AC658" s="19"/>
      <c r="AJ658" s="19"/>
      <c r="AQ658" s="19"/>
      <c r="AS658" t="s">
        <v>47</v>
      </c>
      <c r="AU658" s="19"/>
      <c r="AV658" s="19"/>
      <c r="AW658" s="19"/>
      <c r="AX658" s="19"/>
      <c r="AY658" s="19"/>
      <c r="BF658" s="19"/>
      <c r="BM658" s="19"/>
      <c r="BO658" t="s">
        <v>47</v>
      </c>
      <c r="BQ658" s="19"/>
      <c r="BR658" s="19"/>
      <c r="BS658" s="19"/>
      <c r="BT658" s="19"/>
      <c r="BU658" s="19"/>
      <c r="CB658" s="19"/>
      <c r="CI658" s="19"/>
    </row>
    <row r="659" spans="1:87">
      <c r="B659" s="1" t="str">
        <f t="shared" ref="B659:B673" si="2575">+B641</f>
        <v>Black market solo pts vta ajenos</v>
      </c>
      <c r="C659" s="19">
        <f t="shared" ref="C659:G668" si="2576">+C585+C604+C623+C641</f>
        <v>0</v>
      </c>
      <c r="D659" s="19">
        <f t="shared" si="2576"/>
        <v>0</v>
      </c>
      <c r="E659" s="19">
        <f t="shared" si="2576"/>
        <v>0</v>
      </c>
      <c r="F659" s="19">
        <f t="shared" si="2576"/>
        <v>0</v>
      </c>
      <c r="G659" s="19">
        <f t="shared" si="2576"/>
        <v>0</v>
      </c>
      <c r="I659" s="19">
        <f t="shared" ref="I659:M668" si="2577">+I585+I604+I623+I641</f>
        <v>0</v>
      </c>
      <c r="J659" s="19">
        <f t="shared" si="2577"/>
        <v>0</v>
      </c>
      <c r="K659" s="19">
        <f t="shared" si="2577"/>
        <v>0</v>
      </c>
      <c r="L659" s="19">
        <f t="shared" si="2577"/>
        <v>0</v>
      </c>
      <c r="M659" s="19">
        <f t="shared" si="2577"/>
        <v>0</v>
      </c>
      <c r="N659" s="19"/>
      <c r="P659" s="19">
        <f t="shared" ref="P659:T668" si="2578">+P585+P604+P623+P641</f>
        <v>0</v>
      </c>
      <c r="Q659" s="19">
        <f t="shared" si="2578"/>
        <v>0</v>
      </c>
      <c r="R659" s="19">
        <f t="shared" si="2578"/>
        <v>0</v>
      </c>
      <c r="S659" s="19">
        <f t="shared" si="2578"/>
        <v>0</v>
      </c>
      <c r="T659" s="19">
        <f t="shared" si="2578"/>
        <v>0</v>
      </c>
      <c r="U659" s="19"/>
      <c r="X659" s="1" t="str">
        <f t="shared" ref="X659:X673" si="2579">+X641</f>
        <v>Black market solo pts vta ajenos</v>
      </c>
      <c r="Y659" s="19">
        <f t="shared" ref="Y659:AC673" si="2580">+Y585+Y604+Y623+Y641</f>
        <v>0</v>
      </c>
      <c r="Z659" s="19">
        <f t="shared" si="2580"/>
        <v>0</v>
      </c>
      <c r="AA659" s="19">
        <f t="shared" si="2580"/>
        <v>0</v>
      </c>
      <c r="AB659" s="19">
        <f t="shared" si="2580"/>
        <v>0</v>
      </c>
      <c r="AC659" s="19">
        <f t="shared" si="2580"/>
        <v>0</v>
      </c>
      <c r="AE659" s="19">
        <f t="shared" ref="AE659:AI673" si="2581">+AE585+AE604+AE623+AE641</f>
        <v>0</v>
      </c>
      <c r="AF659" s="19">
        <f t="shared" si="2581"/>
        <v>0</v>
      </c>
      <c r="AG659" s="19">
        <f t="shared" si="2581"/>
        <v>0</v>
      </c>
      <c r="AH659" s="19">
        <f t="shared" si="2581"/>
        <v>0</v>
      </c>
      <c r="AI659" s="19">
        <f t="shared" si="2581"/>
        <v>0</v>
      </c>
      <c r="AJ659" s="19"/>
      <c r="AL659" s="19">
        <f t="shared" ref="AL659:AP673" si="2582">+AL585+AL604+AL623+AL641</f>
        <v>0</v>
      </c>
      <c r="AM659" s="19">
        <f t="shared" si="2582"/>
        <v>0</v>
      </c>
      <c r="AN659" s="19">
        <f t="shared" si="2582"/>
        <v>0</v>
      </c>
      <c r="AO659" s="19">
        <f t="shared" si="2582"/>
        <v>0</v>
      </c>
      <c r="AP659" s="19">
        <f t="shared" si="2582"/>
        <v>0</v>
      </c>
      <c r="AQ659" s="19"/>
      <c r="AT659" s="1" t="str">
        <f t="shared" ref="AT659:AT673" si="2583">+AT641</f>
        <v>Black market</v>
      </c>
      <c r="AU659" s="19">
        <f t="shared" ref="AU659:AY673" si="2584">+AU585+AU604+AU623+AU641</f>
        <v>0</v>
      </c>
      <c r="AV659" s="19">
        <f t="shared" si="2584"/>
        <v>0</v>
      </c>
      <c r="AW659" s="19">
        <f t="shared" si="2584"/>
        <v>0</v>
      </c>
      <c r="AX659" s="19">
        <f t="shared" si="2584"/>
        <v>0</v>
      </c>
      <c r="AY659" s="19">
        <f t="shared" si="2584"/>
        <v>0</v>
      </c>
      <c r="BA659" s="19">
        <f t="shared" ref="BA659:BE673" si="2585">+BA585+BA604+BA623+BA641</f>
        <v>0</v>
      </c>
      <c r="BB659" s="19">
        <f t="shared" si="2585"/>
        <v>0</v>
      </c>
      <c r="BC659" s="19">
        <f t="shared" si="2585"/>
        <v>0</v>
      </c>
      <c r="BD659" s="19">
        <f t="shared" si="2585"/>
        <v>0</v>
      </c>
      <c r="BE659" s="19">
        <f t="shared" si="2585"/>
        <v>0</v>
      </c>
      <c r="BF659" s="19"/>
      <c r="BH659" s="19">
        <f t="shared" ref="BH659:BL673" si="2586">+BH585+BH604+BH623+BH641</f>
        <v>0</v>
      </c>
      <c r="BI659" s="19">
        <f t="shared" si="2586"/>
        <v>0</v>
      </c>
      <c r="BJ659" s="19">
        <f t="shared" si="2586"/>
        <v>0</v>
      </c>
      <c r="BK659" s="19">
        <f t="shared" si="2586"/>
        <v>0</v>
      </c>
      <c r="BL659" s="19">
        <f t="shared" si="2586"/>
        <v>0</v>
      </c>
      <c r="BM659" s="19"/>
      <c r="BP659" s="1" t="str">
        <f t="shared" ref="BP659:BP673" si="2587">+BP641</f>
        <v>Black market</v>
      </c>
      <c r="BQ659" s="19">
        <f t="shared" ref="BQ659:BU673" si="2588">+BQ585+BQ604+BQ623+BQ641</f>
        <v>0</v>
      </c>
      <c r="BR659" s="19">
        <f t="shared" si="2588"/>
        <v>0</v>
      </c>
      <c r="BS659" s="19">
        <f t="shared" si="2588"/>
        <v>0</v>
      </c>
      <c r="BT659" s="19">
        <f t="shared" si="2588"/>
        <v>0</v>
      </c>
      <c r="BU659" s="19">
        <f t="shared" si="2588"/>
        <v>0</v>
      </c>
      <c r="BW659" s="19">
        <f t="shared" ref="BW659:CA673" si="2589">+BW585+BW604+BW623+BW641</f>
        <v>0</v>
      </c>
      <c r="BX659" s="19">
        <f t="shared" si="2589"/>
        <v>0</v>
      </c>
      <c r="BY659" s="19">
        <f t="shared" si="2589"/>
        <v>0</v>
      </c>
      <c r="BZ659" s="19">
        <f t="shared" si="2589"/>
        <v>0</v>
      </c>
      <c r="CA659" s="19">
        <f t="shared" si="2589"/>
        <v>0</v>
      </c>
      <c r="CB659" s="19"/>
      <c r="CD659" s="19">
        <f t="shared" ref="CD659:CH673" si="2590">+CD585+CD604+CD623+CD641</f>
        <v>0</v>
      </c>
      <c r="CE659" s="19">
        <f t="shared" si="2590"/>
        <v>0</v>
      </c>
      <c r="CF659" s="19">
        <f t="shared" si="2590"/>
        <v>0</v>
      </c>
      <c r="CG659" s="19">
        <f t="shared" si="2590"/>
        <v>0</v>
      </c>
      <c r="CH659" s="19">
        <f t="shared" si="2590"/>
        <v>0</v>
      </c>
      <c r="CI659" s="19"/>
    </row>
    <row r="660" spans="1:87">
      <c r="B660" s="1" t="str">
        <f t="shared" si="2575"/>
        <v>Street</v>
      </c>
      <c r="C660" s="19">
        <f t="shared" si="2576"/>
        <v>0</v>
      </c>
      <c r="D660" s="19">
        <f t="shared" si="2576"/>
        <v>0</v>
      </c>
      <c r="E660" s="19">
        <f t="shared" si="2576"/>
        <v>0</v>
      </c>
      <c r="F660" s="19">
        <f t="shared" si="2576"/>
        <v>11989.05</v>
      </c>
      <c r="G660" s="19">
        <f t="shared" si="2576"/>
        <v>61111.5</v>
      </c>
      <c r="I660" s="19">
        <f t="shared" si="2577"/>
        <v>0</v>
      </c>
      <c r="J660" s="19">
        <f t="shared" si="2577"/>
        <v>0</v>
      </c>
      <c r="K660" s="19">
        <f t="shared" si="2577"/>
        <v>0</v>
      </c>
      <c r="L660" s="19">
        <f t="shared" si="2577"/>
        <v>109843.25625000001</v>
      </c>
      <c r="M660" s="19">
        <f t="shared" si="2577"/>
        <v>519039.5625</v>
      </c>
      <c r="N660" s="19"/>
      <c r="P660" s="19">
        <f t="shared" si="2578"/>
        <v>0</v>
      </c>
      <c r="Q660" s="19">
        <f t="shared" si="2578"/>
        <v>0</v>
      </c>
      <c r="R660" s="19">
        <f t="shared" si="2578"/>
        <v>0</v>
      </c>
      <c r="S660" s="19">
        <f t="shared" si="2578"/>
        <v>41362.222500000003</v>
      </c>
      <c r="T660" s="19">
        <f t="shared" si="2578"/>
        <v>210834.67500000002</v>
      </c>
      <c r="U660" s="19"/>
      <c r="X660" s="1" t="str">
        <f t="shared" si="2579"/>
        <v>Street</v>
      </c>
      <c r="Y660" s="19">
        <f t="shared" si="2580"/>
        <v>0</v>
      </c>
      <c r="Z660" s="19">
        <f t="shared" si="2580"/>
        <v>0</v>
      </c>
      <c r="AA660" s="19">
        <f t="shared" si="2580"/>
        <v>0</v>
      </c>
      <c r="AB660" s="19">
        <f t="shared" si="2580"/>
        <v>11989.05</v>
      </c>
      <c r="AC660" s="19">
        <f t="shared" si="2580"/>
        <v>61111.5</v>
      </c>
      <c r="AE660" s="19">
        <f t="shared" si="2581"/>
        <v>0</v>
      </c>
      <c r="AF660" s="19">
        <f t="shared" si="2581"/>
        <v>0</v>
      </c>
      <c r="AG660" s="19">
        <f t="shared" si="2581"/>
        <v>0</v>
      </c>
      <c r="AH660" s="19">
        <f t="shared" si="2581"/>
        <v>109843.25625000001</v>
      </c>
      <c r="AI660" s="19">
        <f t="shared" si="2581"/>
        <v>519039.5625</v>
      </c>
      <c r="AJ660" s="19"/>
      <c r="AL660" s="19">
        <f t="shared" si="2582"/>
        <v>0</v>
      </c>
      <c r="AM660" s="19">
        <f t="shared" si="2582"/>
        <v>0</v>
      </c>
      <c r="AN660" s="19">
        <f t="shared" si="2582"/>
        <v>0</v>
      </c>
      <c r="AO660" s="19">
        <f t="shared" si="2582"/>
        <v>41362.222500000003</v>
      </c>
      <c r="AP660" s="19">
        <f t="shared" si="2582"/>
        <v>210834.67500000002</v>
      </c>
      <c r="AQ660" s="19"/>
      <c r="AT660" s="1" t="str">
        <f t="shared" si="2583"/>
        <v>Street</v>
      </c>
      <c r="AU660" s="19">
        <f t="shared" si="2584"/>
        <v>0</v>
      </c>
      <c r="AV660" s="19">
        <f t="shared" si="2584"/>
        <v>0</v>
      </c>
      <c r="AW660" s="19">
        <f t="shared" si="2584"/>
        <v>0</v>
      </c>
      <c r="AX660" s="19">
        <f t="shared" si="2584"/>
        <v>11989.05</v>
      </c>
      <c r="AY660" s="19">
        <f t="shared" si="2584"/>
        <v>61111.5</v>
      </c>
      <c r="BA660" s="19">
        <f t="shared" si="2585"/>
        <v>0</v>
      </c>
      <c r="BB660" s="19">
        <f t="shared" si="2585"/>
        <v>0</v>
      </c>
      <c r="BC660" s="19">
        <f t="shared" si="2585"/>
        <v>0</v>
      </c>
      <c r="BD660" s="19">
        <f t="shared" si="2585"/>
        <v>109843.25625000001</v>
      </c>
      <c r="BE660" s="19">
        <f t="shared" si="2585"/>
        <v>519039.5625</v>
      </c>
      <c r="BF660" s="19"/>
      <c r="BH660" s="19">
        <f t="shared" si="2586"/>
        <v>0</v>
      </c>
      <c r="BI660" s="19">
        <f t="shared" si="2586"/>
        <v>0</v>
      </c>
      <c r="BJ660" s="19">
        <f t="shared" si="2586"/>
        <v>0</v>
      </c>
      <c r="BK660" s="19">
        <f t="shared" si="2586"/>
        <v>41362.222500000003</v>
      </c>
      <c r="BL660" s="19">
        <f t="shared" si="2586"/>
        <v>210834.67500000002</v>
      </c>
      <c r="BM660" s="19"/>
      <c r="BP660" s="1" t="str">
        <f t="shared" si="2587"/>
        <v>Street</v>
      </c>
      <c r="BQ660" s="19">
        <f t="shared" si="2588"/>
        <v>0</v>
      </c>
      <c r="BR660" s="19">
        <f t="shared" si="2588"/>
        <v>0</v>
      </c>
      <c r="BS660" s="19">
        <f t="shared" si="2588"/>
        <v>0</v>
      </c>
      <c r="BT660" s="19">
        <f t="shared" si="2588"/>
        <v>71467.8</v>
      </c>
      <c r="BU660" s="19">
        <f t="shared" si="2588"/>
        <v>218788.5</v>
      </c>
      <c r="BW660" s="19">
        <f t="shared" si="2589"/>
        <v>0</v>
      </c>
      <c r="BX660" s="19">
        <f t="shared" si="2589"/>
        <v>0</v>
      </c>
      <c r="BY660" s="19">
        <f t="shared" si="2589"/>
        <v>0</v>
      </c>
      <c r="BZ660" s="19">
        <f t="shared" si="2589"/>
        <v>622847.47499999998</v>
      </c>
      <c r="CA660" s="19">
        <f t="shared" si="2589"/>
        <v>1743811.9875</v>
      </c>
      <c r="CB660" s="19"/>
      <c r="CD660" s="19">
        <f t="shared" si="2590"/>
        <v>0</v>
      </c>
      <c r="CE660" s="19">
        <f t="shared" si="2590"/>
        <v>0</v>
      </c>
      <c r="CF660" s="19">
        <f t="shared" si="2590"/>
        <v>0</v>
      </c>
      <c r="CG660" s="19">
        <f t="shared" si="2590"/>
        <v>246563.91</v>
      </c>
      <c r="CH660" s="19">
        <f t="shared" si="2590"/>
        <v>754820.32499999995</v>
      </c>
      <c r="CI660" s="19"/>
    </row>
    <row r="661" spans="1:87">
      <c r="B661" s="1" t="str">
        <f t="shared" si="2575"/>
        <v>Extreme Bike</v>
      </c>
      <c r="C661" s="19">
        <f t="shared" si="2576"/>
        <v>0</v>
      </c>
      <c r="D661" s="19">
        <f t="shared" si="2576"/>
        <v>0</v>
      </c>
      <c r="E661" s="19">
        <f t="shared" si="2576"/>
        <v>0</v>
      </c>
      <c r="F661" s="19">
        <f t="shared" si="2576"/>
        <v>3996.35</v>
      </c>
      <c r="G661" s="19">
        <f t="shared" si="2576"/>
        <v>20370.5</v>
      </c>
      <c r="I661" s="19">
        <f t="shared" si="2577"/>
        <v>0</v>
      </c>
      <c r="J661" s="19">
        <f t="shared" si="2577"/>
        <v>0</v>
      </c>
      <c r="K661" s="19">
        <f t="shared" si="2577"/>
        <v>0</v>
      </c>
      <c r="L661" s="19">
        <f t="shared" si="2577"/>
        <v>46455.002999999997</v>
      </c>
      <c r="M661" s="19">
        <f t="shared" si="2577"/>
        <v>227670.66000000003</v>
      </c>
      <c r="N661" s="19"/>
      <c r="P661" s="19">
        <f t="shared" si="2578"/>
        <v>0</v>
      </c>
      <c r="Q661" s="19">
        <f t="shared" si="2578"/>
        <v>0</v>
      </c>
      <c r="R661" s="19">
        <f t="shared" si="2578"/>
        <v>0</v>
      </c>
      <c r="S661" s="19">
        <f t="shared" si="2578"/>
        <v>16784.669999999998</v>
      </c>
      <c r="T661" s="19">
        <f t="shared" si="2578"/>
        <v>85556.1</v>
      </c>
      <c r="U661" s="19"/>
      <c r="X661" s="1" t="str">
        <f t="shared" si="2579"/>
        <v>Extreme Bike</v>
      </c>
      <c r="Y661" s="19">
        <f t="shared" si="2580"/>
        <v>0</v>
      </c>
      <c r="Z661" s="19">
        <f t="shared" si="2580"/>
        <v>0</v>
      </c>
      <c r="AA661" s="19">
        <f t="shared" si="2580"/>
        <v>0</v>
      </c>
      <c r="AB661" s="19">
        <f t="shared" si="2580"/>
        <v>3996.35</v>
      </c>
      <c r="AC661" s="19">
        <f t="shared" si="2580"/>
        <v>20370.5</v>
      </c>
      <c r="AE661" s="19">
        <f t="shared" si="2581"/>
        <v>0</v>
      </c>
      <c r="AF661" s="19">
        <f t="shared" si="2581"/>
        <v>0</v>
      </c>
      <c r="AG661" s="19">
        <f t="shared" si="2581"/>
        <v>0</v>
      </c>
      <c r="AH661" s="19">
        <f t="shared" si="2581"/>
        <v>46455.002999999997</v>
      </c>
      <c r="AI661" s="19">
        <f t="shared" si="2581"/>
        <v>227670.66000000003</v>
      </c>
      <c r="AJ661" s="19"/>
      <c r="AL661" s="19">
        <f t="shared" si="2582"/>
        <v>0</v>
      </c>
      <c r="AM661" s="19">
        <f t="shared" si="2582"/>
        <v>0</v>
      </c>
      <c r="AN661" s="19">
        <f t="shared" si="2582"/>
        <v>0</v>
      </c>
      <c r="AO661" s="19">
        <f t="shared" si="2582"/>
        <v>16784.669999999998</v>
      </c>
      <c r="AP661" s="19">
        <f t="shared" si="2582"/>
        <v>85556.1</v>
      </c>
      <c r="AQ661" s="19"/>
      <c r="AT661" s="1" t="str">
        <f t="shared" si="2583"/>
        <v>Extreme Bike</v>
      </c>
      <c r="AU661" s="19">
        <f t="shared" si="2584"/>
        <v>0</v>
      </c>
      <c r="AV661" s="19">
        <f t="shared" si="2584"/>
        <v>0</v>
      </c>
      <c r="AW661" s="19">
        <f t="shared" si="2584"/>
        <v>0</v>
      </c>
      <c r="AX661" s="19">
        <f t="shared" si="2584"/>
        <v>3996.35</v>
      </c>
      <c r="AY661" s="19">
        <f t="shared" si="2584"/>
        <v>20370.5</v>
      </c>
      <c r="BA661" s="19">
        <f t="shared" si="2585"/>
        <v>0</v>
      </c>
      <c r="BB661" s="19">
        <f t="shared" si="2585"/>
        <v>0</v>
      </c>
      <c r="BC661" s="19">
        <f t="shared" si="2585"/>
        <v>0</v>
      </c>
      <c r="BD661" s="19">
        <f t="shared" si="2585"/>
        <v>46455.002999999997</v>
      </c>
      <c r="BE661" s="19">
        <f t="shared" si="2585"/>
        <v>227670.66000000003</v>
      </c>
      <c r="BF661" s="19"/>
      <c r="BH661" s="19">
        <f t="shared" si="2586"/>
        <v>0</v>
      </c>
      <c r="BI661" s="19">
        <f t="shared" si="2586"/>
        <v>0</v>
      </c>
      <c r="BJ661" s="19">
        <f t="shared" si="2586"/>
        <v>0</v>
      </c>
      <c r="BK661" s="19">
        <f t="shared" si="2586"/>
        <v>16784.669999999998</v>
      </c>
      <c r="BL661" s="19">
        <f t="shared" si="2586"/>
        <v>85556.1</v>
      </c>
      <c r="BM661" s="19"/>
      <c r="BP661" s="1" t="str">
        <f t="shared" si="2587"/>
        <v>Extreme Bike</v>
      </c>
      <c r="BQ661" s="19">
        <f t="shared" si="2588"/>
        <v>0</v>
      </c>
      <c r="BR661" s="19">
        <f t="shared" si="2588"/>
        <v>0</v>
      </c>
      <c r="BS661" s="19">
        <f t="shared" si="2588"/>
        <v>0</v>
      </c>
      <c r="BT661" s="19">
        <f t="shared" si="2588"/>
        <v>23822.6</v>
      </c>
      <c r="BU661" s="19">
        <f t="shared" si="2588"/>
        <v>72929.5</v>
      </c>
      <c r="BW661" s="19">
        <f t="shared" si="2589"/>
        <v>0</v>
      </c>
      <c r="BX661" s="19">
        <f t="shared" si="2589"/>
        <v>0</v>
      </c>
      <c r="BY661" s="19">
        <f t="shared" si="2589"/>
        <v>0</v>
      </c>
      <c r="BZ661" s="19">
        <f t="shared" si="2589"/>
        <v>254630.628</v>
      </c>
      <c r="CA661" s="19">
        <f t="shared" si="2589"/>
        <v>724679.76</v>
      </c>
      <c r="CB661" s="19"/>
      <c r="CD661" s="19">
        <f t="shared" si="2590"/>
        <v>0</v>
      </c>
      <c r="CE661" s="19">
        <f t="shared" si="2590"/>
        <v>0</v>
      </c>
      <c r="CF661" s="19">
        <f t="shared" si="2590"/>
        <v>0</v>
      </c>
      <c r="CG661" s="19">
        <f t="shared" si="2590"/>
        <v>100054.92</v>
      </c>
      <c r="CH661" s="19">
        <f t="shared" si="2590"/>
        <v>306303.90000000002</v>
      </c>
      <c r="CI661" s="19"/>
    </row>
    <row r="662" spans="1:87">
      <c r="B662" s="1" t="str">
        <f t="shared" si="2575"/>
        <v>Basic</v>
      </c>
      <c r="C662" s="19">
        <f t="shared" si="2576"/>
        <v>0</v>
      </c>
      <c r="D662" s="19">
        <f t="shared" si="2576"/>
        <v>0</v>
      </c>
      <c r="E662" s="19">
        <f t="shared" si="2576"/>
        <v>0</v>
      </c>
      <c r="F662" s="19">
        <f t="shared" si="2576"/>
        <v>8791.9699999999993</v>
      </c>
      <c r="G662" s="19">
        <f t="shared" si="2576"/>
        <v>44815.1</v>
      </c>
      <c r="I662" s="19">
        <f t="shared" si="2577"/>
        <v>0</v>
      </c>
      <c r="J662" s="19">
        <f t="shared" si="2577"/>
        <v>0</v>
      </c>
      <c r="K662" s="19">
        <f t="shared" si="2577"/>
        <v>0</v>
      </c>
      <c r="L662" s="19">
        <f t="shared" si="2577"/>
        <v>108400.2007</v>
      </c>
      <c r="M662" s="19">
        <f t="shared" si="2577"/>
        <v>553107.28</v>
      </c>
      <c r="N662" s="19"/>
      <c r="P662" s="19">
        <f t="shared" si="2578"/>
        <v>0</v>
      </c>
      <c r="Q662" s="19">
        <f t="shared" si="2578"/>
        <v>0</v>
      </c>
      <c r="R662" s="19">
        <f t="shared" si="2578"/>
        <v>0</v>
      </c>
      <c r="S662" s="19">
        <f t="shared" si="2578"/>
        <v>37805.470999999998</v>
      </c>
      <c r="T662" s="19">
        <f t="shared" si="2578"/>
        <v>192704.93</v>
      </c>
      <c r="U662" s="19"/>
      <c r="X662" s="1" t="str">
        <f t="shared" si="2579"/>
        <v>Basic</v>
      </c>
      <c r="Y662" s="19">
        <f t="shared" si="2580"/>
        <v>0</v>
      </c>
      <c r="Z662" s="19">
        <f t="shared" si="2580"/>
        <v>0</v>
      </c>
      <c r="AA662" s="19">
        <f t="shared" si="2580"/>
        <v>0</v>
      </c>
      <c r="AB662" s="19">
        <f t="shared" si="2580"/>
        <v>8791.9699999999993</v>
      </c>
      <c r="AC662" s="19">
        <f t="shared" si="2580"/>
        <v>44815.1</v>
      </c>
      <c r="AE662" s="19">
        <f t="shared" si="2581"/>
        <v>0</v>
      </c>
      <c r="AF662" s="19">
        <f t="shared" si="2581"/>
        <v>0</v>
      </c>
      <c r="AG662" s="19">
        <f t="shared" si="2581"/>
        <v>0</v>
      </c>
      <c r="AH662" s="19">
        <f t="shared" si="2581"/>
        <v>108400.2007</v>
      </c>
      <c r="AI662" s="19">
        <f t="shared" si="2581"/>
        <v>553107.28</v>
      </c>
      <c r="AJ662" s="19"/>
      <c r="AL662" s="19">
        <f t="shared" si="2582"/>
        <v>0</v>
      </c>
      <c r="AM662" s="19">
        <f t="shared" si="2582"/>
        <v>0</v>
      </c>
      <c r="AN662" s="19">
        <f t="shared" si="2582"/>
        <v>0</v>
      </c>
      <c r="AO662" s="19">
        <f t="shared" si="2582"/>
        <v>37805.470999999998</v>
      </c>
      <c r="AP662" s="19">
        <f t="shared" si="2582"/>
        <v>192704.93</v>
      </c>
      <c r="AQ662" s="19"/>
      <c r="AT662" s="1" t="str">
        <f t="shared" si="2583"/>
        <v>Basic, Sport</v>
      </c>
      <c r="AU662" s="19">
        <f t="shared" si="2584"/>
        <v>0</v>
      </c>
      <c r="AV662" s="19">
        <f t="shared" si="2584"/>
        <v>0</v>
      </c>
      <c r="AW662" s="19">
        <f t="shared" si="2584"/>
        <v>0</v>
      </c>
      <c r="AX662" s="19">
        <f t="shared" si="2584"/>
        <v>8791.9699999999993</v>
      </c>
      <c r="AY662" s="19">
        <f t="shared" si="2584"/>
        <v>44815.1</v>
      </c>
      <c r="BA662" s="19">
        <f t="shared" si="2585"/>
        <v>0</v>
      </c>
      <c r="BB662" s="19">
        <f t="shared" si="2585"/>
        <v>0</v>
      </c>
      <c r="BC662" s="19">
        <f t="shared" si="2585"/>
        <v>0</v>
      </c>
      <c r="BD662" s="19">
        <f t="shared" si="2585"/>
        <v>108400.2007</v>
      </c>
      <c r="BE662" s="19">
        <f t="shared" si="2585"/>
        <v>553107.28</v>
      </c>
      <c r="BF662" s="19"/>
      <c r="BH662" s="19">
        <f t="shared" si="2586"/>
        <v>0</v>
      </c>
      <c r="BI662" s="19">
        <f t="shared" si="2586"/>
        <v>0</v>
      </c>
      <c r="BJ662" s="19">
        <f t="shared" si="2586"/>
        <v>0</v>
      </c>
      <c r="BK662" s="19">
        <f t="shared" si="2586"/>
        <v>37805.470999999998</v>
      </c>
      <c r="BL662" s="19">
        <f t="shared" si="2586"/>
        <v>192704.93</v>
      </c>
      <c r="BM662" s="19"/>
      <c r="BP662" s="1" t="str">
        <f t="shared" si="2587"/>
        <v>Basic, Sport</v>
      </c>
      <c r="BQ662" s="19">
        <f t="shared" si="2588"/>
        <v>0</v>
      </c>
      <c r="BR662" s="19">
        <f t="shared" si="2588"/>
        <v>0</v>
      </c>
      <c r="BS662" s="19">
        <f t="shared" si="2588"/>
        <v>0</v>
      </c>
      <c r="BT662" s="19">
        <f t="shared" si="2588"/>
        <v>52409.72</v>
      </c>
      <c r="BU662" s="19">
        <f t="shared" si="2588"/>
        <v>160444.9</v>
      </c>
      <c r="BW662" s="19">
        <f t="shared" si="2589"/>
        <v>0</v>
      </c>
      <c r="BX662" s="19">
        <f t="shared" si="2589"/>
        <v>0</v>
      </c>
      <c r="BY662" s="19">
        <f t="shared" si="2589"/>
        <v>0</v>
      </c>
      <c r="BZ662" s="19">
        <f t="shared" si="2589"/>
        <v>577291.01320000004</v>
      </c>
      <c r="CA662" s="19">
        <f t="shared" si="2589"/>
        <v>1672561.11</v>
      </c>
      <c r="CB662" s="19"/>
      <c r="CD662" s="19">
        <f t="shared" si="2590"/>
        <v>0</v>
      </c>
      <c r="CE662" s="19">
        <f t="shared" si="2590"/>
        <v>0</v>
      </c>
      <c r="CF662" s="19">
        <f t="shared" si="2590"/>
        <v>0</v>
      </c>
      <c r="CG662" s="19">
        <f t="shared" si="2590"/>
        <v>225361.796</v>
      </c>
      <c r="CH662" s="19">
        <f t="shared" si="2590"/>
        <v>689913.07000000007</v>
      </c>
      <c r="CI662" s="19"/>
    </row>
    <row r="663" spans="1:87">
      <c r="B663" s="1" t="str">
        <f t="shared" si="2575"/>
        <v>Sport</v>
      </c>
      <c r="C663" s="19">
        <f t="shared" si="2576"/>
        <v>0</v>
      </c>
      <c r="D663" s="19">
        <f t="shared" si="2576"/>
        <v>0</v>
      </c>
      <c r="E663" s="19">
        <f t="shared" si="2576"/>
        <v>0</v>
      </c>
      <c r="F663" s="19">
        <f t="shared" si="2576"/>
        <v>7992.7</v>
      </c>
      <c r="G663" s="19">
        <f t="shared" si="2576"/>
        <v>40741</v>
      </c>
      <c r="I663" s="19">
        <f t="shared" si="2577"/>
        <v>0</v>
      </c>
      <c r="J663" s="19">
        <f t="shared" si="2577"/>
        <v>0</v>
      </c>
      <c r="K663" s="19">
        <f t="shared" si="2577"/>
        <v>0</v>
      </c>
      <c r="L663" s="19">
        <f t="shared" si="2577"/>
        <v>98545.637000000002</v>
      </c>
      <c r="M663" s="19">
        <f t="shared" si="2577"/>
        <v>502824.8</v>
      </c>
      <c r="N663" s="19"/>
      <c r="P663" s="19">
        <f t="shared" si="2578"/>
        <v>0</v>
      </c>
      <c r="Q663" s="19">
        <f t="shared" si="2578"/>
        <v>0</v>
      </c>
      <c r="R663" s="19">
        <f t="shared" si="2578"/>
        <v>0</v>
      </c>
      <c r="S663" s="19">
        <f t="shared" si="2578"/>
        <v>34368.61</v>
      </c>
      <c r="T663" s="19">
        <f t="shared" si="2578"/>
        <v>175186.3</v>
      </c>
      <c r="U663" s="19"/>
      <c r="X663" s="1" t="str">
        <f t="shared" si="2579"/>
        <v>Sport</v>
      </c>
      <c r="Y663" s="19">
        <f t="shared" si="2580"/>
        <v>0</v>
      </c>
      <c r="Z663" s="19">
        <f t="shared" si="2580"/>
        <v>0</v>
      </c>
      <c r="AA663" s="19">
        <f t="shared" si="2580"/>
        <v>0</v>
      </c>
      <c r="AB663" s="19">
        <f t="shared" si="2580"/>
        <v>7992.7</v>
      </c>
      <c r="AC663" s="19">
        <f t="shared" si="2580"/>
        <v>40741</v>
      </c>
      <c r="AE663" s="19">
        <f t="shared" si="2581"/>
        <v>0</v>
      </c>
      <c r="AF663" s="19">
        <f t="shared" si="2581"/>
        <v>0</v>
      </c>
      <c r="AG663" s="19">
        <f t="shared" si="2581"/>
        <v>0</v>
      </c>
      <c r="AH663" s="19">
        <f t="shared" si="2581"/>
        <v>98545.637000000002</v>
      </c>
      <c r="AI663" s="19">
        <f t="shared" si="2581"/>
        <v>502824.8</v>
      </c>
      <c r="AJ663" s="19"/>
      <c r="AL663" s="19">
        <f t="shared" si="2582"/>
        <v>0</v>
      </c>
      <c r="AM663" s="19">
        <f t="shared" si="2582"/>
        <v>0</v>
      </c>
      <c r="AN663" s="19">
        <f t="shared" si="2582"/>
        <v>0</v>
      </c>
      <c r="AO663" s="19">
        <f t="shared" si="2582"/>
        <v>34368.61</v>
      </c>
      <c r="AP663" s="19">
        <f t="shared" si="2582"/>
        <v>175186.3</v>
      </c>
      <c r="AQ663" s="19"/>
      <c r="AT663" s="1" t="str">
        <f t="shared" si="2583"/>
        <v>Underground</v>
      </c>
      <c r="AU663" s="19">
        <f t="shared" si="2584"/>
        <v>0</v>
      </c>
      <c r="AV663" s="19">
        <f t="shared" si="2584"/>
        <v>0</v>
      </c>
      <c r="AW663" s="19">
        <f t="shared" si="2584"/>
        <v>0</v>
      </c>
      <c r="AX663" s="19">
        <f t="shared" si="2584"/>
        <v>7992.7</v>
      </c>
      <c r="AY663" s="19">
        <f t="shared" si="2584"/>
        <v>40741</v>
      </c>
      <c r="BA663" s="19">
        <f t="shared" si="2585"/>
        <v>0</v>
      </c>
      <c r="BB663" s="19">
        <f t="shared" si="2585"/>
        <v>0</v>
      </c>
      <c r="BC663" s="19">
        <f t="shared" si="2585"/>
        <v>0</v>
      </c>
      <c r="BD663" s="19">
        <f t="shared" si="2585"/>
        <v>98545.637000000002</v>
      </c>
      <c r="BE663" s="19">
        <f t="shared" si="2585"/>
        <v>502824.8</v>
      </c>
      <c r="BF663" s="19"/>
      <c r="BH663" s="19">
        <f t="shared" si="2586"/>
        <v>0</v>
      </c>
      <c r="BI663" s="19">
        <f t="shared" si="2586"/>
        <v>0</v>
      </c>
      <c r="BJ663" s="19">
        <f t="shared" si="2586"/>
        <v>0</v>
      </c>
      <c r="BK663" s="19">
        <f t="shared" si="2586"/>
        <v>34368.61</v>
      </c>
      <c r="BL663" s="19">
        <f t="shared" si="2586"/>
        <v>175186.3</v>
      </c>
      <c r="BM663" s="19"/>
      <c r="BP663" s="1" t="str">
        <f t="shared" si="2587"/>
        <v>Underground</v>
      </c>
      <c r="BQ663" s="19">
        <f t="shared" si="2588"/>
        <v>0</v>
      </c>
      <c r="BR663" s="19">
        <f t="shared" si="2588"/>
        <v>0</v>
      </c>
      <c r="BS663" s="19">
        <f t="shared" si="2588"/>
        <v>0</v>
      </c>
      <c r="BT663" s="19">
        <f t="shared" si="2588"/>
        <v>47645.2</v>
      </c>
      <c r="BU663" s="19">
        <f t="shared" si="2588"/>
        <v>145859</v>
      </c>
      <c r="BW663" s="19">
        <f t="shared" si="2589"/>
        <v>0</v>
      </c>
      <c r="BX663" s="19">
        <f t="shared" si="2589"/>
        <v>0</v>
      </c>
      <c r="BY663" s="19">
        <f t="shared" si="2589"/>
        <v>0</v>
      </c>
      <c r="BZ663" s="19">
        <f t="shared" si="2589"/>
        <v>524810.01199999999</v>
      </c>
      <c r="CA663" s="19">
        <f t="shared" si="2589"/>
        <v>1520510.1</v>
      </c>
      <c r="CB663" s="19"/>
      <c r="CD663" s="19">
        <f t="shared" si="2590"/>
        <v>0</v>
      </c>
      <c r="CE663" s="19">
        <f t="shared" si="2590"/>
        <v>0</v>
      </c>
      <c r="CF663" s="19">
        <f t="shared" si="2590"/>
        <v>0</v>
      </c>
      <c r="CG663" s="19">
        <f t="shared" si="2590"/>
        <v>204874.36</v>
      </c>
      <c r="CH663" s="19">
        <f t="shared" si="2590"/>
        <v>627193.69999999995</v>
      </c>
      <c r="CI663" s="19"/>
    </row>
    <row r="664" spans="1:87">
      <c r="B664" s="1" t="str">
        <f t="shared" si="2575"/>
        <v>Underground</v>
      </c>
      <c r="C664" s="19">
        <f t="shared" si="2576"/>
        <v>0</v>
      </c>
      <c r="D664" s="19">
        <f t="shared" si="2576"/>
        <v>0</v>
      </c>
      <c r="E664" s="19">
        <f t="shared" si="2576"/>
        <v>0</v>
      </c>
      <c r="F664" s="19">
        <f t="shared" si="2576"/>
        <v>9591.24</v>
      </c>
      <c r="G664" s="19">
        <f t="shared" si="2576"/>
        <v>48889.2</v>
      </c>
      <c r="I664" s="19">
        <f t="shared" si="2577"/>
        <v>0</v>
      </c>
      <c r="J664" s="19">
        <f t="shared" si="2577"/>
        <v>0</v>
      </c>
      <c r="K664" s="19">
        <f t="shared" si="2577"/>
        <v>0</v>
      </c>
      <c r="L664" s="19">
        <f t="shared" si="2577"/>
        <v>145439.3988</v>
      </c>
      <c r="M664" s="19">
        <f t="shared" si="2577"/>
        <v>738768.05999999994</v>
      </c>
      <c r="N664" s="19"/>
      <c r="P664" s="19">
        <f t="shared" si="2578"/>
        <v>0</v>
      </c>
      <c r="Q664" s="19">
        <f t="shared" si="2578"/>
        <v>0</v>
      </c>
      <c r="R664" s="19">
        <f t="shared" si="2578"/>
        <v>0</v>
      </c>
      <c r="S664" s="19">
        <f t="shared" si="2578"/>
        <v>50833.572</v>
      </c>
      <c r="T664" s="19">
        <f t="shared" si="2578"/>
        <v>259112.75999999998</v>
      </c>
      <c r="U664" s="19"/>
      <c r="X664" s="1" t="str">
        <f t="shared" si="2579"/>
        <v>Underground</v>
      </c>
      <c r="Y664" s="19">
        <f t="shared" si="2580"/>
        <v>0</v>
      </c>
      <c r="Z664" s="19">
        <f t="shared" si="2580"/>
        <v>0</v>
      </c>
      <c r="AA664" s="19">
        <f t="shared" si="2580"/>
        <v>0</v>
      </c>
      <c r="AB664" s="19">
        <f t="shared" si="2580"/>
        <v>9591.24</v>
      </c>
      <c r="AC664" s="19">
        <f t="shared" si="2580"/>
        <v>48889.2</v>
      </c>
      <c r="AE664" s="19">
        <f t="shared" si="2581"/>
        <v>0</v>
      </c>
      <c r="AF664" s="19">
        <f t="shared" si="2581"/>
        <v>0</v>
      </c>
      <c r="AG664" s="19">
        <f t="shared" si="2581"/>
        <v>0</v>
      </c>
      <c r="AH664" s="19">
        <f t="shared" si="2581"/>
        <v>145439.3988</v>
      </c>
      <c r="AI664" s="19">
        <f t="shared" si="2581"/>
        <v>738768.05999999994</v>
      </c>
      <c r="AJ664" s="19"/>
      <c r="AL664" s="19">
        <f t="shared" si="2582"/>
        <v>0</v>
      </c>
      <c r="AM664" s="19">
        <f t="shared" si="2582"/>
        <v>0</v>
      </c>
      <c r="AN664" s="19">
        <f t="shared" si="2582"/>
        <v>0</v>
      </c>
      <c r="AO664" s="19">
        <f t="shared" si="2582"/>
        <v>50833.572</v>
      </c>
      <c r="AP664" s="19">
        <f t="shared" si="2582"/>
        <v>259112.75999999998</v>
      </c>
      <c r="AQ664" s="19"/>
      <c r="AT664" s="1" t="str">
        <f t="shared" si="2583"/>
        <v>Fantasy</v>
      </c>
      <c r="AU664" s="19">
        <f t="shared" si="2584"/>
        <v>0</v>
      </c>
      <c r="AV664" s="19">
        <f t="shared" si="2584"/>
        <v>0</v>
      </c>
      <c r="AW664" s="19">
        <f t="shared" si="2584"/>
        <v>0</v>
      </c>
      <c r="AX664" s="19">
        <f t="shared" si="2584"/>
        <v>9591.24</v>
      </c>
      <c r="AY664" s="19">
        <f t="shared" si="2584"/>
        <v>48889.2</v>
      </c>
      <c r="BA664" s="19">
        <f t="shared" si="2585"/>
        <v>0</v>
      </c>
      <c r="BB664" s="19">
        <f t="shared" si="2585"/>
        <v>0</v>
      </c>
      <c r="BC664" s="19">
        <f t="shared" si="2585"/>
        <v>0</v>
      </c>
      <c r="BD664" s="19">
        <f t="shared" si="2585"/>
        <v>145439.3988</v>
      </c>
      <c r="BE664" s="19">
        <f t="shared" si="2585"/>
        <v>738768.05999999994</v>
      </c>
      <c r="BF664" s="19"/>
      <c r="BH664" s="19">
        <f t="shared" si="2586"/>
        <v>0</v>
      </c>
      <c r="BI664" s="19">
        <f t="shared" si="2586"/>
        <v>0</v>
      </c>
      <c r="BJ664" s="19">
        <f t="shared" si="2586"/>
        <v>0</v>
      </c>
      <c r="BK664" s="19">
        <f t="shared" si="2586"/>
        <v>50833.572</v>
      </c>
      <c r="BL664" s="19">
        <f t="shared" si="2586"/>
        <v>259112.75999999998</v>
      </c>
      <c r="BM664" s="19"/>
      <c r="BP664" s="1" t="str">
        <f t="shared" si="2587"/>
        <v>Fantasy</v>
      </c>
      <c r="BQ664" s="19">
        <f t="shared" si="2588"/>
        <v>0</v>
      </c>
      <c r="BR664" s="19">
        <f t="shared" si="2588"/>
        <v>0</v>
      </c>
      <c r="BS664" s="19">
        <f t="shared" si="2588"/>
        <v>0</v>
      </c>
      <c r="BT664" s="19">
        <f t="shared" si="2588"/>
        <v>57174.239999999998</v>
      </c>
      <c r="BU664" s="19">
        <f t="shared" si="2588"/>
        <v>175030.8</v>
      </c>
      <c r="BW664" s="19">
        <f t="shared" si="2589"/>
        <v>0</v>
      </c>
      <c r="BX664" s="19">
        <f t="shared" si="2589"/>
        <v>0</v>
      </c>
      <c r="BY664" s="19">
        <f t="shared" si="2589"/>
        <v>0</v>
      </c>
      <c r="BZ664" s="19">
        <f t="shared" si="2589"/>
        <v>775914.14879999997</v>
      </c>
      <c r="CA664" s="19">
        <f t="shared" si="2589"/>
        <v>2243995.62</v>
      </c>
      <c r="CB664" s="19"/>
      <c r="CD664" s="19">
        <f t="shared" si="2590"/>
        <v>0</v>
      </c>
      <c r="CE664" s="19">
        <f t="shared" si="2590"/>
        <v>0</v>
      </c>
      <c r="CF664" s="19">
        <f t="shared" si="2590"/>
        <v>0</v>
      </c>
      <c r="CG664" s="19">
        <f t="shared" si="2590"/>
        <v>303023.47200000001</v>
      </c>
      <c r="CH664" s="19">
        <f t="shared" si="2590"/>
        <v>927663.24</v>
      </c>
      <c r="CI664" s="19"/>
    </row>
    <row r="665" spans="1:87">
      <c r="B665" s="1" t="str">
        <f t="shared" si="2575"/>
        <v>Fantasy</v>
      </c>
      <c r="C665" s="19">
        <f t="shared" si="2576"/>
        <v>0</v>
      </c>
      <c r="D665" s="19">
        <f t="shared" si="2576"/>
        <v>0</v>
      </c>
      <c r="E665" s="19">
        <f t="shared" si="2576"/>
        <v>0</v>
      </c>
      <c r="F665" s="19">
        <f t="shared" si="2576"/>
        <v>6394.16</v>
      </c>
      <c r="G665" s="19">
        <f t="shared" si="2576"/>
        <v>32592.800000000003</v>
      </c>
      <c r="I665" s="19">
        <f t="shared" si="2577"/>
        <v>0</v>
      </c>
      <c r="J665" s="19">
        <f t="shared" si="2577"/>
        <v>0</v>
      </c>
      <c r="K665" s="19">
        <f t="shared" si="2577"/>
        <v>0</v>
      </c>
      <c r="L665" s="19">
        <f t="shared" si="2577"/>
        <v>102023.17679999999</v>
      </c>
      <c r="M665" s="19">
        <f t="shared" si="2577"/>
        <v>530093.28</v>
      </c>
      <c r="N665" s="19"/>
      <c r="P665" s="19">
        <f t="shared" si="2578"/>
        <v>0</v>
      </c>
      <c r="Q665" s="19">
        <f t="shared" si="2578"/>
        <v>0</v>
      </c>
      <c r="R665" s="19">
        <f t="shared" si="2578"/>
        <v>0</v>
      </c>
      <c r="S665" s="19">
        <f t="shared" si="2578"/>
        <v>33889.047999999995</v>
      </c>
      <c r="T665" s="19">
        <f t="shared" si="2578"/>
        <v>172741.84000000003</v>
      </c>
      <c r="U665" s="19"/>
      <c r="X665" s="1" t="str">
        <f t="shared" si="2579"/>
        <v>Fantasy</v>
      </c>
      <c r="Y665" s="19">
        <f t="shared" si="2580"/>
        <v>0</v>
      </c>
      <c r="Z665" s="19">
        <f t="shared" si="2580"/>
        <v>0</v>
      </c>
      <c r="AA665" s="19">
        <f t="shared" si="2580"/>
        <v>0</v>
      </c>
      <c r="AB665" s="19">
        <f t="shared" si="2580"/>
        <v>6394.16</v>
      </c>
      <c r="AC665" s="19">
        <f t="shared" si="2580"/>
        <v>32592.800000000003</v>
      </c>
      <c r="AE665" s="19">
        <f t="shared" si="2581"/>
        <v>0</v>
      </c>
      <c r="AF665" s="19">
        <f t="shared" si="2581"/>
        <v>0</v>
      </c>
      <c r="AG665" s="19">
        <f t="shared" si="2581"/>
        <v>0</v>
      </c>
      <c r="AH665" s="19">
        <f t="shared" si="2581"/>
        <v>102023.17679999999</v>
      </c>
      <c r="AI665" s="19">
        <f t="shared" si="2581"/>
        <v>530093.28</v>
      </c>
      <c r="AJ665" s="19"/>
      <c r="AL665" s="19">
        <f t="shared" si="2582"/>
        <v>0</v>
      </c>
      <c r="AM665" s="19">
        <f t="shared" si="2582"/>
        <v>0</v>
      </c>
      <c r="AN665" s="19">
        <f t="shared" si="2582"/>
        <v>0</v>
      </c>
      <c r="AO665" s="19">
        <f t="shared" si="2582"/>
        <v>33889.047999999995</v>
      </c>
      <c r="AP665" s="19">
        <f t="shared" si="2582"/>
        <v>172741.84000000003</v>
      </c>
      <c r="AQ665" s="19"/>
      <c r="AT665" s="1" t="str">
        <f t="shared" si="2583"/>
        <v>Style, Designers</v>
      </c>
      <c r="AU665" s="19">
        <f t="shared" si="2584"/>
        <v>0</v>
      </c>
      <c r="AV665" s="19">
        <f t="shared" si="2584"/>
        <v>0</v>
      </c>
      <c r="AW665" s="19">
        <f t="shared" si="2584"/>
        <v>0</v>
      </c>
      <c r="AX665" s="19">
        <f t="shared" si="2584"/>
        <v>6394.16</v>
      </c>
      <c r="AY665" s="19">
        <f t="shared" si="2584"/>
        <v>32592.800000000003</v>
      </c>
      <c r="BA665" s="19">
        <f t="shared" si="2585"/>
        <v>0</v>
      </c>
      <c r="BB665" s="19">
        <f t="shared" si="2585"/>
        <v>0</v>
      </c>
      <c r="BC665" s="19">
        <f t="shared" si="2585"/>
        <v>0</v>
      </c>
      <c r="BD665" s="19">
        <f t="shared" si="2585"/>
        <v>102023.17679999999</v>
      </c>
      <c r="BE665" s="19">
        <f t="shared" si="2585"/>
        <v>530093.28</v>
      </c>
      <c r="BF665" s="19"/>
      <c r="BH665" s="19">
        <f t="shared" si="2586"/>
        <v>0</v>
      </c>
      <c r="BI665" s="19">
        <f t="shared" si="2586"/>
        <v>0</v>
      </c>
      <c r="BJ665" s="19">
        <f t="shared" si="2586"/>
        <v>0</v>
      </c>
      <c r="BK665" s="19">
        <f t="shared" si="2586"/>
        <v>33889.047999999995</v>
      </c>
      <c r="BL665" s="19">
        <f t="shared" si="2586"/>
        <v>172741.84000000003</v>
      </c>
      <c r="BM665" s="19"/>
      <c r="BP665" s="1" t="str">
        <f t="shared" si="2587"/>
        <v>Style, Designers</v>
      </c>
      <c r="BQ665" s="19">
        <f t="shared" si="2588"/>
        <v>0</v>
      </c>
      <c r="BR665" s="19">
        <f t="shared" si="2588"/>
        <v>0</v>
      </c>
      <c r="BS665" s="19">
        <f t="shared" si="2588"/>
        <v>0</v>
      </c>
      <c r="BT665" s="19">
        <f t="shared" si="2588"/>
        <v>38116.160000000003</v>
      </c>
      <c r="BU665" s="19">
        <f t="shared" si="2588"/>
        <v>116687.2</v>
      </c>
      <c r="BW665" s="19">
        <f t="shared" si="2589"/>
        <v>0</v>
      </c>
      <c r="BX665" s="19">
        <f t="shared" si="2589"/>
        <v>0</v>
      </c>
      <c r="BY665" s="19">
        <f t="shared" si="2589"/>
        <v>0</v>
      </c>
      <c r="BZ665" s="19">
        <f t="shared" si="2589"/>
        <v>522339.67680000002</v>
      </c>
      <c r="CA665" s="19">
        <f t="shared" si="2589"/>
        <v>1533578.3199999998</v>
      </c>
      <c r="CB665" s="19"/>
      <c r="CD665" s="19">
        <f t="shared" si="2590"/>
        <v>0</v>
      </c>
      <c r="CE665" s="19">
        <f t="shared" si="2590"/>
        <v>0</v>
      </c>
      <c r="CF665" s="19">
        <f t="shared" si="2590"/>
        <v>0</v>
      </c>
      <c r="CG665" s="19">
        <f t="shared" si="2590"/>
        <v>202015.64799999999</v>
      </c>
      <c r="CH665" s="19">
        <f t="shared" si="2590"/>
        <v>618442.15999999992</v>
      </c>
      <c r="CI665" s="19"/>
    </row>
    <row r="666" spans="1:87">
      <c r="B666" s="1" t="str">
        <f t="shared" si="2575"/>
        <v>Style</v>
      </c>
      <c r="C666" s="19">
        <f t="shared" si="2576"/>
        <v>0</v>
      </c>
      <c r="D666" s="19">
        <f t="shared" si="2576"/>
        <v>0</v>
      </c>
      <c r="E666" s="19">
        <f t="shared" si="2576"/>
        <v>0</v>
      </c>
      <c r="F666" s="19">
        <f t="shared" si="2576"/>
        <v>9591.24</v>
      </c>
      <c r="G666" s="19">
        <f t="shared" si="2576"/>
        <v>48889.2</v>
      </c>
      <c r="I666" s="19">
        <f t="shared" si="2577"/>
        <v>0</v>
      </c>
      <c r="J666" s="19">
        <f t="shared" si="2577"/>
        <v>0</v>
      </c>
      <c r="K666" s="19">
        <f t="shared" si="2577"/>
        <v>0</v>
      </c>
      <c r="L666" s="19">
        <f t="shared" si="2577"/>
        <v>181543.14</v>
      </c>
      <c r="M666" s="19">
        <f t="shared" si="2577"/>
        <v>898059.14999999991</v>
      </c>
      <c r="N666" s="19"/>
      <c r="P666" s="19">
        <f t="shared" si="2578"/>
        <v>0</v>
      </c>
      <c r="Q666" s="19">
        <f t="shared" si="2578"/>
        <v>0</v>
      </c>
      <c r="R666" s="19">
        <f t="shared" si="2578"/>
        <v>0</v>
      </c>
      <c r="S666" s="19">
        <f t="shared" si="2578"/>
        <v>55149.63</v>
      </c>
      <c r="T666" s="19">
        <f t="shared" si="2578"/>
        <v>281112.90000000002</v>
      </c>
      <c r="U666" s="19"/>
      <c r="X666" s="1" t="str">
        <f t="shared" si="2579"/>
        <v>Style</v>
      </c>
      <c r="Y666" s="19">
        <f t="shared" si="2580"/>
        <v>0</v>
      </c>
      <c r="Z666" s="19">
        <f t="shared" si="2580"/>
        <v>0</v>
      </c>
      <c r="AA666" s="19">
        <f t="shared" si="2580"/>
        <v>0</v>
      </c>
      <c r="AB666" s="19">
        <f t="shared" si="2580"/>
        <v>9591.24</v>
      </c>
      <c r="AC666" s="19">
        <f t="shared" si="2580"/>
        <v>48889.2</v>
      </c>
      <c r="AE666" s="19">
        <f t="shared" si="2581"/>
        <v>0</v>
      </c>
      <c r="AF666" s="19">
        <f t="shared" si="2581"/>
        <v>0</v>
      </c>
      <c r="AG666" s="19">
        <f t="shared" si="2581"/>
        <v>0</v>
      </c>
      <c r="AH666" s="19">
        <f t="shared" si="2581"/>
        <v>181543.14</v>
      </c>
      <c r="AI666" s="19">
        <f t="shared" si="2581"/>
        <v>898059.14999999991</v>
      </c>
      <c r="AJ666" s="19"/>
      <c r="AL666" s="19">
        <f t="shared" si="2582"/>
        <v>0</v>
      </c>
      <c r="AM666" s="19">
        <f t="shared" si="2582"/>
        <v>0</v>
      </c>
      <c r="AN666" s="19">
        <f t="shared" si="2582"/>
        <v>0</v>
      </c>
      <c r="AO666" s="19">
        <f t="shared" si="2582"/>
        <v>55149.63</v>
      </c>
      <c r="AP666" s="19">
        <f t="shared" si="2582"/>
        <v>281112.90000000002</v>
      </c>
      <c r="AQ666" s="19"/>
      <c r="AT666" s="1" t="str">
        <f t="shared" si="2583"/>
        <v>Style</v>
      </c>
      <c r="AU666" s="19">
        <f t="shared" si="2584"/>
        <v>0</v>
      </c>
      <c r="AV666" s="19">
        <f t="shared" si="2584"/>
        <v>0</v>
      </c>
      <c r="AW666" s="19">
        <f t="shared" si="2584"/>
        <v>0</v>
      </c>
      <c r="AX666" s="19">
        <f t="shared" si="2584"/>
        <v>9591.24</v>
      </c>
      <c r="AY666" s="19">
        <f t="shared" si="2584"/>
        <v>48889.2</v>
      </c>
      <c r="BA666" s="19">
        <f t="shared" si="2585"/>
        <v>0</v>
      </c>
      <c r="BB666" s="19">
        <f t="shared" si="2585"/>
        <v>0</v>
      </c>
      <c r="BC666" s="19">
        <f t="shared" si="2585"/>
        <v>0</v>
      </c>
      <c r="BD666" s="19">
        <f t="shared" si="2585"/>
        <v>181543.14</v>
      </c>
      <c r="BE666" s="19">
        <f t="shared" si="2585"/>
        <v>898059.14999999991</v>
      </c>
      <c r="BF666" s="19"/>
      <c r="BH666" s="19">
        <f t="shared" si="2586"/>
        <v>0</v>
      </c>
      <c r="BI666" s="19">
        <f t="shared" si="2586"/>
        <v>0</v>
      </c>
      <c r="BJ666" s="19">
        <f t="shared" si="2586"/>
        <v>0</v>
      </c>
      <c r="BK666" s="19">
        <f t="shared" si="2586"/>
        <v>55149.63</v>
      </c>
      <c r="BL666" s="19">
        <f t="shared" si="2586"/>
        <v>281112.90000000002</v>
      </c>
      <c r="BM666" s="19"/>
      <c r="BP666" s="1" t="str">
        <f t="shared" si="2587"/>
        <v>Style</v>
      </c>
      <c r="BQ666" s="19">
        <f t="shared" si="2588"/>
        <v>0</v>
      </c>
      <c r="BR666" s="19">
        <f t="shared" si="2588"/>
        <v>0</v>
      </c>
      <c r="BS666" s="19">
        <f t="shared" si="2588"/>
        <v>0</v>
      </c>
      <c r="BT666" s="19">
        <f t="shared" si="2588"/>
        <v>57174.239999999998</v>
      </c>
      <c r="BU666" s="19">
        <f t="shared" si="2588"/>
        <v>175030.8</v>
      </c>
      <c r="BW666" s="19">
        <f t="shared" si="2589"/>
        <v>0</v>
      </c>
      <c r="BX666" s="19">
        <f t="shared" si="2589"/>
        <v>0</v>
      </c>
      <c r="BY666" s="19">
        <f t="shared" si="2589"/>
        <v>0</v>
      </c>
      <c r="BZ666" s="19">
        <f t="shared" si="2589"/>
        <v>947629.44000000018</v>
      </c>
      <c r="CA666" s="19">
        <f t="shared" si="2589"/>
        <v>2640529.9500000002</v>
      </c>
      <c r="CB666" s="19"/>
      <c r="CD666" s="19">
        <f t="shared" si="2590"/>
        <v>0</v>
      </c>
      <c r="CE666" s="19">
        <f t="shared" si="2590"/>
        <v>0</v>
      </c>
      <c r="CF666" s="19">
        <f t="shared" si="2590"/>
        <v>0</v>
      </c>
      <c r="CG666" s="19">
        <f t="shared" si="2590"/>
        <v>328751.88</v>
      </c>
      <c r="CH666" s="19">
        <f t="shared" si="2590"/>
        <v>1006427.1</v>
      </c>
      <c r="CI666" s="19"/>
    </row>
    <row r="667" spans="1:87">
      <c r="B667" s="1" t="str">
        <f t="shared" si="2575"/>
        <v>Designers</v>
      </c>
      <c r="C667" s="19">
        <f t="shared" si="2576"/>
        <v>0</v>
      </c>
      <c r="D667" s="19">
        <f t="shared" si="2576"/>
        <v>0</v>
      </c>
      <c r="E667" s="19">
        <f t="shared" si="2576"/>
        <v>0</v>
      </c>
      <c r="F667" s="19">
        <f t="shared" si="2576"/>
        <v>7992.7</v>
      </c>
      <c r="G667" s="19">
        <f t="shared" si="2576"/>
        <v>40741</v>
      </c>
      <c r="I667" s="19">
        <f t="shared" si="2577"/>
        <v>0</v>
      </c>
      <c r="J667" s="19">
        <f t="shared" si="2577"/>
        <v>0</v>
      </c>
      <c r="K667" s="19">
        <f t="shared" si="2577"/>
        <v>0</v>
      </c>
      <c r="L667" s="19">
        <f t="shared" si="2577"/>
        <v>151285.95000000001</v>
      </c>
      <c r="M667" s="19">
        <f t="shared" si="2577"/>
        <v>748382.625</v>
      </c>
      <c r="N667" s="19"/>
      <c r="P667" s="19">
        <f t="shared" si="2578"/>
        <v>0</v>
      </c>
      <c r="Q667" s="19">
        <f t="shared" si="2578"/>
        <v>0</v>
      </c>
      <c r="R667" s="19">
        <f t="shared" si="2578"/>
        <v>0</v>
      </c>
      <c r="S667" s="19">
        <f t="shared" si="2578"/>
        <v>45958.025000000001</v>
      </c>
      <c r="T667" s="19">
        <f t="shared" si="2578"/>
        <v>234260.75</v>
      </c>
      <c r="U667" s="19"/>
      <c r="X667" s="1" t="str">
        <f t="shared" si="2579"/>
        <v>Designers</v>
      </c>
      <c r="Y667" s="19">
        <f t="shared" si="2580"/>
        <v>0</v>
      </c>
      <c r="Z667" s="19">
        <f t="shared" si="2580"/>
        <v>0</v>
      </c>
      <c r="AA667" s="19">
        <f t="shared" si="2580"/>
        <v>0</v>
      </c>
      <c r="AB667" s="19">
        <f t="shared" si="2580"/>
        <v>7992.7</v>
      </c>
      <c r="AC667" s="19">
        <f t="shared" si="2580"/>
        <v>40741</v>
      </c>
      <c r="AE667" s="19">
        <f t="shared" si="2581"/>
        <v>0</v>
      </c>
      <c r="AF667" s="19">
        <f t="shared" si="2581"/>
        <v>0</v>
      </c>
      <c r="AG667" s="19">
        <f t="shared" si="2581"/>
        <v>0</v>
      </c>
      <c r="AH667" s="19">
        <f t="shared" si="2581"/>
        <v>151285.95000000001</v>
      </c>
      <c r="AI667" s="19">
        <f t="shared" si="2581"/>
        <v>748382.625</v>
      </c>
      <c r="AJ667" s="19"/>
      <c r="AL667" s="19">
        <f t="shared" si="2582"/>
        <v>0</v>
      </c>
      <c r="AM667" s="19">
        <f t="shared" si="2582"/>
        <v>0</v>
      </c>
      <c r="AN667" s="19">
        <f t="shared" si="2582"/>
        <v>0</v>
      </c>
      <c r="AO667" s="19">
        <f t="shared" si="2582"/>
        <v>45958.025000000001</v>
      </c>
      <c r="AP667" s="19">
        <f t="shared" si="2582"/>
        <v>234260.75</v>
      </c>
      <c r="AQ667" s="19"/>
      <c r="AT667" s="1" t="str">
        <f t="shared" si="2583"/>
        <v>Designers</v>
      </c>
      <c r="AU667" s="19">
        <f t="shared" si="2584"/>
        <v>0</v>
      </c>
      <c r="AV667" s="19">
        <f t="shared" si="2584"/>
        <v>0</v>
      </c>
      <c r="AW667" s="19">
        <f t="shared" si="2584"/>
        <v>0</v>
      </c>
      <c r="AX667" s="19">
        <f t="shared" si="2584"/>
        <v>7992.7</v>
      </c>
      <c r="AY667" s="19">
        <f t="shared" si="2584"/>
        <v>40741</v>
      </c>
      <c r="BA667" s="19">
        <f t="shared" si="2585"/>
        <v>0</v>
      </c>
      <c r="BB667" s="19">
        <f t="shared" si="2585"/>
        <v>0</v>
      </c>
      <c r="BC667" s="19">
        <f t="shared" si="2585"/>
        <v>0</v>
      </c>
      <c r="BD667" s="19">
        <f t="shared" si="2585"/>
        <v>151285.95000000001</v>
      </c>
      <c r="BE667" s="19">
        <f t="shared" si="2585"/>
        <v>748382.625</v>
      </c>
      <c r="BF667" s="19"/>
      <c r="BH667" s="19">
        <f t="shared" si="2586"/>
        <v>0</v>
      </c>
      <c r="BI667" s="19">
        <f t="shared" si="2586"/>
        <v>0</v>
      </c>
      <c r="BJ667" s="19">
        <f t="shared" si="2586"/>
        <v>0</v>
      </c>
      <c r="BK667" s="19">
        <f t="shared" si="2586"/>
        <v>45958.025000000001</v>
      </c>
      <c r="BL667" s="19">
        <f t="shared" si="2586"/>
        <v>234260.75</v>
      </c>
      <c r="BM667" s="19"/>
      <c r="BP667" s="1" t="str">
        <f t="shared" si="2587"/>
        <v>Designers</v>
      </c>
      <c r="BQ667" s="19">
        <f t="shared" si="2588"/>
        <v>0</v>
      </c>
      <c r="BR667" s="19">
        <f t="shared" si="2588"/>
        <v>0</v>
      </c>
      <c r="BS667" s="19">
        <f t="shared" si="2588"/>
        <v>0</v>
      </c>
      <c r="BT667" s="19">
        <f t="shared" si="2588"/>
        <v>47645.2</v>
      </c>
      <c r="BU667" s="19">
        <f t="shared" si="2588"/>
        <v>145859</v>
      </c>
      <c r="BW667" s="19">
        <f t="shared" si="2589"/>
        <v>0</v>
      </c>
      <c r="BX667" s="19">
        <f t="shared" si="2589"/>
        <v>0</v>
      </c>
      <c r="BY667" s="19">
        <f t="shared" si="2589"/>
        <v>0</v>
      </c>
      <c r="BZ667" s="19">
        <f t="shared" si="2589"/>
        <v>789691.20000000007</v>
      </c>
      <c r="CA667" s="19">
        <f t="shared" si="2589"/>
        <v>2200441.625</v>
      </c>
      <c r="CB667" s="19"/>
      <c r="CD667" s="19">
        <f t="shared" si="2590"/>
        <v>0</v>
      </c>
      <c r="CE667" s="19">
        <f t="shared" si="2590"/>
        <v>0</v>
      </c>
      <c r="CF667" s="19">
        <f t="shared" si="2590"/>
        <v>0</v>
      </c>
      <c r="CG667" s="19">
        <f t="shared" si="2590"/>
        <v>273959.90000000002</v>
      </c>
      <c r="CH667" s="19">
        <f t="shared" si="2590"/>
        <v>838689.25</v>
      </c>
      <c r="CI667" s="19"/>
    </row>
    <row r="668" spans="1:87">
      <c r="B668" s="1" t="str">
        <f t="shared" si="2575"/>
        <v>Supra</v>
      </c>
      <c r="C668" s="19">
        <f t="shared" si="2576"/>
        <v>0</v>
      </c>
      <c r="D668" s="19">
        <f t="shared" si="2576"/>
        <v>0</v>
      </c>
      <c r="E668" s="19">
        <f t="shared" si="2576"/>
        <v>0</v>
      </c>
      <c r="F668" s="19">
        <f t="shared" si="2576"/>
        <v>3996.35</v>
      </c>
      <c r="G668" s="19">
        <f t="shared" si="2576"/>
        <v>20370.5</v>
      </c>
      <c r="I668" s="19">
        <f t="shared" si="2577"/>
        <v>0</v>
      </c>
      <c r="J668" s="19">
        <f t="shared" si="2577"/>
        <v>0</v>
      </c>
      <c r="K668" s="19">
        <f t="shared" si="2577"/>
        <v>0</v>
      </c>
      <c r="L668" s="19">
        <f t="shared" si="2577"/>
        <v>197322.5025</v>
      </c>
      <c r="M668" s="19">
        <f t="shared" si="2577"/>
        <v>1037939.175</v>
      </c>
      <c r="N668" s="19"/>
      <c r="P668" s="19">
        <f t="shared" si="2578"/>
        <v>0</v>
      </c>
      <c r="Q668" s="19">
        <f t="shared" si="2578"/>
        <v>0</v>
      </c>
      <c r="R668" s="19">
        <f t="shared" si="2578"/>
        <v>0</v>
      </c>
      <c r="S668" s="19">
        <f t="shared" si="2578"/>
        <v>65140.505000000005</v>
      </c>
      <c r="T668" s="19">
        <f t="shared" si="2578"/>
        <v>332039.15000000002</v>
      </c>
      <c r="U668" s="19"/>
      <c r="X668" s="1" t="str">
        <f t="shared" si="2579"/>
        <v>Supra</v>
      </c>
      <c r="Y668" s="19">
        <f t="shared" si="2580"/>
        <v>0</v>
      </c>
      <c r="Z668" s="19">
        <f t="shared" si="2580"/>
        <v>0</v>
      </c>
      <c r="AA668" s="19">
        <f t="shared" si="2580"/>
        <v>0</v>
      </c>
      <c r="AB668" s="19">
        <f t="shared" si="2580"/>
        <v>3996.35</v>
      </c>
      <c r="AC668" s="19">
        <f t="shared" si="2580"/>
        <v>20370.5</v>
      </c>
      <c r="AE668" s="19">
        <f t="shared" si="2581"/>
        <v>0</v>
      </c>
      <c r="AF668" s="19">
        <f t="shared" si="2581"/>
        <v>0</v>
      </c>
      <c r="AG668" s="19">
        <f t="shared" si="2581"/>
        <v>0</v>
      </c>
      <c r="AH668" s="19">
        <f t="shared" si="2581"/>
        <v>197322.5025</v>
      </c>
      <c r="AI668" s="19">
        <f t="shared" si="2581"/>
        <v>1037939.175</v>
      </c>
      <c r="AJ668" s="19"/>
      <c r="AL668" s="19">
        <f t="shared" si="2582"/>
        <v>0</v>
      </c>
      <c r="AM668" s="19">
        <f t="shared" si="2582"/>
        <v>0</v>
      </c>
      <c r="AN668" s="19">
        <f t="shared" si="2582"/>
        <v>0</v>
      </c>
      <c r="AO668" s="19">
        <f t="shared" si="2582"/>
        <v>65140.505000000005</v>
      </c>
      <c r="AP668" s="19">
        <f t="shared" si="2582"/>
        <v>332039.15000000002</v>
      </c>
      <c r="AQ668" s="19"/>
      <c r="AT668" s="1" t="str">
        <f t="shared" si="2583"/>
        <v>Supra</v>
      </c>
      <c r="AU668" s="19">
        <f t="shared" si="2584"/>
        <v>0</v>
      </c>
      <c r="AV668" s="19">
        <f t="shared" si="2584"/>
        <v>0</v>
      </c>
      <c r="AW668" s="19">
        <f t="shared" si="2584"/>
        <v>0</v>
      </c>
      <c r="AX668" s="19">
        <f t="shared" si="2584"/>
        <v>3996.35</v>
      </c>
      <c r="AY668" s="19">
        <f t="shared" si="2584"/>
        <v>20370.5</v>
      </c>
      <c r="BA668" s="19">
        <f t="shared" si="2585"/>
        <v>0</v>
      </c>
      <c r="BB668" s="19">
        <f t="shared" si="2585"/>
        <v>0</v>
      </c>
      <c r="BC668" s="19">
        <f t="shared" si="2585"/>
        <v>0</v>
      </c>
      <c r="BD668" s="19">
        <f t="shared" si="2585"/>
        <v>197322.5025</v>
      </c>
      <c r="BE668" s="19">
        <f t="shared" si="2585"/>
        <v>1037939.175</v>
      </c>
      <c r="BF668" s="19"/>
      <c r="BH668" s="19">
        <f t="shared" si="2586"/>
        <v>0</v>
      </c>
      <c r="BI668" s="19">
        <f t="shared" si="2586"/>
        <v>0</v>
      </c>
      <c r="BJ668" s="19">
        <f t="shared" si="2586"/>
        <v>0</v>
      </c>
      <c r="BK668" s="19">
        <f t="shared" si="2586"/>
        <v>65140.505000000005</v>
      </c>
      <c r="BL668" s="19">
        <f t="shared" si="2586"/>
        <v>332039.15000000002</v>
      </c>
      <c r="BM668" s="19"/>
      <c r="BP668" s="1" t="str">
        <f t="shared" si="2587"/>
        <v>Supra</v>
      </c>
      <c r="BQ668" s="19">
        <f t="shared" si="2588"/>
        <v>0</v>
      </c>
      <c r="BR668" s="19">
        <f t="shared" si="2588"/>
        <v>0</v>
      </c>
      <c r="BS668" s="19">
        <f t="shared" si="2588"/>
        <v>0</v>
      </c>
      <c r="BT668" s="19">
        <f t="shared" si="2588"/>
        <v>23822.6</v>
      </c>
      <c r="BU668" s="19">
        <f t="shared" si="2588"/>
        <v>72929.5</v>
      </c>
      <c r="BW668" s="19">
        <f t="shared" si="2589"/>
        <v>0</v>
      </c>
      <c r="BX668" s="19">
        <f t="shared" si="2589"/>
        <v>0</v>
      </c>
      <c r="BY668" s="19">
        <f t="shared" si="2589"/>
        <v>0</v>
      </c>
      <c r="BZ668" s="19">
        <f t="shared" si="2589"/>
        <v>1005242.19</v>
      </c>
      <c r="CA668" s="19">
        <f t="shared" si="2589"/>
        <v>2966807.8250000002</v>
      </c>
      <c r="CB668" s="19"/>
      <c r="CD668" s="19">
        <f t="shared" si="2590"/>
        <v>0</v>
      </c>
      <c r="CE668" s="19">
        <f t="shared" si="2590"/>
        <v>0</v>
      </c>
      <c r="CF668" s="19">
        <f t="shared" si="2590"/>
        <v>0</v>
      </c>
      <c r="CG668" s="19">
        <f t="shared" si="2590"/>
        <v>388308.38</v>
      </c>
      <c r="CH668" s="19">
        <f t="shared" si="2590"/>
        <v>1188750.8500000001</v>
      </c>
      <c r="CI668" s="19"/>
    </row>
    <row r="669" spans="1:87">
      <c r="B669" s="1"/>
      <c r="C669" s="19"/>
      <c r="D669" s="19"/>
      <c r="E669" s="19"/>
      <c r="F669" s="19"/>
      <c r="G669" s="19"/>
      <c r="I669" s="19"/>
      <c r="J669" s="19"/>
      <c r="K669" s="19"/>
      <c r="L669" s="19"/>
      <c r="M669" s="19"/>
      <c r="N669" s="19"/>
      <c r="P669" s="19"/>
      <c r="Q669" s="19"/>
      <c r="R669" s="19"/>
      <c r="S669" s="19"/>
      <c r="T669" s="19"/>
      <c r="U669" s="19"/>
      <c r="X669" s="1">
        <f t="shared" si="2579"/>
        <v>0</v>
      </c>
      <c r="Y669" s="19">
        <f t="shared" si="2580"/>
        <v>0</v>
      </c>
      <c r="Z669" s="19">
        <f t="shared" si="2580"/>
        <v>0</v>
      </c>
      <c r="AA669" s="19">
        <f t="shared" si="2580"/>
        <v>0</v>
      </c>
      <c r="AB669" s="19">
        <f t="shared" si="2580"/>
        <v>0</v>
      </c>
      <c r="AC669" s="19">
        <f t="shared" si="2580"/>
        <v>0</v>
      </c>
      <c r="AE669" s="19">
        <f t="shared" si="2581"/>
        <v>0</v>
      </c>
      <c r="AF669" s="19">
        <f t="shared" si="2581"/>
        <v>0</v>
      </c>
      <c r="AG669" s="19">
        <f t="shared" si="2581"/>
        <v>0</v>
      </c>
      <c r="AH669" s="19">
        <f t="shared" si="2581"/>
        <v>0</v>
      </c>
      <c r="AI669" s="19">
        <f t="shared" si="2581"/>
        <v>0</v>
      </c>
      <c r="AJ669" s="19"/>
      <c r="AL669" s="19">
        <f t="shared" si="2582"/>
        <v>0</v>
      </c>
      <c r="AM669" s="19">
        <f t="shared" si="2582"/>
        <v>0</v>
      </c>
      <c r="AN669" s="19">
        <f t="shared" si="2582"/>
        <v>0</v>
      </c>
      <c r="AO669" s="19">
        <f t="shared" si="2582"/>
        <v>0</v>
      </c>
      <c r="AP669" s="19">
        <f t="shared" si="2582"/>
        <v>0</v>
      </c>
      <c r="AQ669" s="19"/>
      <c r="AT669" s="1">
        <f t="shared" si="2583"/>
        <v>0</v>
      </c>
      <c r="AU669" s="19">
        <f t="shared" si="2584"/>
        <v>0</v>
      </c>
      <c r="AV669" s="19">
        <f t="shared" si="2584"/>
        <v>0</v>
      </c>
      <c r="AW669" s="19">
        <f t="shared" si="2584"/>
        <v>0</v>
      </c>
      <c r="AX669" s="19">
        <f t="shared" si="2584"/>
        <v>0</v>
      </c>
      <c r="AY669" s="19">
        <f t="shared" si="2584"/>
        <v>0</v>
      </c>
      <c r="BA669" s="19">
        <f t="shared" si="2585"/>
        <v>0</v>
      </c>
      <c r="BB669" s="19">
        <f t="shared" si="2585"/>
        <v>0</v>
      </c>
      <c r="BC669" s="19">
        <f t="shared" si="2585"/>
        <v>0</v>
      </c>
      <c r="BD669" s="19">
        <f t="shared" si="2585"/>
        <v>0</v>
      </c>
      <c r="BE669" s="19">
        <f t="shared" si="2585"/>
        <v>0</v>
      </c>
      <c r="BF669" s="19"/>
      <c r="BH669" s="19">
        <f t="shared" si="2586"/>
        <v>0</v>
      </c>
      <c r="BI669" s="19">
        <f t="shared" si="2586"/>
        <v>0</v>
      </c>
      <c r="BJ669" s="19">
        <f t="shared" si="2586"/>
        <v>0</v>
      </c>
      <c r="BK669" s="19">
        <f t="shared" si="2586"/>
        <v>0</v>
      </c>
      <c r="BL669" s="19">
        <f t="shared" si="2586"/>
        <v>0</v>
      </c>
      <c r="BM669" s="19"/>
      <c r="BP669" s="1">
        <f t="shared" si="2587"/>
        <v>0</v>
      </c>
      <c r="BQ669" s="19">
        <f t="shared" si="2588"/>
        <v>0</v>
      </c>
      <c r="BR669" s="19">
        <f t="shared" si="2588"/>
        <v>0</v>
      </c>
      <c r="BS669" s="19">
        <f t="shared" si="2588"/>
        <v>0</v>
      </c>
      <c r="BT669" s="19">
        <f t="shared" si="2588"/>
        <v>0</v>
      </c>
      <c r="BU669" s="19">
        <f t="shared" si="2588"/>
        <v>0</v>
      </c>
      <c r="BW669" s="19">
        <f t="shared" si="2589"/>
        <v>0</v>
      </c>
      <c r="BX669" s="19">
        <f t="shared" si="2589"/>
        <v>0</v>
      </c>
      <c r="BY669" s="19">
        <f t="shared" si="2589"/>
        <v>0</v>
      </c>
      <c r="BZ669" s="19">
        <f t="shared" si="2589"/>
        <v>0</v>
      </c>
      <c r="CA669" s="19">
        <f t="shared" si="2589"/>
        <v>0</v>
      </c>
      <c r="CB669" s="19"/>
      <c r="CD669" s="19">
        <f t="shared" si="2590"/>
        <v>0</v>
      </c>
      <c r="CE669" s="19">
        <f t="shared" si="2590"/>
        <v>0</v>
      </c>
      <c r="CF669" s="19">
        <f t="shared" si="2590"/>
        <v>0</v>
      </c>
      <c r="CG669" s="19">
        <f t="shared" si="2590"/>
        <v>0</v>
      </c>
      <c r="CH669" s="19">
        <f t="shared" si="2590"/>
        <v>0</v>
      </c>
      <c r="CI669" s="19"/>
    </row>
    <row r="670" spans="1:87">
      <c r="B670" s="1" t="str">
        <f t="shared" si="2575"/>
        <v>Niños</v>
      </c>
      <c r="C670" s="19">
        <f t="shared" ref="C670:G673" si="2591">+C596+C615+C634+C652</f>
        <v>0</v>
      </c>
      <c r="D670" s="19">
        <f t="shared" si="2591"/>
        <v>0</v>
      </c>
      <c r="E670" s="19">
        <f t="shared" si="2591"/>
        <v>0</v>
      </c>
      <c r="F670" s="19">
        <f t="shared" si="2591"/>
        <v>4795.62</v>
      </c>
      <c r="G670" s="19">
        <f t="shared" si="2591"/>
        <v>24444.6</v>
      </c>
      <c r="I670" s="19">
        <f t="shared" ref="I670:M673" si="2592">+I596+I615+I634+I652</f>
        <v>0</v>
      </c>
      <c r="J670" s="19">
        <f t="shared" si="2592"/>
        <v>0</v>
      </c>
      <c r="K670" s="19">
        <f t="shared" si="2592"/>
        <v>0</v>
      </c>
      <c r="L670" s="19">
        <f t="shared" si="2592"/>
        <v>32135.785500000005</v>
      </c>
      <c r="M670" s="19">
        <f t="shared" si="2592"/>
        <v>190364.655</v>
      </c>
      <c r="N670" s="19"/>
      <c r="P670" s="19">
        <f t="shared" ref="P670:T673" si="2593">+P596+P615+P634+P652</f>
        <v>0</v>
      </c>
      <c r="Q670" s="19">
        <f t="shared" si="2593"/>
        <v>0</v>
      </c>
      <c r="R670" s="19">
        <f t="shared" si="2593"/>
        <v>0</v>
      </c>
      <c r="S670" s="19">
        <f t="shared" si="2593"/>
        <v>15585.765000000003</v>
      </c>
      <c r="T670" s="19">
        <f t="shared" si="2593"/>
        <v>79444.950000000012</v>
      </c>
      <c r="U670" s="19"/>
      <c r="X670" s="1" t="str">
        <f t="shared" si="2579"/>
        <v>Niños</v>
      </c>
      <c r="Y670" s="19">
        <f t="shared" si="2580"/>
        <v>0</v>
      </c>
      <c r="Z670" s="19">
        <f t="shared" si="2580"/>
        <v>0</v>
      </c>
      <c r="AA670" s="19">
        <f t="shared" si="2580"/>
        <v>0</v>
      </c>
      <c r="AB670" s="19">
        <f t="shared" si="2580"/>
        <v>4795.62</v>
      </c>
      <c r="AC670" s="19">
        <f t="shared" si="2580"/>
        <v>24444.6</v>
      </c>
      <c r="AE670" s="19">
        <f t="shared" si="2581"/>
        <v>0</v>
      </c>
      <c r="AF670" s="19">
        <f t="shared" si="2581"/>
        <v>0</v>
      </c>
      <c r="AG670" s="19">
        <f t="shared" si="2581"/>
        <v>0</v>
      </c>
      <c r="AH670" s="19">
        <f t="shared" si="2581"/>
        <v>32135.785500000005</v>
      </c>
      <c r="AI670" s="19">
        <f t="shared" si="2581"/>
        <v>190364.655</v>
      </c>
      <c r="AJ670" s="19"/>
      <c r="AL670" s="19">
        <f t="shared" si="2582"/>
        <v>0</v>
      </c>
      <c r="AM670" s="19">
        <f t="shared" si="2582"/>
        <v>0</v>
      </c>
      <c r="AN670" s="19">
        <f t="shared" si="2582"/>
        <v>0</v>
      </c>
      <c r="AO670" s="19">
        <f t="shared" si="2582"/>
        <v>15585.765000000003</v>
      </c>
      <c r="AP670" s="19">
        <f t="shared" si="2582"/>
        <v>79444.950000000012</v>
      </c>
      <c r="AQ670" s="19"/>
      <c r="AT670" s="1" t="str">
        <f t="shared" si="2583"/>
        <v>Niños</v>
      </c>
      <c r="AU670" s="19">
        <f t="shared" si="2584"/>
        <v>0</v>
      </c>
      <c r="AV670" s="19">
        <f t="shared" si="2584"/>
        <v>0</v>
      </c>
      <c r="AW670" s="19">
        <f t="shared" si="2584"/>
        <v>0</v>
      </c>
      <c r="AX670" s="19">
        <f t="shared" si="2584"/>
        <v>4795.62</v>
      </c>
      <c r="AY670" s="19">
        <f t="shared" si="2584"/>
        <v>24444.6</v>
      </c>
      <c r="BA670" s="19">
        <f t="shared" si="2585"/>
        <v>0</v>
      </c>
      <c r="BB670" s="19">
        <f t="shared" si="2585"/>
        <v>0</v>
      </c>
      <c r="BC670" s="19">
        <f t="shared" si="2585"/>
        <v>0</v>
      </c>
      <c r="BD670" s="19">
        <f t="shared" si="2585"/>
        <v>32135.785500000005</v>
      </c>
      <c r="BE670" s="19">
        <f t="shared" si="2585"/>
        <v>190364.655</v>
      </c>
      <c r="BF670" s="19"/>
      <c r="BH670" s="19">
        <f t="shared" si="2586"/>
        <v>0</v>
      </c>
      <c r="BI670" s="19">
        <f t="shared" si="2586"/>
        <v>0</v>
      </c>
      <c r="BJ670" s="19">
        <f t="shared" si="2586"/>
        <v>0</v>
      </c>
      <c r="BK670" s="19">
        <f t="shared" si="2586"/>
        <v>15585.765000000003</v>
      </c>
      <c r="BL670" s="19">
        <f t="shared" si="2586"/>
        <v>79444.950000000012</v>
      </c>
      <c r="BM670" s="19"/>
      <c r="BP670" s="1" t="str">
        <f t="shared" si="2587"/>
        <v>Niños</v>
      </c>
      <c r="BQ670" s="19">
        <f t="shared" si="2588"/>
        <v>0</v>
      </c>
      <c r="BR670" s="19">
        <f t="shared" si="2588"/>
        <v>0</v>
      </c>
      <c r="BS670" s="19">
        <f t="shared" si="2588"/>
        <v>0</v>
      </c>
      <c r="BT670" s="19">
        <f t="shared" si="2588"/>
        <v>28587.119999999999</v>
      </c>
      <c r="BU670" s="19">
        <f t="shared" si="2588"/>
        <v>87515.4</v>
      </c>
      <c r="BW670" s="19">
        <f t="shared" si="2589"/>
        <v>0</v>
      </c>
      <c r="BX670" s="19">
        <f t="shared" si="2589"/>
        <v>0</v>
      </c>
      <c r="BY670" s="19">
        <f t="shared" si="2589"/>
        <v>0</v>
      </c>
      <c r="BZ670" s="19">
        <f t="shared" si="2589"/>
        <v>179048.29800000004</v>
      </c>
      <c r="CA670" s="19">
        <f t="shared" si="2589"/>
        <v>579826.84500000009</v>
      </c>
      <c r="CB670" s="19"/>
      <c r="CD670" s="19">
        <f t="shared" si="2590"/>
        <v>0</v>
      </c>
      <c r="CE670" s="19">
        <f t="shared" si="2590"/>
        <v>0</v>
      </c>
      <c r="CF670" s="19">
        <f t="shared" si="2590"/>
        <v>0</v>
      </c>
      <c r="CG670" s="19">
        <f t="shared" si="2590"/>
        <v>92908.140000000014</v>
      </c>
      <c r="CH670" s="19">
        <f t="shared" si="2590"/>
        <v>284425.05000000005</v>
      </c>
      <c r="CI670" s="19"/>
    </row>
    <row r="671" spans="1:87">
      <c r="B671" s="1" t="str">
        <f t="shared" si="2575"/>
        <v>Señora</v>
      </c>
      <c r="C671" s="19">
        <f t="shared" si="2591"/>
        <v>0</v>
      </c>
      <c r="D671" s="19">
        <f t="shared" si="2591"/>
        <v>0</v>
      </c>
      <c r="E671" s="19">
        <f t="shared" si="2591"/>
        <v>0</v>
      </c>
      <c r="F671" s="19">
        <f t="shared" si="2591"/>
        <v>4795.62</v>
      </c>
      <c r="G671" s="19">
        <f t="shared" si="2591"/>
        <v>24444.6</v>
      </c>
      <c r="I671" s="19">
        <f t="shared" si="2592"/>
        <v>0</v>
      </c>
      <c r="J671" s="19">
        <f t="shared" si="2592"/>
        <v>0</v>
      </c>
      <c r="K671" s="19">
        <f t="shared" si="2592"/>
        <v>0</v>
      </c>
      <c r="L671" s="19">
        <f t="shared" si="2592"/>
        <v>42518.116200000004</v>
      </c>
      <c r="M671" s="19">
        <f t="shared" si="2592"/>
        <v>251867.08199999997</v>
      </c>
      <c r="N671" s="19"/>
      <c r="P671" s="19">
        <f t="shared" si="2593"/>
        <v>0</v>
      </c>
      <c r="Q671" s="19">
        <f t="shared" si="2593"/>
        <v>0</v>
      </c>
      <c r="R671" s="19">
        <f t="shared" si="2593"/>
        <v>0</v>
      </c>
      <c r="S671" s="19">
        <f t="shared" si="2593"/>
        <v>20621.165999999997</v>
      </c>
      <c r="T671" s="19">
        <f t="shared" si="2593"/>
        <v>105111.77999999998</v>
      </c>
      <c r="U671" s="19"/>
      <c r="X671" s="1" t="str">
        <f t="shared" si="2579"/>
        <v>Señora</v>
      </c>
      <c r="Y671" s="19">
        <f t="shared" si="2580"/>
        <v>0</v>
      </c>
      <c r="Z671" s="19">
        <f t="shared" si="2580"/>
        <v>0</v>
      </c>
      <c r="AA671" s="19">
        <f t="shared" si="2580"/>
        <v>0</v>
      </c>
      <c r="AB671" s="19">
        <f t="shared" si="2580"/>
        <v>4795.62</v>
      </c>
      <c r="AC671" s="19">
        <f t="shared" si="2580"/>
        <v>24444.6</v>
      </c>
      <c r="AE671" s="19">
        <f t="shared" si="2581"/>
        <v>0</v>
      </c>
      <c r="AF671" s="19">
        <f t="shared" si="2581"/>
        <v>0</v>
      </c>
      <c r="AG671" s="19">
        <f t="shared" si="2581"/>
        <v>0</v>
      </c>
      <c r="AH671" s="19">
        <f t="shared" si="2581"/>
        <v>42518.116200000004</v>
      </c>
      <c r="AI671" s="19">
        <f t="shared" si="2581"/>
        <v>251867.08199999997</v>
      </c>
      <c r="AJ671" s="19"/>
      <c r="AL671" s="19">
        <f t="shared" si="2582"/>
        <v>0</v>
      </c>
      <c r="AM671" s="19">
        <f t="shared" si="2582"/>
        <v>0</v>
      </c>
      <c r="AN671" s="19">
        <f t="shared" si="2582"/>
        <v>0</v>
      </c>
      <c r="AO671" s="19">
        <f t="shared" si="2582"/>
        <v>20621.165999999997</v>
      </c>
      <c r="AP671" s="19">
        <f t="shared" si="2582"/>
        <v>105111.77999999998</v>
      </c>
      <c r="AQ671" s="19"/>
      <c r="AT671" s="1" t="str">
        <f t="shared" si="2583"/>
        <v>Señora</v>
      </c>
      <c r="AU671" s="19">
        <f t="shared" si="2584"/>
        <v>0</v>
      </c>
      <c r="AV671" s="19">
        <f t="shared" si="2584"/>
        <v>0</v>
      </c>
      <c r="AW671" s="19">
        <f t="shared" si="2584"/>
        <v>0</v>
      </c>
      <c r="AX671" s="19">
        <f t="shared" si="2584"/>
        <v>4795.62</v>
      </c>
      <c r="AY671" s="19">
        <f t="shared" si="2584"/>
        <v>24444.6</v>
      </c>
      <c r="BA671" s="19">
        <f t="shared" si="2585"/>
        <v>0</v>
      </c>
      <c r="BB671" s="19">
        <f t="shared" si="2585"/>
        <v>0</v>
      </c>
      <c r="BC671" s="19">
        <f t="shared" si="2585"/>
        <v>0</v>
      </c>
      <c r="BD671" s="19">
        <f t="shared" si="2585"/>
        <v>42518.116200000004</v>
      </c>
      <c r="BE671" s="19">
        <f t="shared" si="2585"/>
        <v>251867.08199999997</v>
      </c>
      <c r="BF671" s="19"/>
      <c r="BH671" s="19">
        <f t="shared" si="2586"/>
        <v>0</v>
      </c>
      <c r="BI671" s="19">
        <f t="shared" si="2586"/>
        <v>0</v>
      </c>
      <c r="BJ671" s="19">
        <f t="shared" si="2586"/>
        <v>0</v>
      </c>
      <c r="BK671" s="19">
        <f t="shared" si="2586"/>
        <v>20621.165999999997</v>
      </c>
      <c r="BL671" s="19">
        <f t="shared" si="2586"/>
        <v>105111.77999999998</v>
      </c>
      <c r="BM671" s="19"/>
      <c r="BP671" s="1" t="str">
        <f t="shared" si="2587"/>
        <v>Señora</v>
      </c>
      <c r="BQ671" s="19">
        <f t="shared" si="2588"/>
        <v>0</v>
      </c>
      <c r="BR671" s="19">
        <f t="shared" si="2588"/>
        <v>0</v>
      </c>
      <c r="BS671" s="19">
        <f t="shared" si="2588"/>
        <v>0</v>
      </c>
      <c r="BT671" s="19">
        <f t="shared" si="2588"/>
        <v>28587.119999999999</v>
      </c>
      <c r="BU671" s="19">
        <f t="shared" si="2588"/>
        <v>87515.4</v>
      </c>
      <c r="BW671" s="19">
        <f t="shared" si="2589"/>
        <v>0</v>
      </c>
      <c r="BX671" s="19">
        <f t="shared" si="2589"/>
        <v>0</v>
      </c>
      <c r="BY671" s="19">
        <f t="shared" si="2589"/>
        <v>0</v>
      </c>
      <c r="BZ671" s="19">
        <f t="shared" si="2589"/>
        <v>236894.67119999998</v>
      </c>
      <c r="CA671" s="19">
        <f t="shared" si="2589"/>
        <v>767155.51799999992</v>
      </c>
      <c r="CB671" s="19"/>
      <c r="CD671" s="19">
        <f t="shared" si="2590"/>
        <v>0</v>
      </c>
      <c r="CE671" s="19">
        <f t="shared" si="2590"/>
        <v>0</v>
      </c>
      <c r="CF671" s="19">
        <f t="shared" si="2590"/>
        <v>0</v>
      </c>
      <c r="CG671" s="19">
        <f t="shared" si="2590"/>
        <v>122924.61599999999</v>
      </c>
      <c r="CH671" s="19">
        <f t="shared" si="2590"/>
        <v>376316.22</v>
      </c>
      <c r="CI671" s="19"/>
    </row>
    <row r="672" spans="1:87">
      <c r="B672" s="1" t="str">
        <f t="shared" si="2575"/>
        <v>Regalo</v>
      </c>
      <c r="C672" s="19">
        <f t="shared" si="2591"/>
        <v>0</v>
      </c>
      <c r="D672" s="19">
        <f t="shared" si="2591"/>
        <v>0</v>
      </c>
      <c r="E672" s="19">
        <f t="shared" si="2591"/>
        <v>0</v>
      </c>
      <c r="F672" s="19">
        <f t="shared" si="2591"/>
        <v>0</v>
      </c>
      <c r="G672" s="19">
        <f t="shared" si="2591"/>
        <v>0</v>
      </c>
      <c r="I672" s="19">
        <f t="shared" si="2592"/>
        <v>0</v>
      </c>
      <c r="J672" s="19">
        <f t="shared" si="2592"/>
        <v>0</v>
      </c>
      <c r="K672" s="19">
        <f t="shared" si="2592"/>
        <v>0</v>
      </c>
      <c r="L672" s="19">
        <f t="shared" si="2592"/>
        <v>0</v>
      </c>
      <c r="M672" s="19">
        <f t="shared" si="2592"/>
        <v>0</v>
      </c>
      <c r="N672" s="19"/>
      <c r="P672" s="19">
        <f t="shared" si="2593"/>
        <v>0</v>
      </c>
      <c r="Q672" s="19">
        <f t="shared" si="2593"/>
        <v>0</v>
      </c>
      <c r="R672" s="19">
        <f t="shared" si="2593"/>
        <v>0</v>
      </c>
      <c r="S672" s="19">
        <f t="shared" si="2593"/>
        <v>0</v>
      </c>
      <c r="T672" s="19">
        <f t="shared" si="2593"/>
        <v>0</v>
      </c>
      <c r="U672" s="19"/>
      <c r="X672" s="1" t="str">
        <f t="shared" si="2579"/>
        <v>Regalo</v>
      </c>
      <c r="Y672" s="19">
        <f t="shared" si="2580"/>
        <v>0</v>
      </c>
      <c r="Z672" s="19">
        <f t="shared" si="2580"/>
        <v>0</v>
      </c>
      <c r="AA672" s="19">
        <f t="shared" si="2580"/>
        <v>0</v>
      </c>
      <c r="AB672" s="19">
        <f t="shared" si="2580"/>
        <v>0</v>
      </c>
      <c r="AC672" s="19">
        <f t="shared" si="2580"/>
        <v>0</v>
      </c>
      <c r="AE672" s="19">
        <f t="shared" si="2581"/>
        <v>0</v>
      </c>
      <c r="AF672" s="19">
        <f t="shared" si="2581"/>
        <v>0</v>
      </c>
      <c r="AG672" s="19">
        <f t="shared" si="2581"/>
        <v>0</v>
      </c>
      <c r="AH672" s="19">
        <f t="shared" si="2581"/>
        <v>0</v>
      </c>
      <c r="AI672" s="19">
        <f t="shared" si="2581"/>
        <v>0</v>
      </c>
      <c r="AJ672" s="19"/>
      <c r="AL672" s="19">
        <f t="shared" si="2582"/>
        <v>0</v>
      </c>
      <c r="AM672" s="19">
        <f t="shared" si="2582"/>
        <v>0</v>
      </c>
      <c r="AN672" s="19">
        <f t="shared" si="2582"/>
        <v>0</v>
      </c>
      <c r="AO672" s="19">
        <f t="shared" si="2582"/>
        <v>0</v>
      </c>
      <c r="AP672" s="19">
        <f t="shared" si="2582"/>
        <v>0</v>
      </c>
      <c r="AQ672" s="19"/>
      <c r="AT672" s="1" t="str">
        <f t="shared" si="2583"/>
        <v>Regalo</v>
      </c>
      <c r="AU672" s="19">
        <f t="shared" si="2584"/>
        <v>0</v>
      </c>
      <c r="AV672" s="19">
        <f t="shared" si="2584"/>
        <v>0</v>
      </c>
      <c r="AW672" s="19">
        <f t="shared" si="2584"/>
        <v>0</v>
      </c>
      <c r="AX672" s="19">
        <f t="shared" si="2584"/>
        <v>0</v>
      </c>
      <c r="AY672" s="19">
        <f t="shared" si="2584"/>
        <v>0</v>
      </c>
      <c r="BA672" s="19">
        <f t="shared" si="2585"/>
        <v>0</v>
      </c>
      <c r="BB672" s="19">
        <f t="shared" si="2585"/>
        <v>0</v>
      </c>
      <c r="BC672" s="19">
        <f t="shared" si="2585"/>
        <v>0</v>
      </c>
      <c r="BD672" s="19">
        <f t="shared" si="2585"/>
        <v>0</v>
      </c>
      <c r="BE672" s="19">
        <f t="shared" si="2585"/>
        <v>0</v>
      </c>
      <c r="BF672" s="19"/>
      <c r="BH672" s="19">
        <f t="shared" si="2586"/>
        <v>0</v>
      </c>
      <c r="BI672" s="19">
        <f t="shared" si="2586"/>
        <v>0</v>
      </c>
      <c r="BJ672" s="19">
        <f t="shared" si="2586"/>
        <v>0</v>
      </c>
      <c r="BK672" s="19">
        <f t="shared" si="2586"/>
        <v>0</v>
      </c>
      <c r="BL672" s="19">
        <f t="shared" si="2586"/>
        <v>0</v>
      </c>
      <c r="BM672" s="19"/>
      <c r="BP672" s="1" t="str">
        <f t="shared" si="2587"/>
        <v>Regalo</v>
      </c>
      <c r="BQ672" s="19">
        <f t="shared" si="2588"/>
        <v>0</v>
      </c>
      <c r="BR672" s="19">
        <f t="shared" si="2588"/>
        <v>0</v>
      </c>
      <c r="BS672" s="19">
        <f t="shared" si="2588"/>
        <v>0</v>
      </c>
      <c r="BT672" s="19">
        <f t="shared" si="2588"/>
        <v>0</v>
      </c>
      <c r="BU672" s="19">
        <f t="shared" si="2588"/>
        <v>0</v>
      </c>
      <c r="BW672" s="19">
        <f t="shared" si="2589"/>
        <v>0</v>
      </c>
      <c r="BX672" s="19">
        <f t="shared" si="2589"/>
        <v>0</v>
      </c>
      <c r="BY672" s="19">
        <f t="shared" si="2589"/>
        <v>0</v>
      </c>
      <c r="BZ672" s="19">
        <f t="shared" si="2589"/>
        <v>0</v>
      </c>
      <c r="CA672" s="19">
        <f t="shared" si="2589"/>
        <v>0</v>
      </c>
      <c r="CB672" s="19"/>
      <c r="CD672" s="19">
        <f t="shared" si="2590"/>
        <v>0</v>
      </c>
      <c r="CE672" s="19">
        <f t="shared" si="2590"/>
        <v>0</v>
      </c>
      <c r="CF672" s="19">
        <f t="shared" si="2590"/>
        <v>0</v>
      </c>
      <c r="CG672" s="19">
        <f t="shared" si="2590"/>
        <v>0</v>
      </c>
      <c r="CH672" s="19">
        <f t="shared" si="2590"/>
        <v>0</v>
      </c>
      <c r="CI672" s="19"/>
    </row>
    <row r="673" spans="1:87">
      <c r="B673" s="1" t="str">
        <f t="shared" si="2575"/>
        <v>Merchandising</v>
      </c>
      <c r="C673" s="19">
        <f t="shared" si="2591"/>
        <v>0</v>
      </c>
      <c r="D673" s="19">
        <f t="shared" si="2591"/>
        <v>0</v>
      </c>
      <c r="E673" s="19">
        <f t="shared" si="2591"/>
        <v>0</v>
      </c>
      <c r="F673" s="19">
        <f t="shared" si="2591"/>
        <v>311</v>
      </c>
      <c r="G673" s="19">
        <f t="shared" si="2591"/>
        <v>1244</v>
      </c>
      <c r="I673" s="19">
        <f t="shared" si="2592"/>
        <v>0</v>
      </c>
      <c r="J673" s="19">
        <f t="shared" si="2592"/>
        <v>0</v>
      </c>
      <c r="K673" s="19">
        <f t="shared" si="2592"/>
        <v>0</v>
      </c>
      <c r="L673" s="19">
        <f t="shared" si="2592"/>
        <v>1609.4250000000002</v>
      </c>
      <c r="M673" s="19">
        <f t="shared" si="2592"/>
        <v>6437.7000000000007</v>
      </c>
      <c r="N673" s="19"/>
      <c r="P673" s="19">
        <f t="shared" si="2593"/>
        <v>0</v>
      </c>
      <c r="Q673" s="19">
        <f t="shared" si="2593"/>
        <v>0</v>
      </c>
      <c r="R673" s="19">
        <f t="shared" si="2593"/>
        <v>0</v>
      </c>
      <c r="S673" s="19">
        <f t="shared" si="2593"/>
        <v>1072.95</v>
      </c>
      <c r="T673" s="19">
        <f t="shared" si="2593"/>
        <v>4291.8</v>
      </c>
      <c r="U673" s="19"/>
      <c r="X673" s="1" t="str">
        <f t="shared" si="2579"/>
        <v>Merchandising</v>
      </c>
      <c r="Y673" s="19">
        <f t="shared" si="2580"/>
        <v>0</v>
      </c>
      <c r="Z673" s="19">
        <f t="shared" si="2580"/>
        <v>0</v>
      </c>
      <c r="AA673" s="19">
        <f t="shared" si="2580"/>
        <v>0</v>
      </c>
      <c r="AB673" s="19">
        <f t="shared" si="2580"/>
        <v>311</v>
      </c>
      <c r="AC673" s="19">
        <f t="shared" si="2580"/>
        <v>1244</v>
      </c>
      <c r="AE673" s="19">
        <f t="shared" si="2581"/>
        <v>0</v>
      </c>
      <c r="AF673" s="19">
        <f t="shared" si="2581"/>
        <v>0</v>
      </c>
      <c r="AG673" s="19">
        <f t="shared" si="2581"/>
        <v>0</v>
      </c>
      <c r="AH673" s="19">
        <f t="shared" si="2581"/>
        <v>1609.4250000000002</v>
      </c>
      <c r="AI673" s="19">
        <f t="shared" si="2581"/>
        <v>6437.7000000000007</v>
      </c>
      <c r="AJ673" s="19"/>
      <c r="AL673" s="19">
        <f t="shared" si="2582"/>
        <v>0</v>
      </c>
      <c r="AM673" s="19">
        <f t="shared" si="2582"/>
        <v>0</v>
      </c>
      <c r="AN673" s="19">
        <f t="shared" si="2582"/>
        <v>0</v>
      </c>
      <c r="AO673" s="19">
        <f t="shared" si="2582"/>
        <v>1072.95</v>
      </c>
      <c r="AP673" s="19">
        <f t="shared" si="2582"/>
        <v>4291.8</v>
      </c>
      <c r="AQ673" s="19"/>
      <c r="AT673" s="1" t="str">
        <f t="shared" si="2583"/>
        <v>Merchandising</v>
      </c>
      <c r="AU673" s="19">
        <f t="shared" si="2584"/>
        <v>0</v>
      </c>
      <c r="AV673" s="19">
        <f t="shared" si="2584"/>
        <v>0</v>
      </c>
      <c r="AW673" s="19">
        <f t="shared" si="2584"/>
        <v>0</v>
      </c>
      <c r="AX673" s="19">
        <f t="shared" si="2584"/>
        <v>311</v>
      </c>
      <c r="AY673" s="19">
        <f t="shared" si="2584"/>
        <v>1244</v>
      </c>
      <c r="BA673" s="19">
        <f t="shared" si="2585"/>
        <v>0</v>
      </c>
      <c r="BB673" s="19">
        <f t="shared" si="2585"/>
        <v>0</v>
      </c>
      <c r="BC673" s="19">
        <f t="shared" si="2585"/>
        <v>0</v>
      </c>
      <c r="BD673" s="19">
        <f t="shared" si="2585"/>
        <v>1609.4250000000002</v>
      </c>
      <c r="BE673" s="19">
        <f t="shared" si="2585"/>
        <v>6437.7000000000007</v>
      </c>
      <c r="BF673" s="19"/>
      <c r="BH673" s="19">
        <f t="shared" si="2586"/>
        <v>0</v>
      </c>
      <c r="BI673" s="19">
        <f t="shared" si="2586"/>
        <v>0</v>
      </c>
      <c r="BJ673" s="19">
        <f t="shared" si="2586"/>
        <v>0</v>
      </c>
      <c r="BK673" s="19">
        <f t="shared" si="2586"/>
        <v>1072.95</v>
      </c>
      <c r="BL673" s="19">
        <f t="shared" si="2586"/>
        <v>4291.8</v>
      </c>
      <c r="BM673" s="19"/>
      <c r="BP673" s="1" t="str">
        <f t="shared" si="2587"/>
        <v>Merchandising</v>
      </c>
      <c r="BQ673" s="19">
        <f t="shared" si="2588"/>
        <v>0</v>
      </c>
      <c r="BR673" s="19">
        <f t="shared" si="2588"/>
        <v>0</v>
      </c>
      <c r="BS673" s="19">
        <f t="shared" si="2588"/>
        <v>0</v>
      </c>
      <c r="BT673" s="19">
        <f t="shared" si="2588"/>
        <v>311</v>
      </c>
      <c r="BU673" s="19">
        <f t="shared" si="2588"/>
        <v>1244</v>
      </c>
      <c r="BW673" s="19">
        <f t="shared" si="2589"/>
        <v>0</v>
      </c>
      <c r="BX673" s="19">
        <f t="shared" si="2589"/>
        <v>0</v>
      </c>
      <c r="BY673" s="19">
        <f t="shared" si="2589"/>
        <v>0</v>
      </c>
      <c r="BZ673" s="19">
        <f t="shared" si="2589"/>
        <v>1609.4250000000002</v>
      </c>
      <c r="CA673" s="19">
        <f t="shared" si="2589"/>
        <v>6437.7000000000007</v>
      </c>
      <c r="CB673" s="19"/>
      <c r="CD673" s="19">
        <f t="shared" si="2590"/>
        <v>0</v>
      </c>
      <c r="CE673" s="19">
        <f t="shared" si="2590"/>
        <v>0</v>
      </c>
      <c r="CF673" s="19">
        <f t="shared" si="2590"/>
        <v>0</v>
      </c>
      <c r="CG673" s="19">
        <f t="shared" si="2590"/>
        <v>1072.95</v>
      </c>
      <c r="CH673" s="19">
        <f t="shared" si="2590"/>
        <v>4291.8</v>
      </c>
      <c r="CI673" s="19"/>
    </row>
    <row r="674" spans="1:87">
      <c r="A674" t="s">
        <v>46</v>
      </c>
      <c r="C674" s="46">
        <f>SUM(C659:C673)</f>
        <v>0</v>
      </c>
      <c r="D674" s="46">
        <f>SUM(D659:D673)</f>
        <v>0</v>
      </c>
      <c r="E674" s="46">
        <f>SUM(E659:E673)</f>
        <v>0</v>
      </c>
      <c r="F674" s="46">
        <f>SUM(F659:F673)</f>
        <v>80238</v>
      </c>
      <c r="G674" s="46">
        <f>SUM(G659:G673)</f>
        <v>408653.99999999994</v>
      </c>
      <c r="I674" s="46">
        <f>SUM(I659:I673)</f>
        <v>0</v>
      </c>
      <c r="J674" s="46">
        <f>SUM(J659:J673)</f>
        <v>0</v>
      </c>
      <c r="K674" s="46">
        <f>SUM(K659:K673)</f>
        <v>0</v>
      </c>
      <c r="L674" s="46">
        <f>SUM(L659:L673)</f>
        <v>1217121.5917500001</v>
      </c>
      <c r="M674" s="46">
        <f>SUM(M659:M673)</f>
        <v>6204554.0295000011</v>
      </c>
      <c r="N674" s="19"/>
      <c r="P674" s="46">
        <f>SUM(P659:P673)</f>
        <v>0</v>
      </c>
      <c r="Q674" s="46">
        <f>SUM(Q659:Q673)</f>
        <v>0</v>
      </c>
      <c r="R674" s="46">
        <f>SUM(R659:R673)</f>
        <v>0</v>
      </c>
      <c r="S674" s="46">
        <f>SUM(S659:S673)</f>
        <v>418571.6345000001</v>
      </c>
      <c r="T674" s="46">
        <f>SUM(T659:T673)</f>
        <v>2132397.9349999996</v>
      </c>
      <c r="U674" s="19"/>
      <c r="W674" t="s">
        <v>46</v>
      </c>
      <c r="Y674" s="46">
        <f>SUM(Y659:Y673)</f>
        <v>0</v>
      </c>
      <c r="Z674" s="46">
        <f>SUM(Z659:Z673)</f>
        <v>0</v>
      </c>
      <c r="AA674" s="46">
        <f>SUM(AA659:AA673)</f>
        <v>0</v>
      </c>
      <c r="AB674" s="46">
        <f>SUM(AB659:AB673)</f>
        <v>80238</v>
      </c>
      <c r="AC674" s="46">
        <f>SUM(AC659:AC673)</f>
        <v>408653.99999999994</v>
      </c>
      <c r="AE674" s="46">
        <f>SUM(AE659:AE673)</f>
        <v>0</v>
      </c>
      <c r="AF674" s="46">
        <f>SUM(AF659:AF673)</f>
        <v>0</v>
      </c>
      <c r="AG674" s="46">
        <f>SUM(AG659:AG673)</f>
        <v>0</v>
      </c>
      <c r="AH674" s="46">
        <f>SUM(AH659:AH673)</f>
        <v>1217121.5917500001</v>
      </c>
      <c r="AI674" s="46">
        <f>SUM(AI659:AI673)</f>
        <v>6204554.0295000011</v>
      </c>
      <c r="AJ674" s="19"/>
      <c r="AL674" s="46">
        <f>SUM(AL659:AL673)</f>
        <v>0</v>
      </c>
      <c r="AM674" s="46">
        <f>SUM(AM659:AM673)</f>
        <v>0</v>
      </c>
      <c r="AN674" s="46">
        <f>SUM(AN659:AN673)</f>
        <v>0</v>
      </c>
      <c r="AO674" s="46">
        <f>SUM(AO659:AO673)</f>
        <v>418571.6345000001</v>
      </c>
      <c r="AP674" s="46">
        <f>SUM(AP659:AP673)</f>
        <v>2132397.9349999996</v>
      </c>
      <c r="AQ674" s="19"/>
      <c r="AS674" t="s">
        <v>46</v>
      </c>
      <c r="AU674" s="46">
        <f>SUM(AU659:AU673)</f>
        <v>0</v>
      </c>
      <c r="AV674" s="46">
        <f>SUM(AV659:AV673)</f>
        <v>0</v>
      </c>
      <c r="AW674" s="46">
        <f>SUM(AW659:AW673)</f>
        <v>0</v>
      </c>
      <c r="AX674" s="46">
        <f>SUM(AX659:AX673)</f>
        <v>80238</v>
      </c>
      <c r="AY674" s="46">
        <f>SUM(AY659:AY673)</f>
        <v>408653.99999999994</v>
      </c>
      <c r="BA674" s="46">
        <f>SUM(BA659:BA673)</f>
        <v>0</v>
      </c>
      <c r="BB674" s="46">
        <f>SUM(BB659:BB673)</f>
        <v>0</v>
      </c>
      <c r="BC674" s="46">
        <f>SUM(BC659:BC673)</f>
        <v>0</v>
      </c>
      <c r="BD674" s="46">
        <f>SUM(BD659:BD673)</f>
        <v>1217121.5917500001</v>
      </c>
      <c r="BE674" s="46">
        <f>SUM(BE659:BE673)</f>
        <v>6204554.0295000011</v>
      </c>
      <c r="BF674" s="19"/>
      <c r="BH674" s="46">
        <f>SUM(BH659:BH673)</f>
        <v>0</v>
      </c>
      <c r="BI674" s="46">
        <f>SUM(BI659:BI673)</f>
        <v>0</v>
      </c>
      <c r="BJ674" s="46">
        <f>SUM(BJ659:BJ673)</f>
        <v>0</v>
      </c>
      <c r="BK674" s="46">
        <f>SUM(BK659:BK673)</f>
        <v>418571.6345000001</v>
      </c>
      <c r="BL674" s="46">
        <f>SUM(BL659:BL673)</f>
        <v>2132397.9349999996</v>
      </c>
      <c r="BM674" s="19"/>
      <c r="BO674" t="s">
        <v>46</v>
      </c>
      <c r="BQ674" s="46">
        <f>SUM(BQ659:BQ673)</f>
        <v>0</v>
      </c>
      <c r="BR674" s="46">
        <f>SUM(BR659:BR673)</f>
        <v>0</v>
      </c>
      <c r="BS674" s="46">
        <f>SUM(BS659:BS673)</f>
        <v>0</v>
      </c>
      <c r="BT674" s="46">
        <f>SUM(BT659:BT673)</f>
        <v>476762.99999999994</v>
      </c>
      <c r="BU674" s="46">
        <f>SUM(BU659:BU673)</f>
        <v>1459833.9999999998</v>
      </c>
      <c r="BW674" s="46">
        <f>SUM(BW659:BW673)</f>
        <v>0</v>
      </c>
      <c r="BX674" s="46">
        <f>SUM(BX659:BX673)</f>
        <v>0</v>
      </c>
      <c r="BY674" s="46">
        <f>SUM(BY659:BY673)</f>
        <v>0</v>
      </c>
      <c r="BZ674" s="46">
        <f>SUM(BZ659:BZ673)</f>
        <v>6437948.1780000003</v>
      </c>
      <c r="CA674" s="46">
        <f>SUM(CA659:CA673)</f>
        <v>18600336.360499997</v>
      </c>
      <c r="CB674" s="19"/>
      <c r="CD674" s="46">
        <f>SUM(CD659:CD673)</f>
        <v>0</v>
      </c>
      <c r="CE674" s="46">
        <f>SUM(CE659:CE673)</f>
        <v>0</v>
      </c>
      <c r="CF674" s="46">
        <f>SUM(CF659:CF673)</f>
        <v>0</v>
      </c>
      <c r="CG674" s="46">
        <f>SUM(CG659:CG673)</f>
        <v>2489819.9720000001</v>
      </c>
      <c r="CH674" s="46">
        <f>SUM(CH659:CH673)</f>
        <v>7623236.665</v>
      </c>
      <c r="CI674" s="19"/>
    </row>
    <row r="675" spans="1:87">
      <c r="G675" s="19">
        <f>SUM(C674:G674)</f>
        <v>488891.99999999994</v>
      </c>
      <c r="M675" s="19">
        <f>SUM(I674:M674)</f>
        <v>7421675.6212500017</v>
      </c>
      <c r="N675" s="19">
        <f>+M675/G675</f>
        <v>15.180603530534356</v>
      </c>
      <c r="T675" s="19">
        <f>SUM(P674:T674)</f>
        <v>2550969.5694999998</v>
      </c>
      <c r="U675" s="19">
        <f>+T675/G675</f>
        <v>5.2178590966921119</v>
      </c>
      <c r="AC675" s="19">
        <f>SUM(Y674:AC674)</f>
        <v>488891.99999999994</v>
      </c>
      <c r="AI675" s="19">
        <f>SUM(AE674:AI674)</f>
        <v>7421675.6212500017</v>
      </c>
      <c r="AJ675" s="19">
        <f>+AI675/AC675</f>
        <v>15.180603530534356</v>
      </c>
      <c r="AP675" s="19">
        <f>SUM(AL674:AP674)</f>
        <v>2550969.5694999998</v>
      </c>
      <c r="AQ675" s="19">
        <f>+AP675/AC675</f>
        <v>5.2178590966921119</v>
      </c>
      <c r="AY675" s="19">
        <f>SUM(AU674:AY674)</f>
        <v>488891.99999999994</v>
      </c>
      <c r="BE675" s="19">
        <f>SUM(BA674:BE674)</f>
        <v>7421675.6212500017</v>
      </c>
      <c r="BF675" s="19">
        <f>+BE675/AY675</f>
        <v>15.180603530534356</v>
      </c>
      <c r="BL675" s="19">
        <f>SUM(BH674:BL674)</f>
        <v>2550969.5694999998</v>
      </c>
      <c r="BM675" s="19">
        <f>+BL675/AY675</f>
        <v>5.2178590966921119</v>
      </c>
      <c r="BU675" s="19">
        <f>SUM(BQ674:BU674)</f>
        <v>1936596.9999999998</v>
      </c>
      <c r="CA675" s="19">
        <f>SUM(BW674:CA674)</f>
        <v>25038284.538499996</v>
      </c>
      <c r="CB675" s="19">
        <f>+CA675/BU675</f>
        <v>12.929011321663722</v>
      </c>
      <c r="CH675" s="19">
        <f>SUM(CD674:CH674)</f>
        <v>10113056.637</v>
      </c>
      <c r="CI675" s="19">
        <f>+CH675/BU675</f>
        <v>5.2220759595310753</v>
      </c>
    </row>
    <row r="678" spans="1:87">
      <c r="A678" t="s">
        <v>52</v>
      </c>
      <c r="W678" t="s">
        <v>52</v>
      </c>
      <c r="AS678" t="s">
        <v>52</v>
      </c>
      <c r="BO678" t="s">
        <v>52</v>
      </c>
    </row>
    <row r="679" spans="1:87">
      <c r="B679" s="1" t="str">
        <f t="shared" ref="B679:B693" si="2594">+B659</f>
        <v>Black market solo pts vta ajenos</v>
      </c>
      <c r="C679" s="19">
        <f t="shared" ref="C679:G688" si="2595">+C659*$C527</f>
        <v>0</v>
      </c>
      <c r="D679" s="19">
        <f t="shared" si="2595"/>
        <v>0</v>
      </c>
      <c r="E679" s="19">
        <f t="shared" si="2595"/>
        <v>0</v>
      </c>
      <c r="F679" s="19">
        <f t="shared" si="2595"/>
        <v>0</v>
      </c>
      <c r="G679" s="19">
        <f t="shared" si="2595"/>
        <v>0</v>
      </c>
      <c r="X679" s="1" t="str">
        <f t="shared" ref="X679:X693" si="2596">+X659</f>
        <v>Black market solo pts vta ajenos</v>
      </c>
      <c r="Y679" s="19">
        <f t="shared" ref="Y679:AC693" si="2597">+Y659*$Y527</f>
        <v>0</v>
      </c>
      <c r="Z679" s="19">
        <f t="shared" si="2597"/>
        <v>0</v>
      </c>
      <c r="AA679" s="19">
        <f t="shared" si="2597"/>
        <v>0</v>
      </c>
      <c r="AB679" s="19">
        <f t="shared" si="2597"/>
        <v>0</v>
      </c>
      <c r="AC679" s="19">
        <f t="shared" si="2597"/>
        <v>0</v>
      </c>
      <c r="AT679" s="1" t="str">
        <f t="shared" ref="AT679:AT693" si="2598">+AT659</f>
        <v>Black market</v>
      </c>
      <c r="AU679" s="19">
        <f t="shared" ref="AU679:AY693" si="2599">+AU659*$AU527</f>
        <v>0</v>
      </c>
      <c r="AV679" s="19">
        <f t="shared" si="2599"/>
        <v>0</v>
      </c>
      <c r="AW679" s="19">
        <f t="shared" si="2599"/>
        <v>0</v>
      </c>
      <c r="AX679" s="19">
        <f t="shared" si="2599"/>
        <v>0</v>
      </c>
      <c r="AY679" s="19">
        <f t="shared" si="2599"/>
        <v>0</v>
      </c>
      <c r="BP679" s="1" t="str">
        <f t="shared" ref="BP679:BP693" si="2600">+BP659</f>
        <v>Black market</v>
      </c>
      <c r="BQ679" s="19">
        <f t="shared" ref="BQ679:BU693" si="2601">+BQ659*$BQ527</f>
        <v>0</v>
      </c>
      <c r="BR679" s="19">
        <f t="shared" si="2601"/>
        <v>0</v>
      </c>
      <c r="BS679" s="19">
        <f t="shared" si="2601"/>
        <v>0</v>
      </c>
      <c r="BT679" s="19">
        <f t="shared" si="2601"/>
        <v>0</v>
      </c>
      <c r="BU679" s="19">
        <f t="shared" si="2601"/>
        <v>0</v>
      </c>
    </row>
    <row r="680" spans="1:87">
      <c r="B680" s="1" t="str">
        <f t="shared" si="2594"/>
        <v>Street</v>
      </c>
      <c r="C680" s="19">
        <f t="shared" si="2595"/>
        <v>0</v>
      </c>
      <c r="D680" s="19">
        <f t="shared" si="2595"/>
        <v>0</v>
      </c>
      <c r="E680" s="19">
        <f t="shared" si="2595"/>
        <v>0</v>
      </c>
      <c r="F680" s="19">
        <f t="shared" si="2595"/>
        <v>41362.222499999996</v>
      </c>
      <c r="G680" s="19">
        <f t="shared" si="2595"/>
        <v>210834.67500000002</v>
      </c>
      <c r="X680" s="1" t="str">
        <f t="shared" si="2596"/>
        <v>Street</v>
      </c>
      <c r="Y680" s="19">
        <f t="shared" si="2597"/>
        <v>0</v>
      </c>
      <c r="Z680" s="19">
        <f t="shared" si="2597"/>
        <v>0</v>
      </c>
      <c r="AA680" s="19">
        <f t="shared" si="2597"/>
        <v>0</v>
      </c>
      <c r="AB680" s="19">
        <f t="shared" si="2597"/>
        <v>41362.222499999996</v>
      </c>
      <c r="AC680" s="19">
        <f t="shared" si="2597"/>
        <v>210834.67500000002</v>
      </c>
      <c r="AT680" s="1" t="str">
        <f t="shared" si="2598"/>
        <v>Street</v>
      </c>
      <c r="AU680" s="19">
        <f t="shared" si="2599"/>
        <v>0</v>
      </c>
      <c r="AV680" s="19">
        <f t="shared" si="2599"/>
        <v>0</v>
      </c>
      <c r="AW680" s="19">
        <f t="shared" si="2599"/>
        <v>0</v>
      </c>
      <c r="AX680" s="19">
        <f t="shared" si="2599"/>
        <v>41362.222499999996</v>
      </c>
      <c r="AY680" s="19">
        <f t="shared" si="2599"/>
        <v>210834.67500000002</v>
      </c>
      <c r="BP680" s="1" t="str">
        <f t="shared" si="2600"/>
        <v>Street</v>
      </c>
      <c r="BQ680" s="19">
        <f t="shared" si="2601"/>
        <v>0</v>
      </c>
      <c r="BR680" s="19">
        <f t="shared" si="2601"/>
        <v>0</v>
      </c>
      <c r="BS680" s="19">
        <f t="shared" si="2601"/>
        <v>0</v>
      </c>
      <c r="BT680" s="19">
        <f t="shared" si="2601"/>
        <v>246563.91000000003</v>
      </c>
      <c r="BU680" s="19">
        <f t="shared" si="2601"/>
        <v>754820.32500000007</v>
      </c>
    </row>
    <row r="681" spans="1:87">
      <c r="B681" s="1" t="str">
        <f t="shared" si="2594"/>
        <v>Extreme Bike</v>
      </c>
      <c r="C681" s="19">
        <f t="shared" si="2595"/>
        <v>0</v>
      </c>
      <c r="D681" s="19">
        <f t="shared" si="2595"/>
        <v>0</v>
      </c>
      <c r="E681" s="19">
        <f t="shared" si="2595"/>
        <v>0</v>
      </c>
      <c r="F681" s="19">
        <f t="shared" si="2595"/>
        <v>16784.670000000002</v>
      </c>
      <c r="G681" s="19">
        <f t="shared" si="2595"/>
        <v>85556.1</v>
      </c>
      <c r="X681" s="1" t="str">
        <f t="shared" si="2596"/>
        <v>Extreme Bike</v>
      </c>
      <c r="Y681" s="19">
        <f t="shared" si="2597"/>
        <v>0</v>
      </c>
      <c r="Z681" s="19">
        <f t="shared" si="2597"/>
        <v>0</v>
      </c>
      <c r="AA681" s="19">
        <f t="shared" si="2597"/>
        <v>0</v>
      </c>
      <c r="AB681" s="19">
        <f t="shared" si="2597"/>
        <v>16784.670000000002</v>
      </c>
      <c r="AC681" s="19">
        <f t="shared" si="2597"/>
        <v>85556.1</v>
      </c>
      <c r="AT681" s="1" t="str">
        <f t="shared" si="2598"/>
        <v>Extreme Bike</v>
      </c>
      <c r="AU681" s="19">
        <f t="shared" si="2599"/>
        <v>0</v>
      </c>
      <c r="AV681" s="19">
        <f t="shared" si="2599"/>
        <v>0</v>
      </c>
      <c r="AW681" s="19">
        <f t="shared" si="2599"/>
        <v>0</v>
      </c>
      <c r="AX681" s="19">
        <f t="shared" si="2599"/>
        <v>16784.670000000002</v>
      </c>
      <c r="AY681" s="19">
        <f t="shared" si="2599"/>
        <v>85556.1</v>
      </c>
      <c r="BP681" s="1" t="str">
        <f t="shared" si="2600"/>
        <v>Extreme Bike</v>
      </c>
      <c r="BQ681" s="19">
        <f t="shared" si="2601"/>
        <v>0</v>
      </c>
      <c r="BR681" s="19">
        <f t="shared" si="2601"/>
        <v>0</v>
      </c>
      <c r="BS681" s="19">
        <f t="shared" si="2601"/>
        <v>0</v>
      </c>
      <c r="BT681" s="19">
        <f t="shared" si="2601"/>
        <v>100054.92</v>
      </c>
      <c r="BU681" s="19">
        <f t="shared" si="2601"/>
        <v>306303.90000000002</v>
      </c>
    </row>
    <row r="682" spans="1:87">
      <c r="B682" s="1" t="str">
        <f t="shared" si="2594"/>
        <v>Basic</v>
      </c>
      <c r="C682" s="19">
        <f t="shared" si="2595"/>
        <v>0</v>
      </c>
      <c r="D682" s="19">
        <f t="shared" si="2595"/>
        <v>0</v>
      </c>
      <c r="E682" s="19">
        <f t="shared" si="2595"/>
        <v>0</v>
      </c>
      <c r="F682" s="19">
        <f t="shared" si="2595"/>
        <v>37805.470999999998</v>
      </c>
      <c r="G682" s="19">
        <f t="shared" si="2595"/>
        <v>192704.93</v>
      </c>
      <c r="X682" s="1" t="str">
        <f t="shared" si="2596"/>
        <v>Basic</v>
      </c>
      <c r="Y682" s="19">
        <f t="shared" si="2597"/>
        <v>0</v>
      </c>
      <c r="Z682" s="19">
        <f t="shared" si="2597"/>
        <v>0</v>
      </c>
      <c r="AA682" s="19">
        <f t="shared" si="2597"/>
        <v>0</v>
      </c>
      <c r="AB682" s="19">
        <f t="shared" si="2597"/>
        <v>37805.470999999998</v>
      </c>
      <c r="AC682" s="19">
        <f t="shared" si="2597"/>
        <v>192704.93</v>
      </c>
      <c r="AT682" s="1" t="str">
        <f t="shared" si="2598"/>
        <v>Basic, Sport</v>
      </c>
      <c r="AU682" s="19">
        <f t="shared" si="2599"/>
        <v>0</v>
      </c>
      <c r="AV682" s="19">
        <f t="shared" si="2599"/>
        <v>0</v>
      </c>
      <c r="AW682" s="19">
        <f t="shared" si="2599"/>
        <v>0</v>
      </c>
      <c r="AX682" s="19">
        <f t="shared" si="2599"/>
        <v>37805.470999999998</v>
      </c>
      <c r="AY682" s="19">
        <f t="shared" si="2599"/>
        <v>192704.93</v>
      </c>
      <c r="BP682" s="1" t="str">
        <f t="shared" si="2600"/>
        <v>Basic, Sport</v>
      </c>
      <c r="BQ682" s="19">
        <f t="shared" si="2601"/>
        <v>0</v>
      </c>
      <c r="BR682" s="19">
        <f t="shared" si="2601"/>
        <v>0</v>
      </c>
      <c r="BS682" s="19">
        <f t="shared" si="2601"/>
        <v>0</v>
      </c>
      <c r="BT682" s="19">
        <f t="shared" si="2601"/>
        <v>225361.796</v>
      </c>
      <c r="BU682" s="19">
        <f t="shared" si="2601"/>
        <v>689913.07</v>
      </c>
    </row>
    <row r="683" spans="1:87">
      <c r="B683" s="1" t="str">
        <f t="shared" si="2594"/>
        <v>Sport</v>
      </c>
      <c r="C683" s="19">
        <f t="shared" si="2595"/>
        <v>0</v>
      </c>
      <c r="D683" s="19">
        <f t="shared" si="2595"/>
        <v>0</v>
      </c>
      <c r="E683" s="19">
        <f t="shared" si="2595"/>
        <v>0</v>
      </c>
      <c r="F683" s="19">
        <f t="shared" si="2595"/>
        <v>34368.61</v>
      </c>
      <c r="G683" s="19">
        <f t="shared" si="2595"/>
        <v>175186.3</v>
      </c>
      <c r="X683" s="1" t="str">
        <f t="shared" si="2596"/>
        <v>Sport</v>
      </c>
      <c r="Y683" s="19">
        <f t="shared" si="2597"/>
        <v>0</v>
      </c>
      <c r="Z683" s="19">
        <f t="shared" si="2597"/>
        <v>0</v>
      </c>
      <c r="AA683" s="19">
        <f t="shared" si="2597"/>
        <v>0</v>
      </c>
      <c r="AB683" s="19">
        <f t="shared" si="2597"/>
        <v>34368.61</v>
      </c>
      <c r="AC683" s="19">
        <f t="shared" si="2597"/>
        <v>175186.3</v>
      </c>
      <c r="AT683" s="1" t="str">
        <f t="shared" si="2598"/>
        <v>Underground</v>
      </c>
      <c r="AU683" s="19">
        <f t="shared" si="2599"/>
        <v>0</v>
      </c>
      <c r="AV683" s="19">
        <f t="shared" si="2599"/>
        <v>0</v>
      </c>
      <c r="AW683" s="19">
        <f t="shared" si="2599"/>
        <v>0</v>
      </c>
      <c r="AX683" s="19">
        <f t="shared" si="2599"/>
        <v>34368.61</v>
      </c>
      <c r="AY683" s="19">
        <f t="shared" si="2599"/>
        <v>175186.3</v>
      </c>
      <c r="BP683" s="1" t="str">
        <f t="shared" si="2600"/>
        <v>Underground</v>
      </c>
      <c r="BQ683" s="19">
        <f t="shared" si="2601"/>
        <v>0</v>
      </c>
      <c r="BR683" s="19">
        <f t="shared" si="2601"/>
        <v>0</v>
      </c>
      <c r="BS683" s="19">
        <f t="shared" si="2601"/>
        <v>0</v>
      </c>
      <c r="BT683" s="19">
        <f t="shared" si="2601"/>
        <v>204874.36</v>
      </c>
      <c r="BU683" s="19">
        <f t="shared" si="2601"/>
        <v>627193.69999999995</v>
      </c>
    </row>
    <row r="684" spans="1:87">
      <c r="B684" s="1" t="str">
        <f t="shared" si="2594"/>
        <v>Underground</v>
      </c>
      <c r="C684" s="19">
        <f t="shared" si="2595"/>
        <v>0</v>
      </c>
      <c r="D684" s="19">
        <f t="shared" si="2595"/>
        <v>0</v>
      </c>
      <c r="E684" s="19">
        <f t="shared" si="2595"/>
        <v>0</v>
      </c>
      <c r="F684" s="19">
        <f t="shared" si="2595"/>
        <v>50833.572</v>
      </c>
      <c r="G684" s="19">
        <f t="shared" si="2595"/>
        <v>259112.75999999998</v>
      </c>
      <c r="X684" s="1" t="str">
        <f t="shared" si="2596"/>
        <v>Underground</v>
      </c>
      <c r="Y684" s="19">
        <f t="shared" si="2597"/>
        <v>0</v>
      </c>
      <c r="Z684" s="19">
        <f t="shared" si="2597"/>
        <v>0</v>
      </c>
      <c r="AA684" s="19">
        <f t="shared" si="2597"/>
        <v>0</v>
      </c>
      <c r="AB684" s="19">
        <f t="shared" si="2597"/>
        <v>50833.572</v>
      </c>
      <c r="AC684" s="19">
        <f t="shared" si="2597"/>
        <v>259112.75999999998</v>
      </c>
      <c r="AT684" s="1" t="str">
        <f t="shared" si="2598"/>
        <v>Fantasy</v>
      </c>
      <c r="AU684" s="19">
        <f t="shared" si="2599"/>
        <v>0</v>
      </c>
      <c r="AV684" s="19">
        <f t="shared" si="2599"/>
        <v>0</v>
      </c>
      <c r="AW684" s="19">
        <f t="shared" si="2599"/>
        <v>0</v>
      </c>
      <c r="AX684" s="19">
        <f t="shared" si="2599"/>
        <v>50833.572</v>
      </c>
      <c r="AY684" s="19">
        <f t="shared" si="2599"/>
        <v>259112.75999999998</v>
      </c>
      <c r="BP684" s="1" t="str">
        <f t="shared" si="2600"/>
        <v>Fantasy</v>
      </c>
      <c r="BQ684" s="19">
        <f t="shared" si="2601"/>
        <v>0</v>
      </c>
      <c r="BR684" s="19">
        <f t="shared" si="2601"/>
        <v>0</v>
      </c>
      <c r="BS684" s="19">
        <f t="shared" si="2601"/>
        <v>0</v>
      </c>
      <c r="BT684" s="19">
        <f t="shared" si="2601"/>
        <v>303023.47199999995</v>
      </c>
      <c r="BU684" s="19">
        <f t="shared" si="2601"/>
        <v>927663.23999999987</v>
      </c>
    </row>
    <row r="685" spans="1:87">
      <c r="B685" s="1" t="str">
        <f t="shared" si="2594"/>
        <v>Fantasy</v>
      </c>
      <c r="C685" s="19">
        <f t="shared" si="2595"/>
        <v>0</v>
      </c>
      <c r="D685" s="19">
        <f t="shared" si="2595"/>
        <v>0</v>
      </c>
      <c r="E685" s="19">
        <f t="shared" si="2595"/>
        <v>0</v>
      </c>
      <c r="F685" s="19">
        <f t="shared" si="2595"/>
        <v>33889.047999999995</v>
      </c>
      <c r="G685" s="19">
        <f t="shared" si="2595"/>
        <v>172741.84</v>
      </c>
      <c r="X685" s="1" t="str">
        <f t="shared" si="2596"/>
        <v>Fantasy</v>
      </c>
      <c r="Y685" s="19">
        <f t="shared" si="2597"/>
        <v>0</v>
      </c>
      <c r="Z685" s="19">
        <f t="shared" si="2597"/>
        <v>0</v>
      </c>
      <c r="AA685" s="19">
        <f t="shared" si="2597"/>
        <v>0</v>
      </c>
      <c r="AB685" s="19">
        <f t="shared" si="2597"/>
        <v>33889.047999999995</v>
      </c>
      <c r="AC685" s="19">
        <f t="shared" si="2597"/>
        <v>172741.84</v>
      </c>
      <c r="AT685" s="1" t="str">
        <f t="shared" si="2598"/>
        <v>Style, Designers</v>
      </c>
      <c r="AU685" s="19">
        <f t="shared" si="2599"/>
        <v>0</v>
      </c>
      <c r="AV685" s="19">
        <f t="shared" si="2599"/>
        <v>0</v>
      </c>
      <c r="AW685" s="19">
        <f t="shared" si="2599"/>
        <v>0</v>
      </c>
      <c r="AX685" s="19">
        <f t="shared" si="2599"/>
        <v>33889.047999999995</v>
      </c>
      <c r="AY685" s="19">
        <f t="shared" si="2599"/>
        <v>172741.84</v>
      </c>
      <c r="BP685" s="1" t="str">
        <f t="shared" si="2600"/>
        <v>Style, Designers</v>
      </c>
      <c r="BQ685" s="19">
        <f t="shared" si="2601"/>
        <v>0</v>
      </c>
      <c r="BR685" s="19">
        <f t="shared" si="2601"/>
        <v>0</v>
      </c>
      <c r="BS685" s="19">
        <f t="shared" si="2601"/>
        <v>0</v>
      </c>
      <c r="BT685" s="19">
        <f t="shared" si="2601"/>
        <v>202015.64800000002</v>
      </c>
      <c r="BU685" s="19">
        <f t="shared" si="2601"/>
        <v>618442.15999999992</v>
      </c>
    </row>
    <row r="686" spans="1:87">
      <c r="B686" s="1" t="str">
        <f t="shared" si="2594"/>
        <v>Style</v>
      </c>
      <c r="C686" s="19">
        <f t="shared" si="2595"/>
        <v>0</v>
      </c>
      <c r="D686" s="19">
        <f t="shared" si="2595"/>
        <v>0</v>
      </c>
      <c r="E686" s="19">
        <f t="shared" si="2595"/>
        <v>0</v>
      </c>
      <c r="F686" s="19">
        <f t="shared" si="2595"/>
        <v>55149.63</v>
      </c>
      <c r="G686" s="19">
        <f t="shared" si="2595"/>
        <v>281112.89999999997</v>
      </c>
      <c r="X686" s="1" t="str">
        <f t="shared" si="2596"/>
        <v>Style</v>
      </c>
      <c r="Y686" s="19">
        <f t="shared" si="2597"/>
        <v>0</v>
      </c>
      <c r="Z686" s="19">
        <f t="shared" si="2597"/>
        <v>0</v>
      </c>
      <c r="AA686" s="19">
        <f t="shared" si="2597"/>
        <v>0</v>
      </c>
      <c r="AB686" s="19">
        <f t="shared" si="2597"/>
        <v>55149.63</v>
      </c>
      <c r="AC686" s="19">
        <f t="shared" si="2597"/>
        <v>281112.89999999997</v>
      </c>
      <c r="AT686" s="1" t="str">
        <f t="shared" si="2598"/>
        <v>Style</v>
      </c>
      <c r="AU686" s="19">
        <f t="shared" si="2599"/>
        <v>0</v>
      </c>
      <c r="AV686" s="19">
        <f t="shared" si="2599"/>
        <v>0</v>
      </c>
      <c r="AW686" s="19">
        <f t="shared" si="2599"/>
        <v>0</v>
      </c>
      <c r="AX686" s="19">
        <f t="shared" si="2599"/>
        <v>55149.63</v>
      </c>
      <c r="AY686" s="19">
        <f t="shared" si="2599"/>
        <v>281112.89999999997</v>
      </c>
      <c r="BP686" s="1" t="str">
        <f t="shared" si="2600"/>
        <v>Style</v>
      </c>
      <c r="BQ686" s="19">
        <f t="shared" si="2601"/>
        <v>0</v>
      </c>
      <c r="BR686" s="19">
        <f t="shared" si="2601"/>
        <v>0</v>
      </c>
      <c r="BS686" s="19">
        <f t="shared" si="2601"/>
        <v>0</v>
      </c>
      <c r="BT686" s="19">
        <f t="shared" si="2601"/>
        <v>328751.88</v>
      </c>
      <c r="BU686" s="19">
        <f t="shared" si="2601"/>
        <v>1006427.1</v>
      </c>
    </row>
    <row r="687" spans="1:87">
      <c r="B687" s="1" t="str">
        <f t="shared" si="2594"/>
        <v>Designers</v>
      </c>
      <c r="C687" s="19">
        <f t="shared" si="2595"/>
        <v>0</v>
      </c>
      <c r="D687" s="19">
        <f t="shared" si="2595"/>
        <v>0</v>
      </c>
      <c r="E687" s="19">
        <f t="shared" si="2595"/>
        <v>0</v>
      </c>
      <c r="F687" s="19">
        <f t="shared" si="2595"/>
        <v>45958.025000000001</v>
      </c>
      <c r="G687" s="19">
        <f t="shared" si="2595"/>
        <v>234260.75</v>
      </c>
      <c r="X687" s="1" t="str">
        <f t="shared" si="2596"/>
        <v>Designers</v>
      </c>
      <c r="Y687" s="19">
        <f t="shared" si="2597"/>
        <v>0</v>
      </c>
      <c r="Z687" s="19">
        <f t="shared" si="2597"/>
        <v>0</v>
      </c>
      <c r="AA687" s="19">
        <f t="shared" si="2597"/>
        <v>0</v>
      </c>
      <c r="AB687" s="19">
        <f t="shared" si="2597"/>
        <v>45958.025000000001</v>
      </c>
      <c r="AC687" s="19">
        <f t="shared" si="2597"/>
        <v>234260.75</v>
      </c>
      <c r="AT687" s="1" t="str">
        <f t="shared" si="2598"/>
        <v>Designers</v>
      </c>
      <c r="AU687" s="19">
        <f t="shared" si="2599"/>
        <v>0</v>
      </c>
      <c r="AV687" s="19">
        <f t="shared" si="2599"/>
        <v>0</v>
      </c>
      <c r="AW687" s="19">
        <f t="shared" si="2599"/>
        <v>0</v>
      </c>
      <c r="AX687" s="19">
        <f t="shared" si="2599"/>
        <v>45958.025000000001</v>
      </c>
      <c r="AY687" s="19">
        <f t="shared" si="2599"/>
        <v>234260.75</v>
      </c>
      <c r="BP687" s="1" t="str">
        <f t="shared" si="2600"/>
        <v>Designers</v>
      </c>
      <c r="BQ687" s="19">
        <f t="shared" si="2601"/>
        <v>0</v>
      </c>
      <c r="BR687" s="19">
        <f t="shared" si="2601"/>
        <v>0</v>
      </c>
      <c r="BS687" s="19">
        <f t="shared" si="2601"/>
        <v>0</v>
      </c>
      <c r="BT687" s="19">
        <f t="shared" si="2601"/>
        <v>273959.89999999997</v>
      </c>
      <c r="BU687" s="19">
        <f t="shared" si="2601"/>
        <v>838689.25</v>
      </c>
    </row>
    <row r="688" spans="1:87">
      <c r="B688" s="1" t="str">
        <f t="shared" si="2594"/>
        <v>Supra</v>
      </c>
      <c r="C688" s="19">
        <f t="shared" si="2595"/>
        <v>0</v>
      </c>
      <c r="D688" s="19">
        <f t="shared" si="2595"/>
        <v>0</v>
      </c>
      <c r="E688" s="19">
        <f t="shared" si="2595"/>
        <v>0</v>
      </c>
      <c r="F688" s="19">
        <f t="shared" si="2595"/>
        <v>65140.505000000005</v>
      </c>
      <c r="G688" s="19">
        <f t="shared" si="2595"/>
        <v>332039.15000000002</v>
      </c>
      <c r="X688" s="1" t="str">
        <f t="shared" si="2596"/>
        <v>Supra</v>
      </c>
      <c r="Y688" s="19">
        <f t="shared" si="2597"/>
        <v>0</v>
      </c>
      <c r="Z688" s="19">
        <f t="shared" si="2597"/>
        <v>0</v>
      </c>
      <c r="AA688" s="19">
        <f t="shared" si="2597"/>
        <v>0</v>
      </c>
      <c r="AB688" s="19">
        <f t="shared" si="2597"/>
        <v>65140.505000000005</v>
      </c>
      <c r="AC688" s="19">
        <f t="shared" si="2597"/>
        <v>332039.15000000002</v>
      </c>
      <c r="AT688" s="1" t="str">
        <f t="shared" si="2598"/>
        <v>Supra</v>
      </c>
      <c r="AU688" s="19">
        <f t="shared" si="2599"/>
        <v>0</v>
      </c>
      <c r="AV688" s="19">
        <f t="shared" si="2599"/>
        <v>0</v>
      </c>
      <c r="AW688" s="19">
        <f t="shared" si="2599"/>
        <v>0</v>
      </c>
      <c r="AX688" s="19">
        <f t="shared" si="2599"/>
        <v>65140.505000000005</v>
      </c>
      <c r="AY688" s="19">
        <f t="shared" si="2599"/>
        <v>332039.15000000002</v>
      </c>
      <c r="BP688" s="1" t="str">
        <f t="shared" si="2600"/>
        <v>Supra</v>
      </c>
      <c r="BQ688" s="19">
        <f t="shared" si="2601"/>
        <v>0</v>
      </c>
      <c r="BR688" s="19">
        <f t="shared" si="2601"/>
        <v>0</v>
      </c>
      <c r="BS688" s="19">
        <f t="shared" si="2601"/>
        <v>0</v>
      </c>
      <c r="BT688" s="19">
        <f t="shared" si="2601"/>
        <v>388308.38</v>
      </c>
      <c r="BU688" s="19">
        <f t="shared" si="2601"/>
        <v>1188750.8500000001</v>
      </c>
    </row>
    <row r="689" spans="2:73">
      <c r="B689" s="1"/>
      <c r="C689" s="19"/>
      <c r="D689" s="19"/>
      <c r="E689" s="19"/>
      <c r="F689" s="19"/>
      <c r="G689" s="19"/>
      <c r="X689" s="1">
        <f t="shared" si="2596"/>
        <v>0</v>
      </c>
      <c r="Y689" s="19">
        <f t="shared" si="2597"/>
        <v>0</v>
      </c>
      <c r="Z689" s="19">
        <f t="shared" si="2597"/>
        <v>0</v>
      </c>
      <c r="AA689" s="19">
        <f t="shared" si="2597"/>
        <v>0</v>
      </c>
      <c r="AB689" s="19">
        <f t="shared" si="2597"/>
        <v>0</v>
      </c>
      <c r="AC689" s="19">
        <f t="shared" si="2597"/>
        <v>0</v>
      </c>
      <c r="AT689" s="1">
        <f t="shared" si="2598"/>
        <v>0</v>
      </c>
      <c r="AU689" s="19">
        <f t="shared" si="2599"/>
        <v>0</v>
      </c>
      <c r="AV689" s="19">
        <f t="shared" si="2599"/>
        <v>0</v>
      </c>
      <c r="AW689" s="19">
        <f t="shared" si="2599"/>
        <v>0</v>
      </c>
      <c r="AX689" s="19">
        <f t="shared" si="2599"/>
        <v>0</v>
      </c>
      <c r="AY689" s="19">
        <f t="shared" si="2599"/>
        <v>0</v>
      </c>
      <c r="BP689" s="1">
        <f t="shared" si="2600"/>
        <v>0</v>
      </c>
      <c r="BQ689" s="19">
        <f t="shared" si="2601"/>
        <v>0</v>
      </c>
      <c r="BR689" s="19">
        <f t="shared" si="2601"/>
        <v>0</v>
      </c>
      <c r="BS689" s="19">
        <f t="shared" si="2601"/>
        <v>0</v>
      </c>
      <c r="BT689" s="19">
        <f t="shared" si="2601"/>
        <v>0</v>
      </c>
      <c r="BU689" s="19">
        <f t="shared" si="2601"/>
        <v>0</v>
      </c>
    </row>
    <row r="690" spans="2:73">
      <c r="B690" s="1" t="str">
        <f t="shared" si="2594"/>
        <v>Niños</v>
      </c>
      <c r="C690" s="19">
        <f t="shared" ref="C690:G693" si="2602">+C670*$C538</f>
        <v>0</v>
      </c>
      <c r="D690" s="19">
        <f t="shared" si="2602"/>
        <v>0</v>
      </c>
      <c r="E690" s="19">
        <f t="shared" si="2602"/>
        <v>0</v>
      </c>
      <c r="F690" s="19">
        <f t="shared" si="2602"/>
        <v>15585.765000000001</v>
      </c>
      <c r="G690" s="19">
        <f t="shared" si="2602"/>
        <v>79444.950000000012</v>
      </c>
      <c r="X690" s="1" t="str">
        <f t="shared" si="2596"/>
        <v>Niños</v>
      </c>
      <c r="Y690" s="19">
        <f t="shared" si="2597"/>
        <v>0</v>
      </c>
      <c r="Z690" s="19">
        <f t="shared" si="2597"/>
        <v>0</v>
      </c>
      <c r="AA690" s="19">
        <f t="shared" si="2597"/>
        <v>0</v>
      </c>
      <c r="AB690" s="19">
        <f t="shared" si="2597"/>
        <v>15585.765000000001</v>
      </c>
      <c r="AC690" s="19">
        <f t="shared" si="2597"/>
        <v>79444.950000000012</v>
      </c>
      <c r="AT690" s="1" t="str">
        <f t="shared" si="2598"/>
        <v>Niños</v>
      </c>
      <c r="AU690" s="19">
        <f t="shared" si="2599"/>
        <v>0</v>
      </c>
      <c r="AV690" s="19">
        <f t="shared" si="2599"/>
        <v>0</v>
      </c>
      <c r="AW690" s="19">
        <f t="shared" si="2599"/>
        <v>0</v>
      </c>
      <c r="AX690" s="19">
        <f t="shared" si="2599"/>
        <v>15585.765000000001</v>
      </c>
      <c r="AY690" s="19">
        <f t="shared" si="2599"/>
        <v>79444.950000000012</v>
      </c>
      <c r="BP690" s="1" t="str">
        <f t="shared" si="2600"/>
        <v>Niños</v>
      </c>
      <c r="BQ690" s="19">
        <f t="shared" si="2601"/>
        <v>0</v>
      </c>
      <c r="BR690" s="19">
        <f t="shared" si="2601"/>
        <v>0</v>
      </c>
      <c r="BS690" s="19">
        <f t="shared" si="2601"/>
        <v>0</v>
      </c>
      <c r="BT690" s="19">
        <f t="shared" si="2601"/>
        <v>92908.140000000014</v>
      </c>
      <c r="BU690" s="19">
        <f t="shared" si="2601"/>
        <v>284425.05000000005</v>
      </c>
    </row>
    <row r="691" spans="2:73">
      <c r="B691" s="1" t="str">
        <f t="shared" si="2594"/>
        <v>Señora</v>
      </c>
      <c r="C691" s="19">
        <f t="shared" si="2602"/>
        <v>0</v>
      </c>
      <c r="D691" s="19">
        <f t="shared" si="2602"/>
        <v>0</v>
      </c>
      <c r="E691" s="19">
        <f t="shared" si="2602"/>
        <v>0</v>
      </c>
      <c r="F691" s="19">
        <f t="shared" si="2602"/>
        <v>20621.165999999997</v>
      </c>
      <c r="G691" s="19">
        <f t="shared" si="2602"/>
        <v>105111.77999999998</v>
      </c>
      <c r="X691" s="1" t="str">
        <f t="shared" si="2596"/>
        <v>Señora</v>
      </c>
      <c r="Y691" s="19">
        <f t="shared" si="2597"/>
        <v>0</v>
      </c>
      <c r="Z691" s="19">
        <f t="shared" si="2597"/>
        <v>0</v>
      </c>
      <c r="AA691" s="19">
        <f t="shared" si="2597"/>
        <v>0</v>
      </c>
      <c r="AB691" s="19">
        <f t="shared" si="2597"/>
        <v>20621.165999999997</v>
      </c>
      <c r="AC691" s="19">
        <f t="shared" si="2597"/>
        <v>105111.77999999998</v>
      </c>
      <c r="AT691" s="1" t="str">
        <f t="shared" si="2598"/>
        <v>Señora</v>
      </c>
      <c r="AU691" s="19">
        <f t="shared" si="2599"/>
        <v>0</v>
      </c>
      <c r="AV691" s="19">
        <f t="shared" si="2599"/>
        <v>0</v>
      </c>
      <c r="AW691" s="19">
        <f t="shared" si="2599"/>
        <v>0</v>
      </c>
      <c r="AX691" s="19">
        <f t="shared" si="2599"/>
        <v>20621.165999999997</v>
      </c>
      <c r="AY691" s="19">
        <f t="shared" si="2599"/>
        <v>105111.77999999998</v>
      </c>
      <c r="BP691" s="1" t="str">
        <f t="shared" si="2600"/>
        <v>Señora</v>
      </c>
      <c r="BQ691" s="19">
        <f t="shared" si="2601"/>
        <v>0</v>
      </c>
      <c r="BR691" s="19">
        <f t="shared" si="2601"/>
        <v>0</v>
      </c>
      <c r="BS691" s="19">
        <f t="shared" si="2601"/>
        <v>0</v>
      </c>
      <c r="BT691" s="19">
        <f t="shared" si="2601"/>
        <v>122924.61599999999</v>
      </c>
      <c r="BU691" s="19">
        <f t="shared" si="2601"/>
        <v>376316.22</v>
      </c>
    </row>
    <row r="692" spans="2:73">
      <c r="B692" s="1" t="str">
        <f t="shared" si="2594"/>
        <v>Regalo</v>
      </c>
      <c r="C692" s="19">
        <f t="shared" si="2602"/>
        <v>0</v>
      </c>
      <c r="D692" s="19">
        <f t="shared" si="2602"/>
        <v>0</v>
      </c>
      <c r="E692" s="19">
        <f t="shared" si="2602"/>
        <v>0</v>
      </c>
      <c r="F692" s="19">
        <f t="shared" si="2602"/>
        <v>0</v>
      </c>
      <c r="G692" s="19">
        <f t="shared" si="2602"/>
        <v>0</v>
      </c>
      <c r="X692" s="1" t="str">
        <f t="shared" si="2596"/>
        <v>Regalo</v>
      </c>
      <c r="Y692" s="19">
        <f t="shared" si="2597"/>
        <v>0</v>
      </c>
      <c r="Z692" s="19">
        <f t="shared" si="2597"/>
        <v>0</v>
      </c>
      <c r="AA692" s="19">
        <f t="shared" si="2597"/>
        <v>0</v>
      </c>
      <c r="AB692" s="19">
        <f t="shared" si="2597"/>
        <v>0</v>
      </c>
      <c r="AC692" s="19">
        <f t="shared" si="2597"/>
        <v>0</v>
      </c>
      <c r="AT692" s="1" t="str">
        <f t="shared" si="2598"/>
        <v>Regalo</v>
      </c>
      <c r="AU692" s="19">
        <f t="shared" si="2599"/>
        <v>0</v>
      </c>
      <c r="AV692" s="19">
        <f t="shared" si="2599"/>
        <v>0</v>
      </c>
      <c r="AW692" s="19">
        <f t="shared" si="2599"/>
        <v>0</v>
      </c>
      <c r="AX692" s="19">
        <f t="shared" si="2599"/>
        <v>0</v>
      </c>
      <c r="AY692" s="19">
        <f t="shared" si="2599"/>
        <v>0</v>
      </c>
      <c r="BP692" s="1" t="str">
        <f t="shared" si="2600"/>
        <v>Regalo</v>
      </c>
      <c r="BQ692" s="19">
        <f t="shared" si="2601"/>
        <v>0</v>
      </c>
      <c r="BR692" s="19">
        <f t="shared" si="2601"/>
        <v>0</v>
      </c>
      <c r="BS692" s="19">
        <f t="shared" si="2601"/>
        <v>0</v>
      </c>
      <c r="BT692" s="19">
        <f t="shared" si="2601"/>
        <v>0</v>
      </c>
      <c r="BU692" s="19">
        <f t="shared" si="2601"/>
        <v>0</v>
      </c>
    </row>
    <row r="693" spans="2:73">
      <c r="B693" s="1" t="str">
        <f t="shared" si="2594"/>
        <v>Merchandising</v>
      </c>
      <c r="C693" s="19">
        <f t="shared" si="2602"/>
        <v>0</v>
      </c>
      <c r="D693" s="19">
        <f t="shared" si="2602"/>
        <v>0</v>
      </c>
      <c r="E693" s="19">
        <f t="shared" si="2602"/>
        <v>0</v>
      </c>
      <c r="F693" s="19">
        <f t="shared" si="2602"/>
        <v>1072.95</v>
      </c>
      <c r="G693" s="19">
        <f t="shared" si="2602"/>
        <v>4291.8</v>
      </c>
      <c r="X693" s="1" t="str">
        <f t="shared" si="2596"/>
        <v>Merchandising</v>
      </c>
      <c r="Y693" s="19">
        <f t="shared" si="2597"/>
        <v>0</v>
      </c>
      <c r="Z693" s="19">
        <f t="shared" si="2597"/>
        <v>0</v>
      </c>
      <c r="AA693" s="19">
        <f t="shared" si="2597"/>
        <v>0</v>
      </c>
      <c r="AB693" s="19">
        <f t="shared" si="2597"/>
        <v>1072.95</v>
      </c>
      <c r="AC693" s="19">
        <f t="shared" si="2597"/>
        <v>4291.8</v>
      </c>
      <c r="AT693" s="1" t="str">
        <f t="shared" si="2598"/>
        <v>Merchandising</v>
      </c>
      <c r="AU693" s="19">
        <f t="shared" si="2599"/>
        <v>0</v>
      </c>
      <c r="AV693" s="19">
        <f t="shared" si="2599"/>
        <v>0</v>
      </c>
      <c r="AW693" s="19">
        <f t="shared" si="2599"/>
        <v>0</v>
      </c>
      <c r="AX693" s="19">
        <f t="shared" si="2599"/>
        <v>1072.95</v>
      </c>
      <c r="AY693" s="19">
        <f t="shared" si="2599"/>
        <v>4291.8</v>
      </c>
      <c r="BP693" s="1" t="str">
        <f t="shared" si="2600"/>
        <v>Merchandising</v>
      </c>
      <c r="BQ693" s="19">
        <f t="shared" si="2601"/>
        <v>0</v>
      </c>
      <c r="BR693" s="19">
        <f t="shared" si="2601"/>
        <v>0</v>
      </c>
      <c r="BS693" s="19">
        <f t="shared" si="2601"/>
        <v>0</v>
      </c>
      <c r="BT693" s="19">
        <f t="shared" si="2601"/>
        <v>1072.95</v>
      </c>
      <c r="BU693" s="19">
        <f t="shared" si="2601"/>
        <v>4291.8</v>
      </c>
    </row>
    <row r="694" spans="2:73">
      <c r="B694" t="s">
        <v>4</v>
      </c>
      <c r="C694" s="46">
        <f>SUM(C679:C693)</f>
        <v>0</v>
      </c>
      <c r="D694" s="46">
        <f>SUM(D679:D693)</f>
        <v>0</v>
      </c>
      <c r="E694" s="46">
        <f>SUM(E679:E693)</f>
        <v>0</v>
      </c>
      <c r="F694" s="46">
        <f>SUM(F679:F693)</f>
        <v>418571.6345000001</v>
      </c>
      <c r="G694" s="46">
        <f>SUM(G679:G693)</f>
        <v>2132397.9349999996</v>
      </c>
      <c r="X694" t="s">
        <v>4</v>
      </c>
      <c r="Y694" s="46">
        <f>SUM(Y679:Y693)</f>
        <v>0</v>
      </c>
      <c r="Z694" s="46">
        <f>SUM(Z679:Z693)</f>
        <v>0</v>
      </c>
      <c r="AA694" s="46">
        <f>SUM(AA679:AA693)</f>
        <v>0</v>
      </c>
      <c r="AB694" s="46">
        <f>SUM(AB679:AB693)</f>
        <v>418571.6345000001</v>
      </c>
      <c r="AC694" s="46">
        <f>SUM(AC679:AC693)</f>
        <v>2132397.9349999996</v>
      </c>
      <c r="AT694" t="s">
        <v>4</v>
      </c>
      <c r="AU694" s="46">
        <f>SUM(AU679:AU693)</f>
        <v>0</v>
      </c>
      <c r="AV694" s="46">
        <f>SUM(AV679:AV693)</f>
        <v>0</v>
      </c>
      <c r="AW694" s="46">
        <f>SUM(AW679:AW693)</f>
        <v>0</v>
      </c>
      <c r="AX694" s="46">
        <f>SUM(AX679:AX693)</f>
        <v>418571.6345000001</v>
      </c>
      <c r="AY694" s="46">
        <f>SUM(AY679:AY693)</f>
        <v>2132397.9349999996</v>
      </c>
      <c r="BP694" t="s">
        <v>4</v>
      </c>
      <c r="BQ694" s="46">
        <f>SUM(BQ679:BQ693)</f>
        <v>0</v>
      </c>
      <c r="BR694" s="46">
        <f>SUM(BR679:BR693)</f>
        <v>0</v>
      </c>
      <c r="BS694" s="46">
        <f>SUM(BS679:BS693)</f>
        <v>0</v>
      </c>
      <c r="BT694" s="46">
        <f>SUM(BT679:BT693)</f>
        <v>2489819.9720000001</v>
      </c>
      <c r="BU694" s="46">
        <f>SUM(BU679:BU693)</f>
        <v>7623236.6649999982</v>
      </c>
    </row>
    <row r="695" spans="2:73">
      <c r="G695" s="19">
        <f>SUM(C694:G694)</f>
        <v>2550969.5694999998</v>
      </c>
      <c r="AC695" s="19">
        <f>SUM(Y694:AC694)</f>
        <v>2550969.5694999998</v>
      </c>
      <c r="AY695" s="19">
        <f>SUM(AU694:AY694)</f>
        <v>2550969.5694999998</v>
      </c>
      <c r="BU695" s="19">
        <f>SUM(BQ694:BU694)</f>
        <v>10113056.636999998</v>
      </c>
    </row>
    <row r="697" spans="2:73">
      <c r="G697" s="1">
        <f>+G695/G675</f>
        <v>5.2178590966921119</v>
      </c>
      <c r="AC697" s="1">
        <f>+AC695/AC675</f>
        <v>5.2178590966921119</v>
      </c>
      <c r="AY697" s="1">
        <f>+AY695/AY675</f>
        <v>5.2178590966921119</v>
      </c>
      <c r="BU697" s="1">
        <f>+BU695/BU675</f>
        <v>5.2220759595310744</v>
      </c>
    </row>
  </sheetData>
  <phoneticPr fontId="3" type="noConversion"/>
  <pageMargins left="0.16" right="0.15" top="0.24" bottom="0.2" header="0" footer="0"/>
  <pageSetup paperSize="9" scale="40" orientation="portrait" verticalDpi="0" r:id="rId1"/>
  <headerFooter alignWithMargins="0"/>
  <drawing r:id="rId2"/>
  <legacyDrawing r:id="rId3"/>
  <controls>
    <control shapeId="1144" r:id="rId4" name="Control 120"/>
    <control shapeId="1143" r:id="rId5" name="Control 119"/>
    <control shapeId="1142" r:id="rId6" name="Control 118"/>
    <control shapeId="1141" r:id="rId7" name="Control 117"/>
    <control shapeId="1140" r:id="rId8" name="Control 116"/>
    <control shapeId="1139" r:id="rId9" name="Control 115"/>
    <control shapeId="1138" r:id="rId10" name="Control 114"/>
    <control shapeId="1137" r:id="rId11" name="Control 113"/>
    <control shapeId="1136" r:id="rId12" name="Control 112"/>
    <control shapeId="1135" r:id="rId13" name="Control 111"/>
    <control shapeId="1133" r:id="rId14" name="Control 109"/>
    <control shapeId="1132" r:id="rId15" name="Control 108"/>
    <control shapeId="1131" r:id="rId16" name="Control 107"/>
    <control shapeId="1130" r:id="rId17" name="Control 106"/>
    <control shapeId="1129" r:id="rId18" name="Control 105"/>
    <control shapeId="1128" r:id="rId19" name="Control 104"/>
    <control shapeId="1127" r:id="rId20" name="Control 103"/>
    <control shapeId="1126" r:id="rId21" name="Control 102"/>
    <control shapeId="1125" r:id="rId22" name="Control 101"/>
    <control shapeId="1124" r:id="rId23" name="Control 100"/>
    <control shapeId="1123" r:id="rId24" name="Control 99"/>
    <control shapeId="1122" r:id="rId25" name="Control 98"/>
    <control shapeId="1121" r:id="rId26" name="Control 97"/>
    <control shapeId="1120" r:id="rId27" name="Control 96"/>
    <control shapeId="1119" r:id="rId28" name="Control 95"/>
    <control shapeId="1118" r:id="rId29" name="Control 94"/>
    <control shapeId="1117" r:id="rId30" name="Control 93"/>
    <control shapeId="1116" r:id="rId31" name="Control 92"/>
    <control shapeId="1112" r:id="rId32" name="Control 88"/>
    <control shapeId="1111" r:id="rId33" name="Control 87"/>
    <control shapeId="1110" r:id="rId34" name="Control 86"/>
    <control shapeId="1109" r:id="rId35" name="Control 85"/>
    <control shapeId="1108" r:id="rId36" name="Control 84"/>
    <control shapeId="1107" r:id="rId37" name="Control 83"/>
    <control shapeId="1106" r:id="rId38" name="Control 82"/>
    <control shapeId="1105" r:id="rId39" name="Control 81"/>
    <control shapeId="1104" r:id="rId40" name="Control 80"/>
    <control shapeId="1103" r:id="rId41" name="Control 79"/>
    <control shapeId="1102" r:id="rId42" name="Control 78"/>
    <control shapeId="1101" r:id="rId43" name="Control 77"/>
    <control shapeId="1100" r:id="rId44" name="Control 76"/>
    <control shapeId="1098" r:id="rId45" name="Control 74"/>
    <control shapeId="1097" r:id="rId46" name="Control 73"/>
    <control shapeId="1096" r:id="rId47" name="Control 72"/>
    <control shapeId="1092" r:id="rId48" name="Control 68"/>
    <control shapeId="1091" r:id="rId49" name="Control 67"/>
    <control shapeId="1090" r:id="rId50" name="Control 66"/>
    <control shapeId="1089" r:id="rId51" name="Control 65"/>
    <control shapeId="1088" r:id="rId52" name="Control 64"/>
    <control shapeId="1087" r:id="rId53" name="Control 63"/>
    <control shapeId="1086" r:id="rId54" name="Control 62"/>
    <control shapeId="1085" r:id="rId55" name="Control 61"/>
    <control shapeId="1084" r:id="rId56" name="Control 60"/>
    <control shapeId="1083" r:id="rId57" name="Control 59"/>
    <control shapeId="1082" r:id="rId58" name="Control 58"/>
    <control shapeId="1081" r:id="rId59" name="Control 57"/>
    <control shapeId="1080" r:id="rId60" name="Control 56"/>
    <control shapeId="1079" r:id="rId61" name="Control 55"/>
    <control shapeId="1078" r:id="rId62" name="Control 54"/>
    <control shapeId="1077" r:id="rId63" name="Control 53"/>
    <control shapeId="1076" r:id="rId64" name="Control 52"/>
    <control shapeId="1075" r:id="rId65" name="Control 51"/>
    <control shapeId="1074" r:id="rId66" name="Control 50"/>
    <control shapeId="1073" r:id="rId67" name="Control 49"/>
    <control shapeId="1072" r:id="rId68" name="Control 48"/>
    <control shapeId="1071" r:id="rId69" name="Control 47"/>
    <control shapeId="1070" r:id="rId70" name="Control 46"/>
    <control shapeId="1069" r:id="rId71" name="Control 45"/>
    <control shapeId="1068" r:id="rId72" name="Control 44"/>
    <control shapeId="1067" r:id="rId73" name="Control 43"/>
    <control shapeId="1066" r:id="rId74" name="Control 42"/>
    <control shapeId="1065" r:id="rId75" name="Control 41"/>
    <control shapeId="1064" r:id="rId76" name="Control 40"/>
    <control shapeId="1063" r:id="rId77" name="Control 39"/>
    <control shapeId="1062" r:id="rId78" name="Control 38"/>
    <control shapeId="1061" r:id="rId79" name="Control 37"/>
    <control shapeId="1060" r:id="rId80" name="Control 36"/>
    <control shapeId="1059" r:id="rId81" name="Control 35"/>
    <control shapeId="1058" r:id="rId82" name="Control 34"/>
    <control shapeId="1057" r:id="rId83" name="Control 33"/>
    <control shapeId="1056" r:id="rId84" name="Control 32"/>
    <control shapeId="1055" r:id="rId85" name="Control 31"/>
    <control shapeId="1054" r:id="rId86" name="Control 30"/>
    <control shapeId="1053" r:id="rId87" name="Control 29"/>
    <control shapeId="1052" r:id="rId88" name="Control 28"/>
    <control shapeId="1051" r:id="rId89" name="Control 27"/>
    <control shapeId="1050" r:id="rId90" name="Control 26"/>
    <control shapeId="1049" r:id="rId91" name="Control 25"/>
    <control shapeId="1048" r:id="rId92" name="Control 24"/>
    <control shapeId="1047" r:id="rId93" name="Control 23"/>
    <control shapeId="1046" r:id="rId94" name="Control 22"/>
    <control shapeId="1045" r:id="rId95" name="Control 21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H69"/>
  <sheetViews>
    <sheetView showGridLines="0" zoomScale="85" workbookViewId="0">
      <selection activeCell="D52" sqref="D52"/>
    </sheetView>
  </sheetViews>
  <sheetFormatPr baseColWidth="10" defaultRowHeight="12.75"/>
  <cols>
    <col min="2" max="2" width="35.140625" bestFit="1" customWidth="1"/>
    <col min="3" max="3" width="11.7109375" bestFit="1" customWidth="1"/>
    <col min="4" max="4" width="12.7109375" bestFit="1" customWidth="1"/>
    <col min="5" max="5" width="19.7109375" bestFit="1" customWidth="1"/>
    <col min="6" max="6" width="12.7109375" bestFit="1" customWidth="1"/>
  </cols>
  <sheetData>
    <row r="2" spans="1:7" ht="16.5" thickBot="1">
      <c r="A2" s="45" t="s">
        <v>20</v>
      </c>
    </row>
    <row r="3" spans="1:7" ht="13.5" thickBot="1">
      <c r="C3" s="85" t="s">
        <v>208</v>
      </c>
      <c r="D3" s="103" t="s">
        <v>209</v>
      </c>
      <c r="E3" s="103" t="s">
        <v>228</v>
      </c>
      <c r="F3" s="85" t="s">
        <v>19</v>
      </c>
      <c r="G3" s="78" t="s">
        <v>210</v>
      </c>
    </row>
    <row r="4" spans="1:7">
      <c r="B4" s="37" t="s">
        <v>21</v>
      </c>
      <c r="C4" s="148">
        <v>220000</v>
      </c>
      <c r="D4" s="149">
        <v>10000</v>
      </c>
      <c r="E4" s="149">
        <v>5000</v>
      </c>
      <c r="F4" s="108">
        <v>230000</v>
      </c>
    </row>
    <row r="5" spans="1:7">
      <c r="B5" s="109" t="s">
        <v>22</v>
      </c>
      <c r="C5" s="150">
        <v>60000</v>
      </c>
      <c r="D5" s="79"/>
      <c r="E5" s="79"/>
      <c r="F5" s="196">
        <v>60000</v>
      </c>
    </row>
    <row r="6" spans="1:7">
      <c r="B6" s="109" t="s">
        <v>23</v>
      </c>
      <c r="C6" s="150">
        <v>600</v>
      </c>
      <c r="D6" s="79">
        <v>1000</v>
      </c>
      <c r="E6" s="79">
        <v>400</v>
      </c>
      <c r="F6" s="196">
        <v>1600</v>
      </c>
    </row>
    <row r="7" spans="1:7">
      <c r="B7" s="109" t="s">
        <v>24</v>
      </c>
      <c r="C7" s="150">
        <v>6000</v>
      </c>
      <c r="D7" s="79">
        <v>3000</v>
      </c>
      <c r="E7" s="79"/>
      <c r="F7" s="196">
        <v>9000</v>
      </c>
    </row>
    <row r="8" spans="1:7">
      <c r="B8" s="109" t="s">
        <v>229</v>
      </c>
      <c r="C8" s="150">
        <v>60000</v>
      </c>
      <c r="D8" s="79">
        <v>6000</v>
      </c>
      <c r="E8" s="79">
        <v>40000</v>
      </c>
      <c r="F8" s="196">
        <v>66000</v>
      </c>
    </row>
    <row r="9" spans="1:7">
      <c r="B9" s="109" t="s">
        <v>230</v>
      </c>
      <c r="C9" s="150">
        <v>4000</v>
      </c>
      <c r="D9" s="79">
        <v>500</v>
      </c>
      <c r="E9" s="79"/>
      <c r="F9" s="196">
        <v>4500</v>
      </c>
    </row>
    <row r="10" spans="1:7">
      <c r="B10" s="109" t="s">
        <v>25</v>
      </c>
      <c r="C10" s="150"/>
      <c r="D10" s="79"/>
      <c r="E10" s="79"/>
      <c r="F10" s="196">
        <v>0</v>
      </c>
    </row>
    <row r="11" spans="1:7">
      <c r="B11" s="109" t="s">
        <v>26</v>
      </c>
      <c r="C11" s="150">
        <v>50000</v>
      </c>
      <c r="D11" s="79">
        <v>14000</v>
      </c>
      <c r="E11" s="79">
        <v>15000</v>
      </c>
      <c r="F11" s="196">
        <v>64000</v>
      </c>
    </row>
    <row r="12" spans="1:7" ht="13.5" thickBot="1">
      <c r="B12" s="109" t="s">
        <v>27</v>
      </c>
      <c r="C12" s="151"/>
      <c r="D12" s="154"/>
      <c r="E12" s="154"/>
      <c r="F12" s="197">
        <v>0</v>
      </c>
    </row>
    <row r="13" spans="1:7" ht="13.5" thickBot="1">
      <c r="B13" s="37"/>
      <c r="C13" s="19"/>
      <c r="D13" s="19"/>
      <c r="E13" s="19"/>
      <c r="F13" s="19"/>
    </row>
    <row r="14" spans="1:7">
      <c r="B14" s="110" t="s">
        <v>28</v>
      </c>
      <c r="C14" s="148">
        <v>4500</v>
      </c>
      <c r="D14" s="149">
        <v>500</v>
      </c>
      <c r="E14" s="149">
        <v>2000</v>
      </c>
      <c r="F14" s="108">
        <v>5000</v>
      </c>
    </row>
    <row r="15" spans="1:7">
      <c r="B15" s="110" t="s">
        <v>29</v>
      </c>
      <c r="C15" s="150">
        <v>300000</v>
      </c>
      <c r="D15" s="79">
        <v>5000</v>
      </c>
      <c r="E15" s="79">
        <v>5000</v>
      </c>
      <c r="F15" s="196">
        <v>305000</v>
      </c>
    </row>
    <row r="16" spans="1:7">
      <c r="B16" s="110" t="s">
        <v>30</v>
      </c>
      <c r="C16" s="150">
        <v>7500</v>
      </c>
      <c r="D16" s="79">
        <v>300</v>
      </c>
      <c r="E16" s="79"/>
      <c r="F16" s="196">
        <v>7800</v>
      </c>
    </row>
    <row r="17" spans="2:6" ht="13.5" thickBot="1">
      <c r="B17" s="110" t="s">
        <v>31</v>
      </c>
      <c r="C17" s="151">
        <v>1000</v>
      </c>
      <c r="D17" s="154">
        <v>350</v>
      </c>
      <c r="E17" s="154">
        <v>500</v>
      </c>
      <c r="F17" s="197">
        <v>1350</v>
      </c>
    </row>
    <row r="18" spans="2:6" ht="13.5" thickBot="1">
      <c r="B18" s="37"/>
      <c r="C18" s="19"/>
      <c r="D18" s="19"/>
      <c r="E18" s="19"/>
      <c r="F18" s="19"/>
    </row>
    <row r="19" spans="2:6" ht="13.5" thickBot="1">
      <c r="B19" s="111" t="s">
        <v>32</v>
      </c>
      <c r="C19" s="152">
        <v>60000</v>
      </c>
      <c r="D19" s="153">
        <v>10000</v>
      </c>
      <c r="E19" s="153"/>
      <c r="F19" s="59">
        <v>70000</v>
      </c>
    </row>
    <row r="20" spans="2:6" ht="13.5" thickBot="1">
      <c r="B20" s="37"/>
      <c r="C20" s="19"/>
      <c r="D20" s="19"/>
      <c r="E20" s="19"/>
      <c r="F20" s="19"/>
    </row>
    <row r="21" spans="2:6">
      <c r="B21" s="111" t="s">
        <v>33</v>
      </c>
      <c r="C21" s="148">
        <v>180000</v>
      </c>
      <c r="D21" s="149">
        <v>30000</v>
      </c>
      <c r="E21" s="149">
        <v>30000</v>
      </c>
      <c r="F21" s="108">
        <v>210000</v>
      </c>
    </row>
    <row r="22" spans="2:6">
      <c r="B22" s="111" t="s">
        <v>34</v>
      </c>
      <c r="C22" s="150">
        <v>25000</v>
      </c>
      <c r="D22" s="79">
        <v>2000</v>
      </c>
      <c r="E22" s="79">
        <v>5000</v>
      </c>
      <c r="F22" s="196">
        <v>27000</v>
      </c>
    </row>
    <row r="23" spans="2:6">
      <c r="B23" s="110" t="s">
        <v>168</v>
      </c>
      <c r="C23" s="150">
        <v>20000</v>
      </c>
      <c r="D23" s="79"/>
      <c r="E23" s="79">
        <v>1500</v>
      </c>
      <c r="F23" s="196">
        <v>20000</v>
      </c>
    </row>
    <row r="24" spans="2:6">
      <c r="B24" s="110" t="s">
        <v>694</v>
      </c>
      <c r="C24" s="150">
        <v>500000</v>
      </c>
      <c r="D24" s="79">
        <v>20000</v>
      </c>
      <c r="E24" s="79">
        <v>300000</v>
      </c>
      <c r="F24" s="196">
        <v>520000</v>
      </c>
    </row>
    <row r="25" spans="2:6">
      <c r="B25" s="110" t="s">
        <v>37</v>
      </c>
      <c r="C25" s="150">
        <v>80000</v>
      </c>
      <c r="D25" s="79">
        <v>4500</v>
      </c>
      <c r="E25" s="79">
        <v>3000</v>
      </c>
      <c r="F25" s="196">
        <v>84500</v>
      </c>
    </row>
    <row r="26" spans="2:6">
      <c r="B26" s="110" t="s">
        <v>164</v>
      </c>
      <c r="C26" s="150">
        <v>15000</v>
      </c>
      <c r="D26" s="79">
        <v>800</v>
      </c>
      <c r="E26" s="79">
        <v>3000</v>
      </c>
      <c r="F26" s="196">
        <v>15800</v>
      </c>
    </row>
    <row r="27" spans="2:6">
      <c r="B27" s="110" t="s">
        <v>165</v>
      </c>
      <c r="C27" s="150">
        <v>25000</v>
      </c>
      <c r="D27" s="79">
        <v>500</v>
      </c>
      <c r="E27" s="79">
        <v>4000</v>
      </c>
      <c r="F27" s="196">
        <v>25500</v>
      </c>
    </row>
    <row r="28" spans="2:6">
      <c r="B28" s="110" t="s">
        <v>166</v>
      </c>
      <c r="C28" s="150">
        <v>6000</v>
      </c>
      <c r="D28" s="79">
        <v>700</v>
      </c>
      <c r="E28" s="79">
        <v>2000</v>
      </c>
      <c r="F28" s="196">
        <v>6700</v>
      </c>
    </row>
    <row r="29" spans="2:6">
      <c r="B29" s="110" t="s">
        <v>167</v>
      </c>
      <c r="C29" s="150">
        <v>12000</v>
      </c>
      <c r="D29" s="79"/>
      <c r="E29" s="79">
        <v>2000</v>
      </c>
      <c r="F29" s="196">
        <v>12000</v>
      </c>
    </row>
    <row r="30" spans="2:6" ht="13.5" thickBot="1">
      <c r="B30" s="110" t="s">
        <v>169</v>
      </c>
      <c r="C30" s="151">
        <v>2000</v>
      </c>
      <c r="D30" s="154"/>
      <c r="E30" s="154">
        <v>1500</v>
      </c>
      <c r="F30" s="197">
        <v>2000</v>
      </c>
    </row>
    <row r="31" spans="2:6">
      <c r="B31" s="37"/>
      <c r="C31" s="19"/>
      <c r="D31" s="19"/>
      <c r="E31" s="19"/>
      <c r="F31" s="19"/>
    </row>
    <row r="32" spans="2:6" ht="13.5" thickBot="1">
      <c r="B32" s="37"/>
      <c r="C32" s="19"/>
      <c r="D32" s="19"/>
      <c r="E32" s="19"/>
      <c r="F32" s="19"/>
    </row>
    <row r="33" spans="1:7">
      <c r="B33" s="37" t="s">
        <v>36</v>
      </c>
      <c r="C33" s="148"/>
      <c r="D33" s="149"/>
      <c r="E33" s="149">
        <v>2000</v>
      </c>
      <c r="F33" s="108">
        <v>0</v>
      </c>
    </row>
    <row r="34" spans="1:7">
      <c r="B34" s="110" t="s">
        <v>35</v>
      </c>
      <c r="C34" s="150">
        <v>16000</v>
      </c>
      <c r="D34" s="79"/>
      <c r="E34" s="79">
        <v>6000</v>
      </c>
      <c r="F34" s="196">
        <v>16000</v>
      </c>
    </row>
    <row r="35" spans="1:7">
      <c r="B35" s="110" t="s">
        <v>38</v>
      </c>
      <c r="C35" s="150">
        <v>3500</v>
      </c>
      <c r="D35" s="79"/>
      <c r="E35" s="79">
        <v>3500</v>
      </c>
      <c r="F35" s="196">
        <v>3500</v>
      </c>
    </row>
    <row r="36" spans="1:7">
      <c r="B36" s="110" t="s">
        <v>39</v>
      </c>
      <c r="C36" s="150">
        <v>2000</v>
      </c>
      <c r="D36" s="79"/>
      <c r="E36" s="79">
        <v>30000</v>
      </c>
      <c r="F36" s="196">
        <v>2000</v>
      </c>
    </row>
    <row r="37" spans="1:7">
      <c r="B37" s="110" t="s">
        <v>40</v>
      </c>
      <c r="C37" s="150"/>
      <c r="D37" s="79"/>
      <c r="E37" s="79"/>
      <c r="F37" s="196">
        <v>0</v>
      </c>
    </row>
    <row r="38" spans="1:7" ht="13.5" thickBot="1">
      <c r="B38" s="110" t="s">
        <v>41</v>
      </c>
      <c r="C38" s="151">
        <v>100000</v>
      </c>
      <c r="D38" s="154">
        <v>400</v>
      </c>
      <c r="E38" s="154">
        <v>5500</v>
      </c>
      <c r="F38" s="197">
        <v>100400</v>
      </c>
      <c r="G38" t="s">
        <v>231</v>
      </c>
    </row>
    <row r="39" spans="1:7" ht="13.5" thickBot="1">
      <c r="C39" s="19"/>
      <c r="D39" s="19"/>
      <c r="E39" s="19"/>
      <c r="F39" s="19"/>
    </row>
    <row r="40" spans="1:7" ht="13.5" thickBot="1">
      <c r="B40" s="155" t="s">
        <v>45</v>
      </c>
      <c r="C40" s="152">
        <v>1760100</v>
      </c>
      <c r="D40" s="153">
        <v>109550</v>
      </c>
      <c r="E40" s="153">
        <v>466900</v>
      </c>
      <c r="F40" s="59">
        <v>1869650</v>
      </c>
    </row>
    <row r="41" spans="1:7" ht="13.5" thickBot="1"/>
    <row r="42" spans="1:7" ht="13.5" thickBot="1">
      <c r="A42" s="97" t="s">
        <v>76</v>
      </c>
      <c r="B42" s="63"/>
      <c r="C42" s="102" t="s">
        <v>84</v>
      </c>
    </row>
    <row r="43" spans="1:7">
      <c r="B43" t="s">
        <v>77</v>
      </c>
      <c r="C43" s="2">
        <v>20000</v>
      </c>
    </row>
    <row r="44" spans="1:7">
      <c r="B44" t="s">
        <v>143</v>
      </c>
      <c r="C44" s="2">
        <v>2500</v>
      </c>
    </row>
    <row r="45" spans="1:7">
      <c r="B45" t="s">
        <v>144</v>
      </c>
      <c r="C45" s="2">
        <v>1000</v>
      </c>
    </row>
    <row r="46" spans="1:7">
      <c r="B46" t="s">
        <v>78</v>
      </c>
      <c r="C46" s="2">
        <v>1000</v>
      </c>
    </row>
    <row r="47" spans="1:7">
      <c r="B47" t="s">
        <v>81</v>
      </c>
      <c r="C47" s="2">
        <v>1000</v>
      </c>
    </row>
    <row r="48" spans="1:7" ht="13.5" thickBot="1">
      <c r="B48" t="s">
        <v>82</v>
      </c>
      <c r="C48" s="2">
        <v>1500</v>
      </c>
    </row>
    <row r="49" spans="1:8" ht="13.5" thickBot="1">
      <c r="C49" s="82">
        <f>SUM(C43:C48)</f>
        <v>27000</v>
      </c>
    </row>
    <row r="50" spans="1:8" ht="13.5" thickBot="1">
      <c r="C50" s="19"/>
    </row>
    <row r="51" spans="1:8" ht="13.5" thickBot="1">
      <c r="C51" s="172" t="s">
        <v>3</v>
      </c>
      <c r="D51" s="178" t="s">
        <v>7</v>
      </c>
      <c r="E51" s="178" t="s">
        <v>8</v>
      </c>
      <c r="F51" s="178" t="s">
        <v>9</v>
      </c>
      <c r="G51" s="179" t="s">
        <v>10</v>
      </c>
    </row>
    <row r="52" spans="1:8">
      <c r="A52" s="12"/>
      <c r="B52" s="13" t="s">
        <v>51</v>
      </c>
      <c r="C52" s="178">
        <f>+' cifra negocios 1-24'!B12</f>
        <v>5</v>
      </c>
      <c r="D52" s="178">
        <f>+' cifra negocios 1-24'!C12</f>
        <v>7</v>
      </c>
      <c r="E52" s="178">
        <f>+' cifra negocios 1-24'!D12</f>
        <v>9</v>
      </c>
      <c r="F52" s="178">
        <f>+' cifra negocios 1-24'!E12</f>
        <v>11</v>
      </c>
      <c r="G52" s="179">
        <f>+' cifra negocios 1-24'!F12</f>
        <v>15</v>
      </c>
    </row>
    <row r="53" spans="1:8">
      <c r="A53" s="105"/>
      <c r="B53" s="89" t="s">
        <v>85</v>
      </c>
      <c r="C53" s="48">
        <f>+C52</f>
        <v>5</v>
      </c>
      <c r="D53" s="48">
        <f>+D52-C52</f>
        <v>2</v>
      </c>
      <c r="E53" s="48">
        <f>+E52-D52</f>
        <v>2</v>
      </c>
      <c r="F53" s="48">
        <f>+F52-E52</f>
        <v>2</v>
      </c>
      <c r="G53" s="131">
        <f>+G52-F52</f>
        <v>4</v>
      </c>
    </row>
    <row r="54" spans="1:8">
      <c r="A54" s="105"/>
      <c r="B54" s="89"/>
      <c r="C54" s="48"/>
      <c r="D54" s="48"/>
      <c r="E54" s="48"/>
      <c r="F54" s="48"/>
      <c r="G54" s="131"/>
    </row>
    <row r="55" spans="1:8">
      <c r="A55" s="105"/>
      <c r="B55" s="89" t="s">
        <v>86</v>
      </c>
      <c r="C55" s="32">
        <f>+C53*$C$49</f>
        <v>135000</v>
      </c>
      <c r="D55" s="32">
        <f>+D53*$C$49</f>
        <v>54000</v>
      </c>
      <c r="E55" s="32">
        <f>+E53*$C$49</f>
        <v>54000</v>
      </c>
      <c r="F55" s="32">
        <f>+F53*$C$49</f>
        <v>54000</v>
      </c>
      <c r="G55" s="33">
        <f>+G53*$C$49</f>
        <v>108000</v>
      </c>
    </row>
    <row r="56" spans="1:8">
      <c r="A56" s="105"/>
      <c r="B56" s="89"/>
      <c r="C56" s="48"/>
      <c r="D56" s="48"/>
      <c r="E56" s="48"/>
      <c r="F56" s="48"/>
      <c r="G56" s="131"/>
    </row>
    <row r="57" spans="1:8">
      <c r="A57" s="105"/>
      <c r="B57" s="89" t="s">
        <v>87</v>
      </c>
      <c r="C57" s="32">
        <f>+C55</f>
        <v>135000</v>
      </c>
      <c r="D57" s="32">
        <f>+D55+C57</f>
        <v>189000</v>
      </c>
      <c r="E57" s="32">
        <f>+E55+D57</f>
        <v>243000</v>
      </c>
      <c r="F57" s="32">
        <f>+F55+E57</f>
        <v>297000</v>
      </c>
      <c r="G57" s="33">
        <f>+G55+F57</f>
        <v>405000</v>
      </c>
    </row>
    <row r="58" spans="1:8">
      <c r="A58" s="105"/>
      <c r="B58" s="89"/>
      <c r="C58" s="48"/>
      <c r="D58" s="48"/>
      <c r="E58" s="48"/>
      <c r="F58" s="48"/>
      <c r="G58" s="131"/>
    </row>
    <row r="59" spans="1:8" ht="13.5" thickBot="1">
      <c r="A59" s="106"/>
      <c r="B59" s="86" t="s">
        <v>88</v>
      </c>
      <c r="C59" s="369">
        <f>+C57/10</f>
        <v>13500</v>
      </c>
      <c r="D59" s="369">
        <f>+D57/10</f>
        <v>18900</v>
      </c>
      <c r="E59" s="369">
        <f>+E57/10</f>
        <v>24300</v>
      </c>
      <c r="F59" s="369">
        <f>+F57/10</f>
        <v>29700</v>
      </c>
      <c r="G59" s="370">
        <f>+G57/10</f>
        <v>40500</v>
      </c>
    </row>
    <row r="61" spans="1:8" ht="13.5" thickBot="1"/>
    <row r="62" spans="1:8" ht="13.5" thickBot="1">
      <c r="A62" s="3" t="s">
        <v>308</v>
      </c>
      <c r="B62" s="4"/>
      <c r="C62" s="8" t="s">
        <v>187</v>
      </c>
      <c r="D62" s="6" t="s">
        <v>3</v>
      </c>
      <c r="E62" s="7" t="s">
        <v>7</v>
      </c>
      <c r="F62" s="7" t="s">
        <v>8</v>
      </c>
      <c r="G62" s="7" t="s">
        <v>9</v>
      </c>
      <c r="H62" s="8" t="s">
        <v>10</v>
      </c>
    </row>
    <row r="63" spans="1:8">
      <c r="A63" s="12" t="s">
        <v>35</v>
      </c>
      <c r="B63" s="13"/>
      <c r="C63" s="228">
        <v>24000</v>
      </c>
      <c r="D63" s="13"/>
      <c r="E63" s="13"/>
      <c r="F63" s="13"/>
      <c r="G63" s="13"/>
      <c r="H63" s="14"/>
    </row>
    <row r="64" spans="1:8">
      <c r="A64" s="105" t="s">
        <v>23</v>
      </c>
      <c r="B64" s="89"/>
      <c r="C64" s="32">
        <v>12000</v>
      </c>
      <c r="D64" s="89"/>
      <c r="E64" s="89"/>
      <c r="F64" s="89"/>
      <c r="G64" s="89"/>
      <c r="H64" s="90"/>
    </row>
    <row r="65" spans="1:8">
      <c r="A65" s="105" t="s">
        <v>309</v>
      </c>
      <c r="B65" s="89"/>
      <c r="C65" s="32">
        <v>60000</v>
      </c>
      <c r="D65" s="89"/>
      <c r="E65" s="89"/>
      <c r="F65" s="89"/>
      <c r="G65" s="89"/>
      <c r="H65" s="90"/>
    </row>
    <row r="66" spans="1:8">
      <c r="A66" s="105" t="s">
        <v>310</v>
      </c>
      <c r="B66" s="89"/>
      <c r="C66" s="32"/>
      <c r="D66" s="371">
        <v>0.1</v>
      </c>
      <c r="E66" s="371">
        <v>7.0000000000000007E-2</v>
      </c>
      <c r="F66" s="371">
        <v>7.0000000000000007E-2</v>
      </c>
      <c r="G66" s="371">
        <v>7.0000000000000007E-2</v>
      </c>
      <c r="H66" s="372">
        <v>7.0000000000000007E-2</v>
      </c>
    </row>
    <row r="67" spans="1:8">
      <c r="A67" s="105" t="s">
        <v>311</v>
      </c>
      <c r="B67" s="89">
        <v>1</v>
      </c>
      <c r="C67" s="389">
        <v>60000</v>
      </c>
      <c r="D67" s="371">
        <v>0.01</v>
      </c>
      <c r="E67" s="371">
        <v>0.01</v>
      </c>
      <c r="F67" s="371">
        <v>0.01</v>
      </c>
      <c r="G67" s="371">
        <v>0.01</v>
      </c>
      <c r="H67" s="372">
        <v>0.01</v>
      </c>
    </row>
    <row r="68" spans="1:8" ht="13.5" thickBot="1">
      <c r="A68" s="106" t="s">
        <v>312</v>
      </c>
      <c r="B68" s="86">
        <v>2</v>
      </c>
      <c r="C68" s="390">
        <v>60000</v>
      </c>
      <c r="D68" s="373">
        <v>0.02</v>
      </c>
      <c r="E68" s="373">
        <v>0.02</v>
      </c>
      <c r="F68" s="373">
        <v>0.02</v>
      </c>
      <c r="G68" s="373">
        <v>0.02</v>
      </c>
      <c r="H68" s="374">
        <v>0.02</v>
      </c>
    </row>
    <row r="69" spans="1:8">
      <c r="C69" s="2">
        <f>SUM(C63:C68)</f>
        <v>216000</v>
      </c>
    </row>
  </sheetData>
  <phoneticPr fontId="3" type="noConversion"/>
  <pageMargins left="0.16" right="0.15" top="0.23" bottom="0.25" header="0" footer="0"/>
  <pageSetup paperSize="9" scale="81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1"/>
  <sheetViews>
    <sheetView showGridLines="0" workbookViewId="0">
      <selection activeCell="C4" sqref="C4"/>
    </sheetView>
  </sheetViews>
  <sheetFormatPr baseColWidth="10" defaultRowHeight="12.75"/>
  <cols>
    <col min="1" max="1" width="28.7109375" customWidth="1"/>
    <col min="2" max="2" width="10.140625" bestFit="1" customWidth="1"/>
    <col min="3" max="4" width="11.5703125" bestFit="1" customWidth="1"/>
    <col min="5" max="6" width="12.7109375" bestFit="1" customWidth="1"/>
    <col min="7" max="9" width="11.7109375" bestFit="1" customWidth="1"/>
  </cols>
  <sheetData>
    <row r="1" spans="1:9">
      <c r="F1" s="55"/>
      <c r="G1" s="55"/>
      <c r="H1" s="55"/>
      <c r="I1" s="55"/>
    </row>
    <row r="2" spans="1:9" ht="13.5" thickBot="1">
      <c r="D2" t="s">
        <v>212</v>
      </c>
      <c r="F2" s="54">
        <v>0.03</v>
      </c>
      <c r="G2" s="54">
        <v>3.5000000000000003E-2</v>
      </c>
      <c r="H2" s="54">
        <v>3.2000000000000001E-2</v>
      </c>
      <c r="I2" s="54">
        <v>3.5000000000000003E-2</v>
      </c>
    </row>
    <row r="3" spans="1:9" ht="13.5" thickBot="1">
      <c r="A3" s="69"/>
      <c r="B3" s="70" t="s">
        <v>75</v>
      </c>
      <c r="C3" s="71" t="s">
        <v>120</v>
      </c>
      <c r="D3" s="70" t="s">
        <v>121</v>
      </c>
      <c r="E3" s="72" t="s">
        <v>3</v>
      </c>
      <c r="F3" s="73" t="s">
        <v>7</v>
      </c>
      <c r="G3" s="73" t="s">
        <v>8</v>
      </c>
      <c r="H3" s="73" t="s">
        <v>9</v>
      </c>
      <c r="I3" s="74" t="s">
        <v>10</v>
      </c>
    </row>
    <row r="4" spans="1:9">
      <c r="A4" t="s">
        <v>100</v>
      </c>
      <c r="B4" s="1">
        <v>1</v>
      </c>
      <c r="C4" s="2">
        <v>100</v>
      </c>
      <c r="D4" s="2">
        <f>+B4*C4</f>
        <v>100</v>
      </c>
      <c r="E4" s="2">
        <f>+D4*12</f>
        <v>1200</v>
      </c>
      <c r="F4" s="2">
        <f>+E4+(E4*F$2)</f>
        <v>1236</v>
      </c>
      <c r="G4" s="2">
        <f>+F4+(F4*G$2)</f>
        <v>1279.26</v>
      </c>
      <c r="H4" s="2">
        <f>+G4+(G4*H$2)</f>
        <v>1320.19632</v>
      </c>
      <c r="I4" s="2">
        <f>+H4+(H4*I$2)</f>
        <v>1366.4031912</v>
      </c>
    </row>
    <row r="5" spans="1:9">
      <c r="A5" t="s">
        <v>109</v>
      </c>
      <c r="B5" s="1">
        <v>1</v>
      </c>
      <c r="C5" s="2">
        <v>2000</v>
      </c>
      <c r="D5" s="2">
        <f t="shared" ref="D5:D22" si="0">+B5*C5</f>
        <v>2000</v>
      </c>
      <c r="E5" s="2">
        <f t="shared" ref="E5:E22" si="1">+D5*12</f>
        <v>24000</v>
      </c>
      <c r="F5" s="2">
        <f t="shared" ref="F5:I22" si="2">+E5+(E5*F$2)</f>
        <v>24720</v>
      </c>
      <c r="G5" s="2">
        <f t="shared" si="2"/>
        <v>25585.200000000001</v>
      </c>
      <c r="H5" s="2">
        <f t="shared" si="2"/>
        <v>26403.9264</v>
      </c>
      <c r="I5" s="2">
        <f t="shared" si="2"/>
        <v>27328.063824000001</v>
      </c>
    </row>
    <row r="6" spans="1:9">
      <c r="A6" t="s">
        <v>115</v>
      </c>
      <c r="B6" s="1">
        <v>2</v>
      </c>
      <c r="C6" s="2">
        <v>200</v>
      </c>
      <c r="D6" s="2">
        <f t="shared" si="0"/>
        <v>400</v>
      </c>
      <c r="E6" s="2">
        <f t="shared" si="1"/>
        <v>4800</v>
      </c>
      <c r="F6" s="2">
        <f t="shared" si="2"/>
        <v>4944</v>
      </c>
      <c r="G6" s="2">
        <f t="shared" si="2"/>
        <v>5117.04</v>
      </c>
      <c r="H6" s="2">
        <f t="shared" si="2"/>
        <v>5280.7852800000001</v>
      </c>
      <c r="I6" s="2">
        <f t="shared" si="2"/>
        <v>5465.6127648000001</v>
      </c>
    </row>
    <row r="7" spans="1:9">
      <c r="A7" t="s">
        <v>213</v>
      </c>
      <c r="B7" s="1"/>
      <c r="C7" s="2"/>
      <c r="D7" s="2">
        <f t="shared" si="0"/>
        <v>0</v>
      </c>
      <c r="E7" s="2">
        <f>+B30*' cifra negocios 1-24'!B111</f>
        <v>101386</v>
      </c>
      <c r="F7" s="2">
        <f>+C30*' cifra negocios 1-24'!C111</f>
        <v>592843.75</v>
      </c>
      <c r="G7" s="2">
        <f>+D30*' cifra negocios 1-24'!D111</f>
        <v>1197350</v>
      </c>
      <c r="H7" s="2">
        <f>+E30*' cifra negocios 1-24'!E111</f>
        <v>1616422.5</v>
      </c>
      <c r="I7" s="2">
        <f>+F30*' cifra negocios 1-24'!F111</f>
        <v>1259938.75</v>
      </c>
    </row>
    <row r="8" spans="1:9">
      <c r="A8" t="s">
        <v>110</v>
      </c>
      <c r="B8" s="1">
        <v>1</v>
      </c>
      <c r="C8" s="2">
        <v>500</v>
      </c>
      <c r="D8" s="2">
        <f t="shared" si="0"/>
        <v>500</v>
      </c>
      <c r="E8" s="2">
        <f t="shared" si="1"/>
        <v>6000</v>
      </c>
      <c r="F8" s="2">
        <f t="shared" si="2"/>
        <v>6180</v>
      </c>
      <c r="G8" s="2">
        <f t="shared" si="2"/>
        <v>6396.3</v>
      </c>
      <c r="H8" s="2">
        <f t="shared" si="2"/>
        <v>6600.9816000000001</v>
      </c>
      <c r="I8" s="2">
        <f t="shared" si="2"/>
        <v>6832.0159560000002</v>
      </c>
    </row>
    <row r="9" spans="1:9">
      <c r="A9" t="s">
        <v>111</v>
      </c>
      <c r="B9" s="1">
        <v>1</v>
      </c>
      <c r="C9" s="2">
        <v>300</v>
      </c>
      <c r="D9" s="2">
        <f t="shared" si="0"/>
        <v>300</v>
      </c>
      <c r="E9" s="2">
        <f t="shared" si="1"/>
        <v>3600</v>
      </c>
      <c r="F9" s="2">
        <f t="shared" si="2"/>
        <v>3708</v>
      </c>
      <c r="G9" s="2">
        <f t="shared" si="2"/>
        <v>3837.78</v>
      </c>
      <c r="H9" s="2">
        <f t="shared" si="2"/>
        <v>3960.58896</v>
      </c>
      <c r="I9" s="2">
        <f t="shared" si="2"/>
        <v>4099.2095736000001</v>
      </c>
    </row>
    <row r="10" spans="1:9">
      <c r="A10" t="s">
        <v>112</v>
      </c>
      <c r="B10" s="1">
        <v>1</v>
      </c>
      <c r="C10" s="2">
        <v>200</v>
      </c>
      <c r="D10" s="2">
        <f t="shared" si="0"/>
        <v>200</v>
      </c>
      <c r="E10" s="2">
        <f t="shared" si="1"/>
        <v>2400</v>
      </c>
      <c r="F10" s="2">
        <f t="shared" si="2"/>
        <v>2472</v>
      </c>
      <c r="G10" s="2">
        <f t="shared" si="2"/>
        <v>2558.52</v>
      </c>
      <c r="H10" s="2">
        <f t="shared" si="2"/>
        <v>2640.39264</v>
      </c>
      <c r="I10" s="2">
        <f t="shared" si="2"/>
        <v>2732.8063824000001</v>
      </c>
    </row>
    <row r="11" spans="1:9">
      <c r="A11" t="s">
        <v>176</v>
      </c>
      <c r="B11" s="1">
        <v>1</v>
      </c>
      <c r="C11" s="2">
        <v>4000</v>
      </c>
      <c r="D11" s="2">
        <f t="shared" si="0"/>
        <v>4000</v>
      </c>
      <c r="E11" s="2">
        <f>+D11*12</f>
        <v>48000</v>
      </c>
      <c r="F11" s="2">
        <f t="shared" si="2"/>
        <v>49440</v>
      </c>
      <c r="G11" s="2">
        <f t="shared" si="2"/>
        <v>51170.400000000001</v>
      </c>
      <c r="H11" s="2">
        <f t="shared" si="2"/>
        <v>52807.852800000001</v>
      </c>
      <c r="I11" s="2">
        <f t="shared" si="2"/>
        <v>54656.127648000001</v>
      </c>
    </row>
    <row r="12" spans="1:9">
      <c r="A12" t="s">
        <v>113</v>
      </c>
      <c r="B12" s="1">
        <v>1</v>
      </c>
      <c r="C12" s="2">
        <v>100</v>
      </c>
      <c r="D12" s="2">
        <f t="shared" si="0"/>
        <v>100</v>
      </c>
      <c r="E12" s="2">
        <f t="shared" si="1"/>
        <v>1200</v>
      </c>
      <c r="F12" s="2">
        <f t="shared" si="2"/>
        <v>1236</v>
      </c>
      <c r="G12" s="2">
        <f t="shared" si="2"/>
        <v>1279.26</v>
      </c>
      <c r="H12" s="2">
        <f t="shared" si="2"/>
        <v>1320.19632</v>
      </c>
      <c r="I12" s="2">
        <f t="shared" si="2"/>
        <v>1366.4031912</v>
      </c>
    </row>
    <row r="13" spans="1:9">
      <c r="A13" t="s">
        <v>105</v>
      </c>
      <c r="B13" s="1">
        <v>3</v>
      </c>
      <c r="C13" s="2">
        <v>200</v>
      </c>
      <c r="D13" s="2">
        <f t="shared" si="0"/>
        <v>600</v>
      </c>
      <c r="E13" s="2">
        <f t="shared" si="1"/>
        <v>7200</v>
      </c>
      <c r="F13" s="2">
        <f t="shared" si="2"/>
        <v>7416</v>
      </c>
      <c r="G13" s="2">
        <f t="shared" si="2"/>
        <v>7675.56</v>
      </c>
      <c r="H13" s="2">
        <f t="shared" si="2"/>
        <v>7921.1779200000001</v>
      </c>
      <c r="I13" s="2">
        <f t="shared" si="2"/>
        <v>8198.4191472000002</v>
      </c>
    </row>
    <row r="14" spans="1:9">
      <c r="A14" t="s">
        <v>106</v>
      </c>
      <c r="B14" s="1">
        <v>24</v>
      </c>
      <c r="C14" s="2">
        <v>1000</v>
      </c>
      <c r="D14" s="2">
        <f t="shared" si="0"/>
        <v>24000</v>
      </c>
      <c r="E14" s="2">
        <f>+D14</f>
        <v>24000</v>
      </c>
      <c r="F14" s="2">
        <f t="shared" si="2"/>
        <v>24720</v>
      </c>
      <c r="G14" s="2">
        <f t="shared" si="2"/>
        <v>25585.200000000001</v>
      </c>
      <c r="H14" s="2">
        <f t="shared" si="2"/>
        <v>26403.9264</v>
      </c>
      <c r="I14" s="2">
        <f t="shared" si="2"/>
        <v>27328.063824000001</v>
      </c>
    </row>
    <row r="15" spans="1:9">
      <c r="A15" t="s">
        <v>320</v>
      </c>
      <c r="B15" s="233">
        <v>0.01</v>
      </c>
      <c r="C15" s="2"/>
      <c r="D15" s="2"/>
      <c r="E15" s="2">
        <f>+'rdos modelo 1-24'!B9*gastos!$B$15</f>
        <v>15896.695491500004</v>
      </c>
      <c r="F15" s="2">
        <f>+'rdos modelo 1-24'!C9*gastos!$B$15</f>
        <v>86336.301035000011</v>
      </c>
      <c r="G15" s="2">
        <f>+'rdos modelo 1-24'!D9*gastos!$B$15</f>
        <v>667815.42030399991</v>
      </c>
      <c r="H15" s="2">
        <f>+'rdos modelo 1-24'!E9*gastos!$B$15</f>
        <v>1381562.5310609997</v>
      </c>
      <c r="I15" s="2">
        <f>+'rdos modelo 1-24'!F9*gastos!$B$15</f>
        <v>1766576.8974925</v>
      </c>
    </row>
    <row r="16" spans="1:9">
      <c r="A16" t="s">
        <v>319</v>
      </c>
      <c r="B16" s="233">
        <v>5.0000000000000001E-3</v>
      </c>
      <c r="C16" s="2"/>
      <c r="D16" s="2"/>
      <c r="E16" s="2">
        <f>+'rdos modelo 1-24'!B9*gastos!$B$16</f>
        <v>7948.3477457500021</v>
      </c>
      <c r="F16" s="2">
        <f>+'rdos modelo 1-24'!C9*gastos!$B$16</f>
        <v>43168.150517500006</v>
      </c>
      <c r="G16" s="2">
        <f>+'rdos modelo 1-24'!D9*gastos!$B$16</f>
        <v>333907.71015199996</v>
      </c>
      <c r="H16" s="2">
        <f>+'rdos modelo 1-24'!E9*gastos!$B$16</f>
        <v>690781.26553049986</v>
      </c>
      <c r="I16" s="2">
        <f>+'rdos modelo 1-24'!F9*gastos!$B$16</f>
        <v>883288.44874625001</v>
      </c>
    </row>
    <row r="17" spans="1:9">
      <c r="A17" t="s">
        <v>214</v>
      </c>
      <c r="B17" s="18">
        <v>0.08</v>
      </c>
      <c r="C17" s="2"/>
      <c r="D17" s="2">
        <f t="shared" si="0"/>
        <v>0</v>
      </c>
      <c r="E17" s="2">
        <f>+$B$17*' cifra negocios 1-24'!I205</f>
        <v>127173.56393200003</v>
      </c>
      <c r="F17" s="2">
        <f>+$B$17*' cifra negocios 1-24'!J205</f>
        <v>455639.43838000007</v>
      </c>
      <c r="G17" s="2">
        <f>+$B$17*' cifra negocios 1-24'!K205</f>
        <v>837827.02737999987</v>
      </c>
      <c r="H17" s="2">
        <f>+$B$17*' cifra negocios 1-24'!L205</f>
        <v>942336.93530000013</v>
      </c>
      <c r="I17" s="2">
        <f>+$B$17*' cifra negocios 1-24'!M205</f>
        <v>686005.29280000005</v>
      </c>
    </row>
    <row r="18" spans="1:9">
      <c r="A18" t="s">
        <v>215</v>
      </c>
      <c r="B18" s="1">
        <v>2</v>
      </c>
      <c r="C18" s="2">
        <v>6000</v>
      </c>
      <c r="D18" s="2">
        <f t="shared" si="0"/>
        <v>12000</v>
      </c>
      <c r="E18" s="2">
        <f>+D18</f>
        <v>12000</v>
      </c>
      <c r="F18" s="2">
        <f t="shared" si="2"/>
        <v>12360</v>
      </c>
      <c r="G18" s="2">
        <f t="shared" ref="G18:I24" si="3">+F18+(F18*G$2)</f>
        <v>12792.6</v>
      </c>
      <c r="H18" s="2">
        <f t="shared" si="3"/>
        <v>13201.9632</v>
      </c>
      <c r="I18" s="2">
        <f t="shared" si="3"/>
        <v>13664.031912</v>
      </c>
    </row>
    <row r="19" spans="1:9">
      <c r="A19" t="s">
        <v>114</v>
      </c>
      <c r="B19" s="1">
        <v>200</v>
      </c>
      <c r="C19" s="2">
        <v>35</v>
      </c>
      <c r="D19" s="2">
        <f t="shared" si="0"/>
        <v>7000</v>
      </c>
      <c r="E19" s="2">
        <f>+D19</f>
        <v>7000</v>
      </c>
      <c r="F19" s="2">
        <f t="shared" si="2"/>
        <v>7210</v>
      </c>
      <c r="G19" s="2">
        <f t="shared" si="3"/>
        <v>7462.35</v>
      </c>
      <c r="H19" s="2">
        <f t="shared" si="3"/>
        <v>7701.1452000000008</v>
      </c>
      <c r="I19" s="2">
        <f t="shared" si="3"/>
        <v>7970.6852820000013</v>
      </c>
    </row>
    <row r="20" spans="1:9">
      <c r="A20" t="s">
        <v>107</v>
      </c>
      <c r="B20" s="1">
        <v>1</v>
      </c>
      <c r="C20" s="2">
        <v>300</v>
      </c>
      <c r="D20" s="2">
        <f t="shared" si="0"/>
        <v>300</v>
      </c>
      <c r="E20" s="2">
        <f t="shared" si="1"/>
        <v>3600</v>
      </c>
      <c r="F20" s="2">
        <f t="shared" si="2"/>
        <v>3708</v>
      </c>
      <c r="G20" s="2">
        <f t="shared" si="3"/>
        <v>3837.78</v>
      </c>
      <c r="H20" s="2">
        <f t="shared" si="3"/>
        <v>3960.58896</v>
      </c>
      <c r="I20" s="2">
        <f t="shared" si="3"/>
        <v>4099.2095736000001</v>
      </c>
    </row>
    <row r="21" spans="1:9">
      <c r="A21" t="s">
        <v>108</v>
      </c>
      <c r="B21" s="1">
        <v>1</v>
      </c>
      <c r="C21" s="2">
        <v>125</v>
      </c>
      <c r="D21" s="2">
        <f t="shared" si="0"/>
        <v>125</v>
      </c>
      <c r="E21" s="2">
        <f t="shared" si="1"/>
        <v>1500</v>
      </c>
      <c r="F21" s="2">
        <f t="shared" si="2"/>
        <v>1545</v>
      </c>
      <c r="G21" s="2">
        <f t="shared" si="3"/>
        <v>1599.075</v>
      </c>
      <c r="H21" s="2">
        <f t="shared" si="3"/>
        <v>1650.2454</v>
      </c>
      <c r="I21" s="2">
        <f t="shared" si="3"/>
        <v>1708.003989</v>
      </c>
    </row>
    <row r="22" spans="1:9">
      <c r="A22" t="s">
        <v>116</v>
      </c>
      <c r="B22" s="1">
        <v>1</v>
      </c>
      <c r="C22" s="2">
        <v>60</v>
      </c>
      <c r="D22" s="2">
        <f t="shared" si="0"/>
        <v>60</v>
      </c>
      <c r="E22" s="2">
        <f t="shared" si="1"/>
        <v>720</v>
      </c>
      <c r="F22" s="2">
        <f t="shared" si="2"/>
        <v>741.6</v>
      </c>
      <c r="G22" s="2">
        <f t="shared" si="3"/>
        <v>767.55600000000004</v>
      </c>
      <c r="H22" s="2">
        <f t="shared" si="3"/>
        <v>792.11779200000001</v>
      </c>
      <c r="I22" s="2">
        <f t="shared" si="3"/>
        <v>819.84191471999998</v>
      </c>
    </row>
    <row r="23" spans="1:9">
      <c r="A23" t="s">
        <v>321</v>
      </c>
      <c r="B23" s="1"/>
      <c r="C23" s="2">
        <v>500</v>
      </c>
      <c r="D23" s="2">
        <f>+C23</f>
        <v>500</v>
      </c>
      <c r="E23" s="2">
        <v>0</v>
      </c>
      <c r="F23" s="2">
        <f>+D23*12</f>
        <v>6000</v>
      </c>
      <c r="G23" s="2">
        <f t="shared" si="3"/>
        <v>6210</v>
      </c>
      <c r="H23" s="2">
        <f t="shared" si="3"/>
        <v>6408.72</v>
      </c>
      <c r="I23" s="2">
        <f t="shared" si="3"/>
        <v>6633.0252</v>
      </c>
    </row>
    <row r="24" spans="1:9">
      <c r="A24" t="s">
        <v>101</v>
      </c>
      <c r="B24" s="1"/>
      <c r="C24" s="2"/>
      <c r="D24" s="2"/>
      <c r="E24" s="2">
        <f>+D50</f>
        <v>140000</v>
      </c>
      <c r="F24" s="2">
        <f>+C50</f>
        <v>560000</v>
      </c>
      <c r="G24" s="2">
        <f t="shared" si="3"/>
        <v>579600</v>
      </c>
      <c r="H24" s="2">
        <f t="shared" si="3"/>
        <v>598147.19999999995</v>
      </c>
      <c r="I24" s="2">
        <f t="shared" si="3"/>
        <v>619082.35199999996</v>
      </c>
    </row>
    <row r="25" spans="1:9" ht="13.5" thickBot="1">
      <c r="B25" s="1"/>
      <c r="C25" s="2"/>
      <c r="D25" s="2"/>
      <c r="E25" s="2"/>
      <c r="F25" s="2"/>
      <c r="G25" s="2"/>
      <c r="H25" s="2"/>
      <c r="I25" s="2"/>
    </row>
    <row r="26" spans="1:9" ht="13.5" thickBot="1">
      <c r="A26" s="62" t="s">
        <v>45</v>
      </c>
      <c r="B26" s="63"/>
      <c r="C26" s="64"/>
      <c r="D26" s="64"/>
      <c r="E26" s="64">
        <f>SUM(E4:E25)</f>
        <v>539624.60716925003</v>
      </c>
      <c r="F26" s="64">
        <f>SUM(F4:F25)</f>
        <v>1895624.2399325003</v>
      </c>
      <c r="G26" s="64">
        <f>SUM(G4:G25)</f>
        <v>3779654.038836</v>
      </c>
      <c r="H26" s="64">
        <f>SUM(H4:H25)</f>
        <v>5397625.2370835003</v>
      </c>
      <c r="I26" s="65">
        <f>SUM(I4:I25)</f>
        <v>5389159.6644124705</v>
      </c>
    </row>
    <row r="28" spans="1:9" ht="13.5" thickBot="1"/>
    <row r="29" spans="1:9" ht="13.5" thickBot="1">
      <c r="B29" s="72" t="s">
        <v>3</v>
      </c>
      <c r="C29" s="73" t="s">
        <v>7</v>
      </c>
      <c r="D29" s="73" t="s">
        <v>8</v>
      </c>
      <c r="E29" s="73" t="s">
        <v>9</v>
      </c>
      <c r="F29" s="74" t="s">
        <v>10</v>
      </c>
    </row>
    <row r="30" spans="1:9">
      <c r="A30" t="s">
        <v>216</v>
      </c>
      <c r="B30" s="2">
        <v>1</v>
      </c>
      <c r="C30" s="2">
        <v>1.25</v>
      </c>
      <c r="D30" s="2">
        <v>1.25</v>
      </c>
      <c r="E30" s="2">
        <v>1.5</v>
      </c>
      <c r="F30" s="2">
        <v>1.75</v>
      </c>
      <c r="G30" t="s">
        <v>177</v>
      </c>
    </row>
    <row r="34" spans="1:4" ht="18.75" thickBot="1">
      <c r="A34" s="60" t="s">
        <v>101</v>
      </c>
    </row>
    <row r="35" spans="1:4" ht="13.5" thickBot="1">
      <c r="B35" s="42" t="s">
        <v>118</v>
      </c>
      <c r="C35" s="44" t="s">
        <v>74</v>
      </c>
    </row>
    <row r="36" spans="1:4">
      <c r="A36" t="s">
        <v>157</v>
      </c>
      <c r="B36" s="2">
        <v>4500</v>
      </c>
      <c r="C36" s="2">
        <f>+B36*14</f>
        <v>63000</v>
      </c>
      <c r="D36">
        <f>+C36/4</f>
        <v>15750</v>
      </c>
    </row>
    <row r="37" spans="1:4">
      <c r="A37" t="s">
        <v>276</v>
      </c>
      <c r="B37" s="2">
        <v>4000</v>
      </c>
      <c r="C37" s="2">
        <f>+B37*14</f>
        <v>56000</v>
      </c>
      <c r="D37">
        <f t="shared" ref="D37:D49" si="4">+C37/4</f>
        <v>14000</v>
      </c>
    </row>
    <row r="38" spans="1:4">
      <c r="A38" t="s">
        <v>102</v>
      </c>
      <c r="B38" s="2">
        <v>3000</v>
      </c>
      <c r="C38" s="2">
        <f t="shared" ref="C38:C49" si="5">+B38*14</f>
        <v>42000</v>
      </c>
      <c r="D38">
        <f t="shared" si="4"/>
        <v>10500</v>
      </c>
    </row>
    <row r="39" spans="1:4">
      <c r="A39" t="s">
        <v>103</v>
      </c>
      <c r="B39" s="2">
        <v>2000</v>
      </c>
      <c r="C39" s="2">
        <f t="shared" si="5"/>
        <v>28000</v>
      </c>
      <c r="D39">
        <f t="shared" si="4"/>
        <v>7000</v>
      </c>
    </row>
    <row r="40" spans="1:4">
      <c r="A40" t="s">
        <v>211</v>
      </c>
      <c r="B40" s="2">
        <v>3000</v>
      </c>
      <c r="C40" s="2">
        <f t="shared" si="5"/>
        <v>42000</v>
      </c>
      <c r="D40">
        <f t="shared" si="4"/>
        <v>10500</v>
      </c>
    </row>
    <row r="41" spans="1:4">
      <c r="A41" t="s">
        <v>158</v>
      </c>
      <c r="B41" s="2">
        <v>3000</v>
      </c>
      <c r="C41" s="2">
        <f t="shared" si="5"/>
        <v>42000</v>
      </c>
      <c r="D41">
        <f t="shared" si="4"/>
        <v>10500</v>
      </c>
    </row>
    <row r="42" spans="1:4">
      <c r="A42" t="s">
        <v>104</v>
      </c>
      <c r="B42" s="2">
        <v>3000</v>
      </c>
      <c r="C42" s="2">
        <f t="shared" si="5"/>
        <v>42000</v>
      </c>
      <c r="D42">
        <f t="shared" si="4"/>
        <v>10500</v>
      </c>
    </row>
    <row r="43" spans="1:4">
      <c r="A43" t="s">
        <v>117</v>
      </c>
      <c r="B43" s="2">
        <v>3000</v>
      </c>
      <c r="C43" s="2">
        <f t="shared" si="5"/>
        <v>42000</v>
      </c>
      <c r="D43">
        <f t="shared" si="4"/>
        <v>10500</v>
      </c>
    </row>
    <row r="44" spans="1:4">
      <c r="A44" t="s">
        <v>32</v>
      </c>
      <c r="B44" s="2">
        <v>2500</v>
      </c>
      <c r="C44" s="2">
        <f t="shared" si="5"/>
        <v>35000</v>
      </c>
      <c r="D44">
        <f t="shared" si="4"/>
        <v>8750</v>
      </c>
    </row>
    <row r="45" spans="1:4">
      <c r="A45" t="s">
        <v>159</v>
      </c>
      <c r="B45" s="2">
        <v>2500</v>
      </c>
      <c r="C45" s="2">
        <f t="shared" si="5"/>
        <v>35000</v>
      </c>
      <c r="D45">
        <f t="shared" si="4"/>
        <v>8750</v>
      </c>
    </row>
    <row r="46" spans="1:4">
      <c r="A46" t="s">
        <v>160</v>
      </c>
      <c r="B46" s="2">
        <v>2500</v>
      </c>
      <c r="C46" s="2">
        <f t="shared" si="5"/>
        <v>35000</v>
      </c>
      <c r="D46">
        <f t="shared" si="4"/>
        <v>8750</v>
      </c>
    </row>
    <row r="47" spans="1:4">
      <c r="A47" t="s">
        <v>161</v>
      </c>
      <c r="B47" s="2">
        <v>2000</v>
      </c>
      <c r="C47" s="2">
        <f t="shared" si="5"/>
        <v>28000</v>
      </c>
      <c r="D47">
        <f t="shared" si="4"/>
        <v>7000</v>
      </c>
    </row>
    <row r="48" spans="1:4">
      <c r="A48" t="s">
        <v>162</v>
      </c>
      <c r="B48" s="2">
        <v>2500</v>
      </c>
      <c r="C48" s="2">
        <f t="shared" si="5"/>
        <v>35000</v>
      </c>
      <c r="D48">
        <f t="shared" si="4"/>
        <v>8750</v>
      </c>
    </row>
    <row r="49" spans="1:6" ht="13.5" thickBot="1">
      <c r="A49" t="s">
        <v>163</v>
      </c>
      <c r="B49" s="2">
        <v>2500</v>
      </c>
      <c r="C49" s="2">
        <f t="shared" si="5"/>
        <v>35000</v>
      </c>
      <c r="D49">
        <f t="shared" si="4"/>
        <v>8750</v>
      </c>
    </row>
    <row r="50" spans="1:6" ht="13.5" thickBot="1">
      <c r="A50" s="62" t="s">
        <v>119</v>
      </c>
      <c r="B50" s="66">
        <f>SUM(B36:B49)</f>
        <v>40000</v>
      </c>
      <c r="C50" s="67">
        <f>SUM(C36:C49)</f>
        <v>560000</v>
      </c>
      <c r="D50" s="67">
        <f>SUM(D36:D49)</f>
        <v>140000</v>
      </c>
    </row>
    <row r="54" spans="1:6" ht="13.5" thickBot="1"/>
    <row r="55" spans="1:6" ht="13.5" thickBot="1">
      <c r="A55" s="69" t="s">
        <v>265</v>
      </c>
      <c r="B55" s="72" t="s">
        <v>3</v>
      </c>
      <c r="C55" s="234" t="s">
        <v>7</v>
      </c>
      <c r="D55" s="73" t="s">
        <v>8</v>
      </c>
      <c r="E55" s="234" t="s">
        <v>9</v>
      </c>
      <c r="F55" s="74" t="s">
        <v>10</v>
      </c>
    </row>
    <row r="56" spans="1:6">
      <c r="A56" t="str">
        <f>+Conceptos!B5</f>
        <v>España</v>
      </c>
      <c r="B56" s="2"/>
      <c r="C56" s="2"/>
      <c r="D56" s="2"/>
      <c r="E56" s="2"/>
      <c r="F56" s="2"/>
    </row>
    <row r="57" spans="1:6">
      <c r="A57" t="str">
        <f>+Conceptos!B6</f>
        <v>Japón</v>
      </c>
      <c r="B57" s="2">
        <v>0</v>
      </c>
      <c r="C57" s="2">
        <v>2</v>
      </c>
      <c r="D57" s="2">
        <v>1.75</v>
      </c>
      <c r="E57" s="2">
        <v>1.75</v>
      </c>
      <c r="F57" s="2">
        <v>1.75</v>
      </c>
    </row>
    <row r="58" spans="1:6">
      <c r="A58" t="str">
        <f>+Conceptos!B7</f>
        <v>Alemania</v>
      </c>
      <c r="B58" s="2">
        <v>0</v>
      </c>
      <c r="C58" s="2">
        <v>0</v>
      </c>
      <c r="D58" s="2">
        <v>2</v>
      </c>
      <c r="E58" s="2">
        <v>2</v>
      </c>
      <c r="F58" s="2">
        <v>1.75</v>
      </c>
    </row>
    <row r="59" spans="1:6">
      <c r="A59" t="str">
        <f>+Conceptos!B8</f>
        <v>Estados Unidos</v>
      </c>
      <c r="B59" s="2">
        <v>0</v>
      </c>
      <c r="C59" s="2">
        <v>0</v>
      </c>
      <c r="D59" s="2">
        <v>0</v>
      </c>
      <c r="E59" s="2">
        <v>2</v>
      </c>
      <c r="F59" s="2">
        <v>1.75</v>
      </c>
    </row>
    <row r="60" spans="1:6">
      <c r="A60" t="str">
        <f>+Conceptos!B9</f>
        <v>México</v>
      </c>
      <c r="B60" s="2">
        <v>0</v>
      </c>
      <c r="C60" s="2">
        <v>0</v>
      </c>
      <c r="D60" s="2">
        <v>0</v>
      </c>
      <c r="E60" s="2">
        <v>2</v>
      </c>
      <c r="F60" s="2">
        <v>1.75</v>
      </c>
    </row>
    <row r="61" spans="1:6">
      <c r="A61" t="str">
        <f>+Conceptos!B10</f>
        <v>Brasil</v>
      </c>
      <c r="B61" s="2">
        <v>0</v>
      </c>
      <c r="C61" s="2">
        <v>0</v>
      </c>
      <c r="D61" s="2">
        <v>0</v>
      </c>
      <c r="E61" s="2">
        <v>2</v>
      </c>
      <c r="F61" s="2">
        <v>1.75</v>
      </c>
    </row>
    <row r="62" spans="1:6">
      <c r="A62" t="str">
        <f>+Conceptos!B11</f>
        <v>Australia</v>
      </c>
      <c r="B62" s="2">
        <v>0</v>
      </c>
      <c r="C62" s="2">
        <v>0</v>
      </c>
      <c r="D62" s="2">
        <v>0</v>
      </c>
      <c r="E62" s="2">
        <v>2</v>
      </c>
      <c r="F62" s="2">
        <v>1.75</v>
      </c>
    </row>
    <row r="63" spans="1:6">
      <c r="A63" t="str">
        <f>+Conceptos!B12</f>
        <v>Rusia</v>
      </c>
      <c r="B63" s="2">
        <v>0</v>
      </c>
      <c r="C63" s="2">
        <v>0</v>
      </c>
      <c r="D63" s="2">
        <v>0</v>
      </c>
      <c r="E63" s="2">
        <v>2</v>
      </c>
      <c r="F63" s="2">
        <v>1.75</v>
      </c>
    </row>
    <row r="64" spans="1:6">
      <c r="A64" t="str">
        <f>+Conceptos!B13</f>
        <v>China</v>
      </c>
      <c r="B64" s="2">
        <v>0</v>
      </c>
      <c r="C64" s="2">
        <v>0</v>
      </c>
      <c r="D64" s="2">
        <v>0</v>
      </c>
      <c r="E64" s="2">
        <v>2</v>
      </c>
      <c r="F64" s="2">
        <v>1.75</v>
      </c>
    </row>
    <row r="65" spans="1:6">
      <c r="A65" t="str">
        <f>+Conceptos!B14</f>
        <v>Francia</v>
      </c>
      <c r="B65" s="2">
        <v>0</v>
      </c>
      <c r="C65" s="2">
        <v>0</v>
      </c>
      <c r="D65" s="2">
        <v>0</v>
      </c>
      <c r="E65" s="2">
        <v>2</v>
      </c>
      <c r="F65" s="2">
        <v>1.75</v>
      </c>
    </row>
    <row r="66" spans="1:6">
      <c r="A66" t="str">
        <f>+Conceptos!B15</f>
        <v>Reino Unido</v>
      </c>
      <c r="B66" s="2">
        <v>0</v>
      </c>
      <c r="C66" s="2">
        <v>0</v>
      </c>
      <c r="D66" s="2">
        <v>0</v>
      </c>
      <c r="E66" s="2">
        <v>2</v>
      </c>
      <c r="F66" s="2">
        <v>1.75</v>
      </c>
    </row>
    <row r="67" spans="1:6">
      <c r="A67" t="str">
        <f>+Conceptos!B16</f>
        <v>Austria</v>
      </c>
      <c r="B67" s="2">
        <v>0</v>
      </c>
      <c r="C67" s="2">
        <v>0</v>
      </c>
      <c r="D67" s="2">
        <v>0</v>
      </c>
      <c r="E67" s="2">
        <v>2</v>
      </c>
      <c r="F67" s="2">
        <v>1.75</v>
      </c>
    </row>
    <row r="68" spans="1:6">
      <c r="A68" t="str">
        <f>+Conceptos!B17</f>
        <v>Bélgica</v>
      </c>
      <c r="B68" s="2">
        <v>0</v>
      </c>
      <c r="C68" s="2">
        <v>0</v>
      </c>
      <c r="D68" s="2">
        <v>0</v>
      </c>
      <c r="E68" s="2">
        <v>2</v>
      </c>
      <c r="F68" s="2">
        <v>1.75</v>
      </c>
    </row>
    <row r="69" spans="1:6">
      <c r="A69" t="str">
        <f>+Conceptos!B18</f>
        <v>Bulgaria</v>
      </c>
      <c r="B69" s="2">
        <v>0</v>
      </c>
      <c r="C69" s="2">
        <v>0</v>
      </c>
      <c r="D69" s="2">
        <v>0</v>
      </c>
      <c r="E69" s="2">
        <v>2</v>
      </c>
      <c r="F69" s="2">
        <v>1.75</v>
      </c>
    </row>
    <row r="70" spans="1:6">
      <c r="A70" t="str">
        <f>+Conceptos!B19</f>
        <v>Canadá</v>
      </c>
      <c r="B70" s="2">
        <v>0</v>
      </c>
      <c r="C70" s="2">
        <v>0</v>
      </c>
      <c r="D70" s="2">
        <v>0</v>
      </c>
      <c r="E70" s="2">
        <v>2</v>
      </c>
      <c r="F70" s="2">
        <v>1.75</v>
      </c>
    </row>
    <row r="71" spans="1:6">
      <c r="A71" t="str">
        <f>+Conceptos!B20</f>
        <v>Dinamarca</v>
      </c>
      <c r="B71" s="2">
        <v>0</v>
      </c>
      <c r="C71" s="2">
        <v>0</v>
      </c>
      <c r="D71" s="2">
        <v>0</v>
      </c>
      <c r="E71" s="2">
        <v>2</v>
      </c>
      <c r="F71" s="2">
        <v>1.75</v>
      </c>
    </row>
    <row r="72" spans="1:6">
      <c r="A72" t="str">
        <f>+Conceptos!B21</f>
        <v>Finlandia</v>
      </c>
      <c r="B72" s="2">
        <v>0</v>
      </c>
      <c r="C72" s="2">
        <v>0</v>
      </c>
      <c r="D72" s="2">
        <v>0</v>
      </c>
      <c r="E72" s="2">
        <v>2</v>
      </c>
      <c r="F72" s="2">
        <v>1.75</v>
      </c>
    </row>
    <row r="73" spans="1:6">
      <c r="A73" t="str">
        <f>+Conceptos!B22</f>
        <v>Holanda</v>
      </c>
      <c r="B73" s="2">
        <v>0</v>
      </c>
      <c r="C73" s="2">
        <v>0</v>
      </c>
      <c r="D73" s="2">
        <v>0</v>
      </c>
      <c r="E73" s="2">
        <v>2</v>
      </c>
      <c r="F73" s="2">
        <v>1.75</v>
      </c>
    </row>
    <row r="74" spans="1:6">
      <c r="A74" t="str">
        <f>+Conceptos!B23</f>
        <v>Hungría</v>
      </c>
      <c r="B74" s="2">
        <v>0</v>
      </c>
      <c r="C74" s="2">
        <v>0</v>
      </c>
      <c r="D74" s="2">
        <v>0</v>
      </c>
      <c r="E74" s="2">
        <v>2</v>
      </c>
      <c r="F74" s="2">
        <v>1.75</v>
      </c>
    </row>
    <row r="75" spans="1:6">
      <c r="A75" t="str">
        <f>+Conceptos!B24</f>
        <v>Israel</v>
      </c>
      <c r="B75" s="2">
        <v>0</v>
      </c>
      <c r="C75" s="2">
        <v>0</v>
      </c>
      <c r="D75" s="2">
        <v>0</v>
      </c>
      <c r="E75" s="2">
        <v>2</v>
      </c>
      <c r="F75" s="2">
        <v>1.75</v>
      </c>
    </row>
    <row r="76" spans="1:6">
      <c r="A76" t="str">
        <f>+Conceptos!B25</f>
        <v>Italia</v>
      </c>
      <c r="B76" s="2">
        <v>0</v>
      </c>
      <c r="C76" s="2">
        <v>0</v>
      </c>
      <c r="D76" s="2">
        <v>0</v>
      </c>
      <c r="E76" s="2">
        <v>2</v>
      </c>
      <c r="F76" s="2">
        <v>1.75</v>
      </c>
    </row>
    <row r="77" spans="1:6">
      <c r="A77" t="str">
        <f>+Conceptos!B26</f>
        <v>Noruega</v>
      </c>
      <c r="B77" s="2">
        <v>0</v>
      </c>
      <c r="C77" s="2">
        <v>0</v>
      </c>
      <c r="D77" s="2">
        <v>0</v>
      </c>
      <c r="E77" s="2">
        <v>2</v>
      </c>
      <c r="F77" s="2">
        <v>1.75</v>
      </c>
    </row>
    <row r="78" spans="1:6">
      <c r="A78" t="str">
        <f>+Conceptos!B27</f>
        <v>Polonia</v>
      </c>
      <c r="B78" s="2">
        <v>0</v>
      </c>
      <c r="C78" s="2">
        <v>0</v>
      </c>
      <c r="D78" s="2">
        <v>0</v>
      </c>
      <c r="E78" s="2">
        <v>2</v>
      </c>
      <c r="F78" s="2">
        <v>1.75</v>
      </c>
    </row>
    <row r="79" spans="1:6">
      <c r="A79" t="str">
        <f>+Conceptos!B28</f>
        <v>Suecia</v>
      </c>
      <c r="B79" s="2">
        <v>0</v>
      </c>
      <c r="C79" s="2">
        <v>0</v>
      </c>
      <c r="D79" s="2">
        <v>0</v>
      </c>
      <c r="E79" s="2">
        <v>2</v>
      </c>
      <c r="F79" s="2">
        <v>1.75</v>
      </c>
    </row>
    <row r="80" spans="1:6">
      <c r="A80" t="str">
        <f>+Conceptos!B29</f>
        <v>Turquía</v>
      </c>
      <c r="B80" s="2">
        <v>0</v>
      </c>
      <c r="C80" s="2">
        <v>0</v>
      </c>
      <c r="D80" s="2">
        <v>0</v>
      </c>
      <c r="E80" s="2">
        <v>2</v>
      </c>
      <c r="F80" s="2">
        <v>1.75</v>
      </c>
    </row>
    <row r="81" spans="1:6">
      <c r="A81" t="str">
        <f>+Conceptos!B30</f>
        <v>Resto Mundo</v>
      </c>
      <c r="B81" s="2">
        <v>0</v>
      </c>
      <c r="C81" s="2">
        <v>0</v>
      </c>
      <c r="D81" s="2">
        <v>0</v>
      </c>
      <c r="E81" s="2">
        <v>2</v>
      </c>
      <c r="F81" s="2">
        <v>1.75</v>
      </c>
    </row>
    <row r="82" spans="1:6" ht="13.5" thickBot="1"/>
    <row r="83" spans="1:6" ht="13.5" thickBot="1">
      <c r="A83" s="69" t="s">
        <v>266</v>
      </c>
      <c r="B83" s="72" t="s">
        <v>3</v>
      </c>
      <c r="C83" s="234" t="s">
        <v>7</v>
      </c>
      <c r="D83" s="73" t="s">
        <v>8</v>
      </c>
      <c r="E83" s="234" t="s">
        <v>9</v>
      </c>
      <c r="F83" s="74" t="s">
        <v>10</v>
      </c>
    </row>
    <row r="84" spans="1:6">
      <c r="A84" t="str">
        <f>+A56</f>
        <v>España</v>
      </c>
      <c r="B84" s="469">
        <f>+E26</f>
        <v>539624.60716925003</v>
      </c>
      <c r="C84" s="469">
        <f>+F26</f>
        <v>1895624.2399325003</v>
      </c>
      <c r="D84" s="469">
        <f>+G26</f>
        <v>3779654.038836</v>
      </c>
      <c r="E84" s="469">
        <f>+H26</f>
        <v>5397625.2370835003</v>
      </c>
      <c r="F84" s="469">
        <f>+I26</f>
        <v>5389159.6644124705</v>
      </c>
    </row>
    <row r="85" spans="1:6">
      <c r="A85" t="str">
        <f>+A57</f>
        <v>Japón</v>
      </c>
      <c r="B85" s="469">
        <f>+B57*' cifra negocios 1-24'!Y205</f>
        <v>0</v>
      </c>
      <c r="C85" s="469">
        <f>+C57*' cifra negocios 1-24'!Z205</f>
        <v>358894</v>
      </c>
      <c r="D85" s="469">
        <f>+D57*' cifra negocios 1-24'!AA205</f>
        <v>762494.24999999988</v>
      </c>
      <c r="E85" s="469">
        <f>+E57*' cifra negocios 1-24'!AB205</f>
        <v>852295.49999999977</v>
      </c>
      <c r="F85" s="469">
        <f>+F57*' cifra negocios 1-24'!AC205</f>
        <v>1040061.75</v>
      </c>
    </row>
    <row r="86" spans="1:6">
      <c r="A86" t="str">
        <f t="shared" ref="A86:A109" si="6">+A58</f>
        <v>Alemania</v>
      </c>
      <c r="B86" s="469">
        <f>+B58*' cifra negocios 1-24'!AU205</f>
        <v>0</v>
      </c>
      <c r="C86" s="469">
        <f>+C58*' cifra negocios 1-24'!AV205</f>
        <v>0</v>
      </c>
      <c r="D86" s="469">
        <f>+D58*' cifra negocios 1-24'!AW205</f>
        <v>1393902.0000000002</v>
      </c>
      <c r="E86" s="469">
        <f>+E58*' cifra negocios 1-24'!AX205</f>
        <v>1872842.0000000002</v>
      </c>
      <c r="F86" s="469">
        <f>+F58*' cifra negocios 1-24'!AY205</f>
        <v>917605.5</v>
      </c>
    </row>
    <row r="87" spans="1:6">
      <c r="A87" t="str">
        <f t="shared" si="6"/>
        <v>Estados Unidos</v>
      </c>
      <c r="B87" s="469">
        <f>+B59*' cifra negocios 1-24'!BQ205</f>
        <v>0</v>
      </c>
      <c r="C87" s="469">
        <f>+C59*' cifra negocios 1-24'!BR205</f>
        <v>0</v>
      </c>
      <c r="D87" s="469">
        <f>+D59*' cifra negocios 1-24'!BS205</f>
        <v>0</v>
      </c>
      <c r="E87" s="469">
        <f>+E59*' cifra negocios 1-24'!BT205</f>
        <v>3727024</v>
      </c>
      <c r="F87" s="469">
        <f>+F59*' cifra negocios 1-24'!BU205</f>
        <v>1750852.25</v>
      </c>
    </row>
    <row r="88" spans="1:6">
      <c r="A88" t="str">
        <f t="shared" si="6"/>
        <v>México</v>
      </c>
      <c r="B88" s="469">
        <f>+B60*' cifra negocios 1-24'!CM205</f>
        <v>0</v>
      </c>
      <c r="C88" s="469">
        <f>+C60*' cifra negocios 1-24'!CN205</f>
        <v>0</v>
      </c>
      <c r="D88" s="469">
        <f>+D60*' cifra negocios 1-24'!CO205</f>
        <v>0</v>
      </c>
      <c r="E88" s="469">
        <f>+E60*' cifra negocios 1-24'!CP205</f>
        <v>1866622.0000000002</v>
      </c>
      <c r="F88" s="469">
        <f>+F60*' cifra negocios 1-24'!CQ205</f>
        <v>879507.99999999988</v>
      </c>
    </row>
    <row r="89" spans="1:6">
      <c r="A89" t="str">
        <f t="shared" si="6"/>
        <v>Brasil</v>
      </c>
      <c r="B89" s="469">
        <f>+B61*' cifra negocios 1-24'!DI205</f>
        <v>0</v>
      </c>
      <c r="C89" s="469">
        <f>+C61*' cifra negocios 1-24'!DJ205</f>
        <v>0</v>
      </c>
      <c r="D89" s="469">
        <f>+D61*' cifra negocios 1-24'!DK205</f>
        <v>0</v>
      </c>
      <c r="E89" s="469">
        <f>+E61*' cifra negocios 1-24'!DL205</f>
        <v>1866622.0000000002</v>
      </c>
      <c r="F89" s="469">
        <f>+F61*' cifra negocios 1-24'!DM205</f>
        <v>879507.99999999988</v>
      </c>
    </row>
    <row r="90" spans="1:6">
      <c r="A90" t="str">
        <f t="shared" si="6"/>
        <v>Australia</v>
      </c>
      <c r="B90" s="469">
        <f>+B62*' cifra negocios 1-24'!EE205</f>
        <v>0</v>
      </c>
      <c r="C90" s="469">
        <f>+C62*' cifra negocios 1-24'!EF205</f>
        <v>0</v>
      </c>
      <c r="D90" s="469">
        <f>+D62*' cifra negocios 1-24'!EG205</f>
        <v>0</v>
      </c>
      <c r="E90" s="469">
        <f>+E62*' cifra negocios 1-24'!EH205</f>
        <v>1864134.0000000002</v>
      </c>
      <c r="F90" s="469">
        <f>+F62*' cifra negocios 1-24'!EI205</f>
        <v>876242.49999999988</v>
      </c>
    </row>
    <row r="91" spans="1:6">
      <c r="A91" t="str">
        <f t="shared" si="6"/>
        <v>Rusia</v>
      </c>
      <c r="B91" s="469">
        <f>+B63*' cifra negocios 1-24'!FA205</f>
        <v>0</v>
      </c>
      <c r="C91" s="469">
        <f>+C63*' cifra negocios 1-24'!FB205</f>
        <v>0</v>
      </c>
      <c r="D91" s="469">
        <f>+D63*' cifra negocios 1-24'!FC205</f>
        <v>0</v>
      </c>
      <c r="E91" s="469">
        <f>+E63*' cifra negocios 1-24'!FD205</f>
        <v>1866622.0000000002</v>
      </c>
      <c r="F91" s="469">
        <f>+F63*' cifra negocios 1-24'!FE205</f>
        <v>879507.99999999988</v>
      </c>
    </row>
    <row r="92" spans="1:6">
      <c r="A92" t="str">
        <f t="shared" si="6"/>
        <v>China</v>
      </c>
      <c r="B92" s="469">
        <f>+B64*' cifra negocios 1-24'!FW205</f>
        <v>0</v>
      </c>
      <c r="C92" s="469">
        <f>+C64*' cifra negocios 1-24'!FX205</f>
        <v>0</v>
      </c>
      <c r="D92" s="469">
        <f>+D64*' cifra negocios 1-24'!FY205</f>
        <v>0</v>
      </c>
      <c r="E92" s="469">
        <f>+E64*' cifra negocios 1-24'!FZ205</f>
        <v>1834278</v>
      </c>
      <c r="F92" s="469">
        <f>+F64*' cifra negocios 1-24'!GA205</f>
        <v>874609.74999999988</v>
      </c>
    </row>
    <row r="93" spans="1:6">
      <c r="A93" t="str">
        <f t="shared" si="6"/>
        <v>Francia</v>
      </c>
      <c r="B93" s="469">
        <f>+B65*' cifra negocios 1-24'!GS205</f>
        <v>0</v>
      </c>
      <c r="C93" s="469">
        <f>+C65*' cifra negocios 1-24'!GT205</f>
        <v>0</v>
      </c>
      <c r="D93" s="469">
        <f>+D65*' cifra negocios 1-24'!GU205</f>
        <v>0</v>
      </c>
      <c r="E93" s="469">
        <f>+E65*' cifra negocios 1-24'!GV205</f>
        <v>1828680.0000000002</v>
      </c>
      <c r="F93" s="469">
        <f>+F65*' cifra negocios 1-24'!GW205</f>
        <v>869167.25</v>
      </c>
    </row>
    <row r="94" spans="1:6">
      <c r="A94" t="str">
        <f t="shared" si="6"/>
        <v>Reino Unido</v>
      </c>
      <c r="B94" s="469">
        <f>+B66*' cifra negocios 1-24'!HO205</f>
        <v>0</v>
      </c>
      <c r="C94" s="469">
        <f>+C66*' cifra negocios 1-24'!HP205</f>
        <v>0</v>
      </c>
      <c r="D94" s="469">
        <f>+D66*' cifra negocios 1-24'!HQ205</f>
        <v>0</v>
      </c>
      <c r="E94" s="469">
        <f>+E66*' cifra negocios 1-24'!HR205</f>
        <v>1828680.0000000002</v>
      </c>
      <c r="F94" s="469">
        <f>+F66*' cifra negocios 1-24'!HS205</f>
        <v>869167.25</v>
      </c>
    </row>
    <row r="95" spans="1:6">
      <c r="A95" t="str">
        <f t="shared" si="6"/>
        <v>Austria</v>
      </c>
      <c r="B95" s="469">
        <f>+B67*' cifra negocios 1-24'!C443</f>
        <v>0</v>
      </c>
      <c r="C95" s="469">
        <f>+C67*' cifra negocios 1-24'!D443</f>
        <v>0</v>
      </c>
      <c r="D95" s="469">
        <f>+D67*' cifra negocios 1-24'!E443</f>
        <v>0</v>
      </c>
      <c r="E95" s="469">
        <f>+E67*' cifra negocios 1-24'!F443</f>
        <v>160476</v>
      </c>
      <c r="F95" s="469">
        <f>+F67*' cifra negocios 1-24'!G443</f>
        <v>649834.50000000012</v>
      </c>
    </row>
    <row r="96" spans="1:6">
      <c r="A96" t="str">
        <f t="shared" si="6"/>
        <v>Bélgica</v>
      </c>
      <c r="B96" s="469">
        <f>+B68*' cifra negocios 1-24'!Y443</f>
        <v>0</v>
      </c>
      <c r="C96" s="469">
        <f>+C68*' cifra negocios 1-24'!Z443</f>
        <v>0</v>
      </c>
      <c r="D96" s="469">
        <f>+D68*' cifra negocios 1-24'!AA443</f>
        <v>0</v>
      </c>
      <c r="E96" s="469">
        <f>+E68*' cifra negocios 1-24'!AB443</f>
        <v>160476</v>
      </c>
      <c r="F96" s="469">
        <f>+F68*' cifra negocios 1-24'!AC443</f>
        <v>1085234.5</v>
      </c>
    </row>
    <row r="97" spans="1:6">
      <c r="A97" t="str">
        <f t="shared" si="6"/>
        <v>Bulgaria</v>
      </c>
      <c r="B97" s="469">
        <f>+B69*' cifra negocios 1-24'!AU443</f>
        <v>0</v>
      </c>
      <c r="C97" s="469">
        <f>+C69*' cifra negocios 1-24'!AV443</f>
        <v>0</v>
      </c>
      <c r="D97" s="469">
        <f>+D69*' cifra negocios 1-24'!AW443</f>
        <v>0</v>
      </c>
      <c r="E97" s="469">
        <f>+E69*' cifra negocios 1-24'!AX443</f>
        <v>160476</v>
      </c>
      <c r="F97" s="469">
        <f>+F69*' cifra negocios 1-24'!AY443</f>
        <v>584524.5</v>
      </c>
    </row>
    <row r="98" spans="1:6">
      <c r="A98" t="str">
        <f t="shared" si="6"/>
        <v>Canadá</v>
      </c>
      <c r="B98" s="469">
        <f>+B70*' cifra negocios 1-24'!BQ443</f>
        <v>0</v>
      </c>
      <c r="C98" s="469">
        <f>+C70*' cifra negocios 1-24'!BR443</f>
        <v>0</v>
      </c>
      <c r="D98" s="469">
        <f>+D70*' cifra negocios 1-24'!BS443</f>
        <v>0</v>
      </c>
      <c r="E98" s="469">
        <f>+E70*' cifra negocios 1-24'!BT443</f>
        <v>160476</v>
      </c>
      <c r="F98" s="469">
        <f>+F70*' cifra negocios 1-24'!BU443</f>
        <v>1085234.5</v>
      </c>
    </row>
    <row r="99" spans="1:6">
      <c r="A99" t="str">
        <f t="shared" si="6"/>
        <v>Dinamarca</v>
      </c>
      <c r="B99" s="469">
        <f>+B71*' cifra negocios 1-24'!CM443</f>
        <v>0</v>
      </c>
      <c r="C99" s="469">
        <f>+C71*' cifra negocios 1-24'!CN443</f>
        <v>0</v>
      </c>
      <c r="D99" s="469">
        <f>+D71*' cifra negocios 1-24'!CO443</f>
        <v>0</v>
      </c>
      <c r="E99" s="469">
        <f>+E71*' cifra negocios 1-24'!CP443</f>
        <v>160476</v>
      </c>
      <c r="F99" s="469">
        <f>+F71*' cifra negocios 1-24'!CQ443</f>
        <v>451183.25</v>
      </c>
    </row>
    <row r="100" spans="1:6">
      <c r="A100" t="str">
        <f t="shared" si="6"/>
        <v>Finlandia</v>
      </c>
      <c r="B100" s="469">
        <f>+B72*' cifra negocios 1-24'!DI443</f>
        <v>0</v>
      </c>
      <c r="C100" s="469">
        <f>+C72*' cifra negocios 1-24'!DJ443</f>
        <v>0</v>
      </c>
      <c r="D100" s="469">
        <f>+D72*' cifra negocios 1-24'!DK443</f>
        <v>0</v>
      </c>
      <c r="E100" s="469">
        <f>+E72*' cifra negocios 1-24'!DL443</f>
        <v>129376</v>
      </c>
      <c r="F100" s="469">
        <f>+F72*' cifra negocios 1-24'!DM443</f>
        <v>451183.25</v>
      </c>
    </row>
    <row r="101" spans="1:6">
      <c r="A101" t="str">
        <f t="shared" si="6"/>
        <v>Holanda</v>
      </c>
      <c r="B101" s="469">
        <f>+B73*' cifra negocios 1-24'!EE443</f>
        <v>0</v>
      </c>
      <c r="C101" s="469">
        <f>+C73*' cifra negocios 1-24'!EF443</f>
        <v>0</v>
      </c>
      <c r="D101" s="469">
        <f>+D73*' cifra negocios 1-24'!EG443</f>
        <v>0</v>
      </c>
      <c r="E101" s="469">
        <f>+E73*' cifra negocios 1-24'!EH443</f>
        <v>160476</v>
      </c>
      <c r="F101" s="469">
        <f>+F73*' cifra negocios 1-24'!EI443</f>
        <v>1085234.5</v>
      </c>
    </row>
    <row r="102" spans="1:6">
      <c r="A102" t="str">
        <f t="shared" si="6"/>
        <v>Hungría</v>
      </c>
      <c r="B102" s="469">
        <f>+B74*' cifra negocios 1-24'!FA443</f>
        <v>0</v>
      </c>
      <c r="C102" s="469">
        <f>+C74*' cifra negocios 1-24'!FB443</f>
        <v>0</v>
      </c>
      <c r="D102" s="469">
        <f>+D74*' cifra negocios 1-24'!FC443</f>
        <v>0</v>
      </c>
      <c r="E102" s="469">
        <f>+E74*' cifra negocios 1-24'!FD443</f>
        <v>160476</v>
      </c>
      <c r="F102" s="469">
        <f>+F74*' cifra negocios 1-24'!FE443</f>
        <v>1085234.5</v>
      </c>
    </row>
    <row r="103" spans="1:6">
      <c r="A103" t="str">
        <f t="shared" si="6"/>
        <v>Israel</v>
      </c>
      <c r="B103" s="469">
        <f>+B75*' cifra negocios 1-24'!FW443</f>
        <v>0</v>
      </c>
      <c r="C103" s="469">
        <f>+C75*' cifra negocios 1-24'!FX443</f>
        <v>0</v>
      </c>
      <c r="D103" s="469">
        <f>+D75*' cifra negocios 1-24'!FY443</f>
        <v>0</v>
      </c>
      <c r="E103" s="469">
        <f>+E75*' cifra negocios 1-24'!FZ443</f>
        <v>160476</v>
      </c>
      <c r="F103" s="469">
        <f>+F75*' cifra negocios 1-24'!GA443</f>
        <v>611737</v>
      </c>
    </row>
    <row r="104" spans="1:6">
      <c r="A104" t="str">
        <f t="shared" si="6"/>
        <v>Italia</v>
      </c>
      <c r="B104" s="469">
        <f>+B76*' cifra negocios 1-24'!GS443</f>
        <v>0</v>
      </c>
      <c r="C104" s="469">
        <f>+C76*' cifra negocios 1-24'!GT443</f>
        <v>0</v>
      </c>
      <c r="D104" s="469">
        <f>+D76*' cifra negocios 1-24'!GU443</f>
        <v>0</v>
      </c>
      <c r="E104" s="469">
        <f>+E76*' cifra negocios 1-24'!GV443</f>
        <v>160476</v>
      </c>
      <c r="F104" s="469">
        <f>+F76*' cifra negocios 1-24'!GW443</f>
        <v>1085234.5</v>
      </c>
    </row>
    <row r="105" spans="1:6">
      <c r="A105" t="str">
        <f t="shared" si="6"/>
        <v>Noruega</v>
      </c>
      <c r="B105" s="469">
        <f>+B77*' cifra negocios 1-24'!HO443</f>
        <v>0</v>
      </c>
      <c r="C105" s="469">
        <f>+C77*' cifra negocios 1-24'!HP443</f>
        <v>0</v>
      </c>
      <c r="D105" s="469">
        <f>+D77*' cifra negocios 1-24'!HQ443</f>
        <v>0</v>
      </c>
      <c r="E105" s="469">
        <f>+E77*' cifra negocios 1-24'!HR443</f>
        <v>160476</v>
      </c>
      <c r="F105" s="469">
        <f>+F77*' cifra negocios 1-24'!HS443</f>
        <v>451183.25</v>
      </c>
    </row>
    <row r="106" spans="1:6">
      <c r="A106" t="str">
        <f t="shared" si="6"/>
        <v>Polonia</v>
      </c>
      <c r="B106" s="469">
        <f>+B78*' cifra negocios 1-24'!C674</f>
        <v>0</v>
      </c>
      <c r="C106" s="469">
        <f>+C78*' cifra negocios 1-24'!D674</f>
        <v>0</v>
      </c>
      <c r="D106" s="469">
        <f>+D78*' cifra negocios 1-24'!E674</f>
        <v>0</v>
      </c>
      <c r="E106" s="469">
        <f>+E78*' cifra negocios 1-24'!F674</f>
        <v>160476</v>
      </c>
      <c r="F106" s="469">
        <f>+F78*' cifra negocios 1-24'!G674</f>
        <v>715144.49999999988</v>
      </c>
    </row>
    <row r="107" spans="1:6">
      <c r="A107" t="str">
        <f t="shared" si="6"/>
        <v>Suecia</v>
      </c>
      <c r="B107" s="469">
        <f>+B79*' cifra negocios 1-24'!Y674</f>
        <v>0</v>
      </c>
      <c r="C107" s="469">
        <f>+C79*' cifra negocios 1-24'!Z674</f>
        <v>0</v>
      </c>
      <c r="D107" s="469">
        <f>+D79*' cifra negocios 1-24'!AA674</f>
        <v>0</v>
      </c>
      <c r="E107" s="469">
        <f>+E79*' cifra negocios 1-24'!AB674</f>
        <v>160476</v>
      </c>
      <c r="F107" s="469">
        <f>+F79*' cifra negocios 1-24'!AC674</f>
        <v>715144.49999999988</v>
      </c>
    </row>
    <row r="108" spans="1:6">
      <c r="A108" t="str">
        <f t="shared" si="6"/>
        <v>Turquía</v>
      </c>
      <c r="B108" s="469">
        <f>+' cifra negocios 1-24'!AU673*gastos!B80</f>
        <v>0</v>
      </c>
      <c r="C108" s="469">
        <f>+' cifra negocios 1-24'!AV673*gastos!C80</f>
        <v>0</v>
      </c>
      <c r="D108" s="469">
        <f>+' cifra negocios 1-24'!AW673*gastos!D80</f>
        <v>0</v>
      </c>
      <c r="E108" s="469">
        <f>+' cifra negocios 1-24'!AX674*gastos!E80</f>
        <v>160476</v>
      </c>
      <c r="F108" s="469">
        <f>+' cifra negocios 1-24'!AY674*gastos!F80</f>
        <v>715144.49999999988</v>
      </c>
    </row>
    <row r="109" spans="1:6">
      <c r="A109" t="str">
        <f t="shared" si="6"/>
        <v>Resto Mundo</v>
      </c>
      <c r="B109" s="469">
        <f>+B81*' cifra negocios 1-24'!BQ674</f>
        <v>0</v>
      </c>
      <c r="C109" s="469">
        <f>+C81*' cifra negocios 1-24'!BR674</f>
        <v>0</v>
      </c>
      <c r="D109" s="469">
        <f>+D81*' cifra negocios 1-24'!BS674</f>
        <v>0</v>
      </c>
      <c r="E109" s="469">
        <f>+E81*' cifra negocios 1-24'!BT674</f>
        <v>953525.99999999988</v>
      </c>
      <c r="F109" s="469">
        <f>+F81*' cifra negocios 1-24'!BU674</f>
        <v>2554709.4999999995</v>
      </c>
    </row>
    <row r="110" spans="1:6">
      <c r="B110" s="469"/>
      <c r="C110" s="469"/>
      <c r="D110" s="469"/>
      <c r="E110" s="469"/>
      <c r="F110" s="469"/>
    </row>
    <row r="111" spans="1:6">
      <c r="B111" s="469">
        <f>SUM(B84:B110)</f>
        <v>539624.60716925003</v>
      </c>
      <c r="C111" s="469">
        <f>SUM(C84:C110)</f>
        <v>2254518.2399325003</v>
      </c>
      <c r="D111" s="469">
        <f>SUM(D84:D110)</f>
        <v>5936050.2888359996</v>
      </c>
      <c r="E111" s="469">
        <f>SUM(E84:E110)</f>
        <v>27974514.737083502</v>
      </c>
      <c r="F111" s="469">
        <f>SUM(F84:F110)</f>
        <v>28551351.164412469</v>
      </c>
    </row>
  </sheetData>
  <phoneticPr fontId="3" type="noConversion"/>
  <pageMargins left="0.16" right="0.15" top="0.21" bottom="0.25" header="0" footer="0"/>
  <pageSetup paperSize="9" scale="84" fitToHeight="2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2:I97"/>
  <sheetViews>
    <sheetView showGridLines="0" zoomScale="85" workbookViewId="0">
      <selection activeCell="B3" sqref="B3"/>
    </sheetView>
  </sheetViews>
  <sheetFormatPr baseColWidth="10" defaultRowHeight="12.75"/>
  <cols>
    <col min="2" max="2" width="23.85546875" bestFit="1" customWidth="1"/>
    <col min="8" max="8" width="12.7109375" bestFit="1" customWidth="1"/>
  </cols>
  <sheetData>
    <row r="2" spans="1:8" ht="13.5" thickBot="1">
      <c r="B2" t="s">
        <v>83</v>
      </c>
      <c r="E2" s="54">
        <v>0.03</v>
      </c>
      <c r="F2" s="54">
        <v>3.5000000000000003E-2</v>
      </c>
      <c r="G2" s="54">
        <v>3.2000000000000001E-2</v>
      </c>
      <c r="H2" s="54">
        <v>3.5000000000000003E-2</v>
      </c>
    </row>
    <row r="3" spans="1:8" ht="13.5" thickBot="1">
      <c r="A3" s="69" t="s">
        <v>94</v>
      </c>
      <c r="B3" s="69"/>
      <c r="C3" s="83" t="s">
        <v>75</v>
      </c>
      <c r="D3" s="72" t="s">
        <v>3</v>
      </c>
      <c r="E3" s="73" t="s">
        <v>7</v>
      </c>
      <c r="F3" s="73" t="s">
        <v>8</v>
      </c>
      <c r="G3" s="73" t="s">
        <v>9</v>
      </c>
      <c r="H3" s="74" t="s">
        <v>10</v>
      </c>
    </row>
    <row r="4" spans="1:8">
      <c r="B4" t="s">
        <v>133</v>
      </c>
      <c r="C4" s="2">
        <v>2000</v>
      </c>
      <c r="D4" s="2">
        <f>+C4*12</f>
        <v>24000</v>
      </c>
      <c r="E4" s="2">
        <f>+D4+(D4*$E$2)</f>
        <v>24720</v>
      </c>
      <c r="F4" s="2">
        <f>+E4+(E4*$F$2)</f>
        <v>25585.200000000001</v>
      </c>
      <c r="G4" s="2">
        <f t="shared" ref="G4:H11" si="0">+F4+(F4*G$2)</f>
        <v>26403.9264</v>
      </c>
      <c r="H4" s="2">
        <f t="shared" si="0"/>
        <v>27328.063824000001</v>
      </c>
    </row>
    <row r="5" spans="1:8">
      <c r="B5" t="s">
        <v>31</v>
      </c>
      <c r="C5" s="2">
        <v>250</v>
      </c>
      <c r="D5" s="2">
        <f>+C5*12</f>
        <v>3000</v>
      </c>
      <c r="E5" s="2">
        <f t="shared" ref="E5:E11" si="1">+D5+(D5*$E$2)</f>
        <v>3090</v>
      </c>
      <c r="F5" s="2">
        <f t="shared" ref="F5:F11" si="2">+E5+(E5*$F$2)</f>
        <v>3198.15</v>
      </c>
      <c r="G5" s="2">
        <f t="shared" si="0"/>
        <v>3300.4908</v>
      </c>
      <c r="H5" s="2">
        <f t="shared" si="0"/>
        <v>3416.0079780000001</v>
      </c>
    </row>
    <row r="6" spans="1:8">
      <c r="B6" t="s">
        <v>30</v>
      </c>
      <c r="C6" s="2">
        <v>60</v>
      </c>
      <c r="D6" s="2">
        <f>+C6*12</f>
        <v>720</v>
      </c>
      <c r="E6" s="2">
        <f t="shared" si="1"/>
        <v>741.6</v>
      </c>
      <c r="F6" s="2">
        <f t="shared" si="2"/>
        <v>767.55600000000004</v>
      </c>
      <c r="G6" s="2">
        <f t="shared" si="0"/>
        <v>792.11779200000001</v>
      </c>
      <c r="H6" s="2">
        <f t="shared" si="0"/>
        <v>819.84191471999998</v>
      </c>
    </row>
    <row r="7" spans="1:8">
      <c r="B7" t="s">
        <v>72</v>
      </c>
      <c r="C7" s="2">
        <v>30</v>
      </c>
      <c r="D7" s="2">
        <f>+C7*12</f>
        <v>360</v>
      </c>
      <c r="E7" s="2">
        <f t="shared" si="1"/>
        <v>370.8</v>
      </c>
      <c r="F7" s="2">
        <f t="shared" si="2"/>
        <v>383.77800000000002</v>
      </c>
      <c r="G7" s="2">
        <f t="shared" si="0"/>
        <v>396.058896</v>
      </c>
      <c r="H7" s="2">
        <f t="shared" si="0"/>
        <v>409.92095735999999</v>
      </c>
    </row>
    <row r="8" spans="1:8">
      <c r="B8" t="s">
        <v>73</v>
      </c>
      <c r="C8" s="2">
        <v>30</v>
      </c>
      <c r="D8" s="2">
        <f>+C8*12</f>
        <v>360</v>
      </c>
      <c r="E8" s="2">
        <f t="shared" si="1"/>
        <v>370.8</v>
      </c>
      <c r="F8" s="2">
        <f t="shared" si="2"/>
        <v>383.77800000000002</v>
      </c>
      <c r="G8" s="2">
        <f t="shared" si="0"/>
        <v>396.058896</v>
      </c>
      <c r="H8" s="2">
        <f t="shared" si="0"/>
        <v>409.92095735999999</v>
      </c>
    </row>
    <row r="9" spans="1:8">
      <c r="B9" t="s">
        <v>79</v>
      </c>
      <c r="C9" s="2"/>
      <c r="D9" s="2">
        <f>+D33</f>
        <v>39200</v>
      </c>
      <c r="E9" s="2">
        <f t="shared" si="1"/>
        <v>40376</v>
      </c>
      <c r="F9" s="2">
        <f t="shared" si="2"/>
        <v>41789.160000000003</v>
      </c>
      <c r="G9" s="2">
        <f t="shared" si="0"/>
        <v>43126.413120000005</v>
      </c>
      <c r="H9" s="2">
        <f t="shared" si="0"/>
        <v>44635.837579200008</v>
      </c>
    </row>
    <row r="10" spans="1:8">
      <c r="B10" t="s">
        <v>80</v>
      </c>
      <c r="C10" s="2">
        <v>1500</v>
      </c>
      <c r="D10" s="2">
        <f>+C10</f>
        <v>1500</v>
      </c>
      <c r="E10" s="2">
        <f t="shared" si="1"/>
        <v>1545</v>
      </c>
      <c r="F10" s="2">
        <f t="shared" si="2"/>
        <v>1599.075</v>
      </c>
      <c r="G10" s="2">
        <f t="shared" si="0"/>
        <v>1650.2454</v>
      </c>
      <c r="H10" s="2">
        <f t="shared" si="0"/>
        <v>1708.003989</v>
      </c>
    </row>
    <row r="11" spans="1:8" ht="13.5" thickBot="1">
      <c r="B11" t="s">
        <v>58</v>
      </c>
      <c r="C11" s="2">
        <v>1200</v>
      </c>
      <c r="D11" s="2">
        <f>+C11</f>
        <v>1200</v>
      </c>
      <c r="E11" s="2">
        <f t="shared" si="1"/>
        <v>1236</v>
      </c>
      <c r="F11" s="2">
        <f t="shared" si="2"/>
        <v>1279.26</v>
      </c>
      <c r="G11" s="2">
        <f t="shared" si="0"/>
        <v>1320.19632</v>
      </c>
      <c r="H11" s="2">
        <f t="shared" si="0"/>
        <v>1366.4031912</v>
      </c>
    </row>
    <row r="12" spans="1:8" ht="13.5" thickBot="1">
      <c r="C12" s="57"/>
      <c r="D12" s="58">
        <f>SUM(D4:D11)</f>
        <v>70340</v>
      </c>
      <c r="E12" s="58">
        <f>SUM(E4:E11)</f>
        <v>72450.2</v>
      </c>
      <c r="F12" s="58">
        <f>SUM(F4:F11)</f>
        <v>74985.956999999995</v>
      </c>
      <c r="G12" s="58">
        <f>SUM(G4:G11)</f>
        <v>77385.507624000005</v>
      </c>
      <c r="H12" s="58">
        <f>SUM(H4:H11)</f>
        <v>80094.000390840025</v>
      </c>
    </row>
    <row r="13" spans="1:8">
      <c r="B13" t="s">
        <v>89</v>
      </c>
      <c r="C13" s="32"/>
      <c r="D13" s="32">
        <f>+'Inversión Inicial'!$C$49/10</f>
        <v>2700</v>
      </c>
      <c r="E13" s="32">
        <f>+'Inversión Inicial'!$C$49/10</f>
        <v>2700</v>
      </c>
      <c r="F13" s="32">
        <f>+'Inversión Inicial'!$C$49/10</f>
        <v>2700</v>
      </c>
      <c r="G13" s="32">
        <f>+'Inversión Inicial'!$C$49/10</f>
        <v>2700</v>
      </c>
      <c r="H13" s="32">
        <f>+'Inversión Inicial'!$C$49/10</f>
        <v>2700</v>
      </c>
    </row>
    <row r="14" spans="1:8" ht="13.5" thickBot="1">
      <c r="C14" s="32"/>
      <c r="D14" s="32"/>
      <c r="E14" s="2"/>
      <c r="F14" s="2"/>
      <c r="G14" s="2"/>
      <c r="H14" s="2"/>
    </row>
    <row r="15" spans="1:8" ht="13.5" thickBot="1">
      <c r="B15" s="3" t="s">
        <v>123</v>
      </c>
      <c r="C15" s="68"/>
      <c r="D15" s="68">
        <f>+D12+D13</f>
        <v>73040</v>
      </c>
      <c r="E15" s="68">
        <f>+E12+E13</f>
        <v>75150.2</v>
      </c>
      <c r="F15" s="68">
        <f>+F12+F13</f>
        <v>77685.956999999995</v>
      </c>
      <c r="G15" s="68">
        <f>+G12+G13</f>
        <v>80085.507624000005</v>
      </c>
      <c r="H15" s="58">
        <f>+H12+H13</f>
        <v>82794.000390840025</v>
      </c>
    </row>
    <row r="16" spans="1:8">
      <c r="C16" s="32"/>
      <c r="D16" s="32"/>
    </row>
    <row r="17" spans="1:8">
      <c r="B17" t="s">
        <v>124</v>
      </c>
      <c r="C17" s="32"/>
      <c r="D17" s="32">
        <f>+Conceptos!C123+Conceptos!C124+Conceptos!C125+Conceptos!C126+Conceptos!C127+Conceptos!C128+Conceptos!C129+Conceptos!C130</f>
        <v>5</v>
      </c>
      <c r="E17" s="32">
        <f>+Conceptos!D123+Conceptos!D124+Conceptos!D125+Conceptos!D126+Conceptos!D127+Conceptos!D128+Conceptos!D129+Conceptos!D130</f>
        <v>9</v>
      </c>
      <c r="F17" s="32">
        <f>+Conceptos!E123+Conceptos!E124+Conceptos!E125+Conceptos!E126+Conceptos!E127+Conceptos!E128+Conceptos!E129+Conceptos!E130</f>
        <v>34</v>
      </c>
      <c r="G17" s="32">
        <f>+Conceptos!F123+Conceptos!F124+Conceptos!F125+Conceptos!F126+Conceptos!F127+Conceptos!F128+Conceptos!F129+Conceptos!F130</f>
        <v>101</v>
      </c>
      <c r="H17" s="32">
        <f>+Conceptos!G123+Conceptos!G124+Conceptos!G125+Conceptos!G126+Conceptos!G127+Conceptos!G128+Conceptos!G129+Conceptos!G130</f>
        <v>175</v>
      </c>
    </row>
    <row r="18" spans="1:8" ht="13.5" thickBot="1">
      <c r="C18" s="32"/>
      <c r="D18" s="32"/>
      <c r="E18" s="32"/>
      <c r="F18" s="32"/>
      <c r="G18" s="32"/>
      <c r="H18" s="32"/>
    </row>
    <row r="19" spans="1:8" ht="13.5" thickBot="1">
      <c r="B19" s="3" t="s">
        <v>125</v>
      </c>
      <c r="C19" s="68"/>
      <c r="D19" s="68">
        <f>+D15*D17</f>
        <v>365200</v>
      </c>
      <c r="E19" s="68">
        <f>+E15*E17</f>
        <v>676351.79999999993</v>
      </c>
      <c r="F19" s="68">
        <f>+F15*F17</f>
        <v>2641322.5379999997</v>
      </c>
      <c r="G19" s="68">
        <f>+G15*G17</f>
        <v>8088636.2700240007</v>
      </c>
      <c r="H19" s="58">
        <f>+H15*H17</f>
        <v>14488950.068397004</v>
      </c>
    </row>
    <row r="20" spans="1:8">
      <c r="C20" s="32"/>
      <c r="D20" s="32"/>
    </row>
    <row r="21" spans="1:8">
      <c r="C21" s="32"/>
      <c r="D21" s="32"/>
    </row>
    <row r="22" spans="1:8">
      <c r="B22" t="s">
        <v>90</v>
      </c>
      <c r="D22" s="2">
        <f>+' cifra negocios 1-24'!N206-' cifra negocios 1-24'!G228</f>
        <v>6.832004705443004</v>
      </c>
    </row>
    <row r="23" spans="1:8" ht="13.5" thickBot="1">
      <c r="D23" s="2"/>
      <c r="E23" s="1">
        <f>365-52-19</f>
        <v>294</v>
      </c>
    </row>
    <row r="24" spans="1:8" ht="13.5" thickBot="1">
      <c r="D24" s="57" t="s">
        <v>92</v>
      </c>
      <c r="E24" s="8" t="s">
        <v>93</v>
      </c>
    </row>
    <row r="25" spans="1:8">
      <c r="B25" t="s">
        <v>91</v>
      </c>
      <c r="D25" s="2">
        <f>+(D12+D13)/D22</f>
        <v>10690.859147361185</v>
      </c>
      <c r="E25">
        <f>+D25/E23</f>
        <v>36.363466487623079</v>
      </c>
    </row>
    <row r="29" spans="1:8" ht="13.5" thickBot="1">
      <c r="A29" t="s">
        <v>32</v>
      </c>
    </row>
    <row r="30" spans="1:8" ht="13.5" thickBot="1">
      <c r="B30" t="s">
        <v>95</v>
      </c>
      <c r="C30" s="42" t="s">
        <v>98</v>
      </c>
      <c r="D30" s="44" t="s">
        <v>74</v>
      </c>
    </row>
    <row r="31" spans="1:8">
      <c r="B31" t="s">
        <v>96</v>
      </c>
      <c r="C31" s="2">
        <v>1000</v>
      </c>
      <c r="D31" s="2">
        <f>+C31*14</f>
        <v>14000</v>
      </c>
    </row>
    <row r="32" spans="1:8" ht="13.5" thickBot="1">
      <c r="B32" t="s">
        <v>97</v>
      </c>
      <c r="C32" s="2">
        <v>1800</v>
      </c>
      <c r="D32" s="2">
        <f>+C32*14</f>
        <v>25200</v>
      </c>
    </row>
    <row r="33" spans="1:9" ht="13.5" thickBot="1">
      <c r="B33" s="38" t="s">
        <v>45</v>
      </c>
      <c r="C33" s="2"/>
      <c r="D33" s="59">
        <f>SUM(D31:D32)</f>
        <v>39200</v>
      </c>
    </row>
    <row r="35" spans="1:9" ht="13.5" thickBot="1"/>
    <row r="36" spans="1:9" ht="13.5" thickBot="1">
      <c r="A36" t="s">
        <v>82</v>
      </c>
      <c r="B36" s="42" t="s">
        <v>134</v>
      </c>
      <c r="C36" s="43" t="s">
        <v>135</v>
      </c>
      <c r="D36" s="43" t="s">
        <v>136</v>
      </c>
      <c r="E36" s="43" t="s">
        <v>137</v>
      </c>
      <c r="F36" s="43" t="s">
        <v>138</v>
      </c>
      <c r="G36" s="43" t="s">
        <v>139</v>
      </c>
      <c r="H36" s="80" t="s">
        <v>140</v>
      </c>
      <c r="I36" s="44" t="s">
        <v>119</v>
      </c>
    </row>
    <row r="37" spans="1:9">
      <c r="A37" t="s">
        <v>141</v>
      </c>
      <c r="B37" s="1">
        <v>8</v>
      </c>
      <c r="C37" s="1">
        <v>8</v>
      </c>
      <c r="D37" s="1">
        <v>8</v>
      </c>
      <c r="E37" s="1">
        <v>8</v>
      </c>
      <c r="F37" s="1">
        <v>8</v>
      </c>
      <c r="G37" s="1">
        <v>0</v>
      </c>
      <c r="H37" s="1">
        <v>0</v>
      </c>
      <c r="I37" s="1">
        <f>SUM(B37:H37)</f>
        <v>40</v>
      </c>
    </row>
    <row r="38" spans="1:9" ht="13.5" thickBot="1">
      <c r="A38" t="s">
        <v>142</v>
      </c>
      <c r="B38" s="1">
        <v>2</v>
      </c>
      <c r="C38" s="1">
        <v>2</v>
      </c>
      <c r="D38" s="1">
        <v>2</v>
      </c>
      <c r="E38" s="1">
        <v>3</v>
      </c>
      <c r="F38" s="1">
        <v>3</v>
      </c>
      <c r="G38" s="1">
        <v>8</v>
      </c>
      <c r="H38" s="1">
        <v>0</v>
      </c>
      <c r="I38" s="1">
        <f>SUM(B38:H38)</f>
        <v>20</v>
      </c>
    </row>
    <row r="39" spans="1:9" ht="13.5" thickBot="1">
      <c r="I39" s="81">
        <f>SUM(I37:I38)</f>
        <v>60</v>
      </c>
    </row>
    <row r="40" spans="1:9" ht="13.5" thickBot="1"/>
    <row r="41" spans="1:9" ht="13.5" thickBot="1">
      <c r="A41" s="467" t="s">
        <v>796</v>
      </c>
      <c r="B41" s="465"/>
      <c r="C41" s="466"/>
      <c r="D41" s="72" t="s">
        <v>3</v>
      </c>
      <c r="E41" s="73" t="s">
        <v>7</v>
      </c>
      <c r="F41" s="73" t="s">
        <v>8</v>
      </c>
      <c r="G41" s="73" t="s">
        <v>9</v>
      </c>
      <c r="H41" s="74" t="s">
        <v>10</v>
      </c>
    </row>
    <row r="42" spans="1:9">
      <c r="A42" t="str">
        <f>+Conceptos!B5</f>
        <v>España</v>
      </c>
      <c r="D42" s="1">
        <f>+Conceptos!C123</f>
        <v>5</v>
      </c>
      <c r="E42" s="1">
        <f>+Conceptos!D123</f>
        <v>7</v>
      </c>
      <c r="F42" s="1">
        <f>+Conceptos!E123</f>
        <v>9</v>
      </c>
      <c r="G42" s="1">
        <f>+Conceptos!F123</f>
        <v>11</v>
      </c>
      <c r="H42" s="1">
        <f>+Conceptos!G123</f>
        <v>15</v>
      </c>
    </row>
    <row r="43" spans="1:9">
      <c r="A43" t="str">
        <f>+Conceptos!B6</f>
        <v>Japón</v>
      </c>
      <c r="D43" s="1">
        <f>+Conceptos!C124</f>
        <v>0</v>
      </c>
      <c r="E43" s="1">
        <f>+Conceptos!D124</f>
        <v>1</v>
      </c>
      <c r="F43" s="1">
        <f>+Conceptos!E124</f>
        <v>10</v>
      </c>
      <c r="G43" s="1">
        <f>+Conceptos!F124</f>
        <v>20</v>
      </c>
      <c r="H43" s="1">
        <f>+Conceptos!G124</f>
        <v>30</v>
      </c>
    </row>
    <row r="44" spans="1:9">
      <c r="A44" t="str">
        <f>+Conceptos!B7</f>
        <v>Alemania</v>
      </c>
      <c r="D44" s="1">
        <f>+Conceptos!C125</f>
        <v>0</v>
      </c>
      <c r="E44" s="1">
        <f>+Conceptos!D125</f>
        <v>1</v>
      </c>
      <c r="F44" s="1">
        <f>+Conceptos!E125</f>
        <v>10</v>
      </c>
      <c r="G44" s="1">
        <f>+Conceptos!F125</f>
        <v>20</v>
      </c>
      <c r="H44" s="1">
        <f>+Conceptos!G125</f>
        <v>30</v>
      </c>
    </row>
    <row r="45" spans="1:9">
      <c r="A45" t="str">
        <f>+Conceptos!B8</f>
        <v>Estados Unidos</v>
      </c>
      <c r="D45" s="1">
        <f>+Conceptos!C126</f>
        <v>0</v>
      </c>
      <c r="E45" s="1">
        <f>+Conceptos!D126</f>
        <v>0</v>
      </c>
      <c r="F45" s="1">
        <f>+Conceptos!E126</f>
        <v>1</v>
      </c>
      <c r="G45" s="1">
        <f>+Conceptos!F126</f>
        <v>10</v>
      </c>
      <c r="H45" s="1">
        <f>+Conceptos!G126</f>
        <v>20</v>
      </c>
    </row>
    <row r="46" spans="1:9">
      <c r="A46" t="str">
        <f>+Conceptos!B9</f>
        <v>México</v>
      </c>
      <c r="D46" s="1">
        <f>+Conceptos!C127</f>
        <v>0</v>
      </c>
      <c r="E46" s="1">
        <f>+Conceptos!D127</f>
        <v>0</v>
      </c>
      <c r="F46" s="1">
        <f>+Conceptos!E127</f>
        <v>1</v>
      </c>
      <c r="G46" s="1">
        <f>+Conceptos!F127</f>
        <v>10</v>
      </c>
      <c r="H46" s="1">
        <f>+Conceptos!G127</f>
        <v>20</v>
      </c>
    </row>
    <row r="47" spans="1:9">
      <c r="A47" t="str">
        <f>+Conceptos!B10</f>
        <v>Brasil</v>
      </c>
      <c r="D47" s="1">
        <f>+Conceptos!C128</f>
        <v>0</v>
      </c>
      <c r="E47" s="1">
        <f>+Conceptos!D128</f>
        <v>0</v>
      </c>
      <c r="F47" s="1">
        <f>+Conceptos!E128</f>
        <v>1</v>
      </c>
      <c r="G47" s="1">
        <f>+Conceptos!F128</f>
        <v>10</v>
      </c>
      <c r="H47" s="1">
        <f>+Conceptos!G128</f>
        <v>20</v>
      </c>
    </row>
    <row r="48" spans="1:9">
      <c r="A48" t="str">
        <f>+Conceptos!B11</f>
        <v>Australia</v>
      </c>
      <c r="D48" s="1">
        <f>+Conceptos!C129</f>
        <v>0</v>
      </c>
      <c r="E48" s="1">
        <f>+Conceptos!D129</f>
        <v>0</v>
      </c>
      <c r="F48" s="1">
        <f>+Conceptos!E129</f>
        <v>1</v>
      </c>
      <c r="G48" s="1">
        <f>+Conceptos!F129</f>
        <v>10</v>
      </c>
      <c r="H48" s="1">
        <f>+Conceptos!G129</f>
        <v>20</v>
      </c>
    </row>
    <row r="49" spans="1:8">
      <c r="A49" t="str">
        <f>+Conceptos!B12</f>
        <v>Rusia</v>
      </c>
      <c r="D49" s="1">
        <f>+Conceptos!C130</f>
        <v>0</v>
      </c>
      <c r="E49" s="1">
        <f>+Conceptos!D130</f>
        <v>0</v>
      </c>
      <c r="F49" s="1">
        <f>+Conceptos!E130</f>
        <v>1</v>
      </c>
      <c r="G49" s="1">
        <f>+Conceptos!F130</f>
        <v>10</v>
      </c>
      <c r="H49" s="1">
        <f>+Conceptos!G130</f>
        <v>20</v>
      </c>
    </row>
    <row r="50" spans="1:8">
      <c r="A50" t="str">
        <f>+Conceptos!B13</f>
        <v>China</v>
      </c>
      <c r="D50" s="1">
        <f>+Conceptos!C131</f>
        <v>0</v>
      </c>
      <c r="E50" s="1">
        <f>+Conceptos!D131</f>
        <v>0</v>
      </c>
      <c r="F50" s="1">
        <f>+Conceptos!E131</f>
        <v>0</v>
      </c>
      <c r="G50" s="1">
        <f>+Conceptos!F131</f>
        <v>10</v>
      </c>
      <c r="H50" s="1">
        <f>+Conceptos!G131</f>
        <v>20</v>
      </c>
    </row>
    <row r="51" spans="1:8">
      <c r="A51" t="str">
        <f>+Conceptos!B14</f>
        <v>Francia</v>
      </c>
      <c r="D51" s="1">
        <f>+Conceptos!C132</f>
        <v>0</v>
      </c>
      <c r="E51" s="1">
        <f>+Conceptos!D132</f>
        <v>0</v>
      </c>
      <c r="F51" s="1">
        <f>+Conceptos!E132</f>
        <v>0</v>
      </c>
      <c r="G51" s="1">
        <f>+Conceptos!F132</f>
        <v>1</v>
      </c>
      <c r="H51" s="1">
        <f>+Conceptos!G132</f>
        <v>10</v>
      </c>
    </row>
    <row r="52" spans="1:8">
      <c r="A52" t="str">
        <f>+Conceptos!B15</f>
        <v>Reino Unido</v>
      </c>
      <c r="D52" s="1">
        <f>+Conceptos!C133</f>
        <v>0</v>
      </c>
      <c r="E52" s="1">
        <f>+Conceptos!D133</f>
        <v>0</v>
      </c>
      <c r="F52" s="1">
        <f>+Conceptos!E133</f>
        <v>0</v>
      </c>
      <c r="G52" s="1">
        <f>+Conceptos!F133</f>
        <v>1</v>
      </c>
      <c r="H52" s="1">
        <f>+Conceptos!G133</f>
        <v>10</v>
      </c>
    </row>
    <row r="53" spans="1:8">
      <c r="A53" t="str">
        <f>+Conceptos!B16</f>
        <v>Austria</v>
      </c>
      <c r="D53" s="1">
        <f>+Conceptos!C134</f>
        <v>0</v>
      </c>
      <c r="E53" s="1">
        <f>+Conceptos!D134</f>
        <v>0</v>
      </c>
      <c r="F53" s="1">
        <f>+Conceptos!E134</f>
        <v>0</v>
      </c>
      <c r="G53" s="1">
        <f>+Conceptos!F134</f>
        <v>1</v>
      </c>
      <c r="H53" s="1">
        <f>+Conceptos!G134</f>
        <v>10</v>
      </c>
    </row>
    <row r="54" spans="1:8">
      <c r="A54" t="str">
        <f>+Conceptos!B17</f>
        <v>Bélgica</v>
      </c>
      <c r="D54" s="1">
        <f>+Conceptos!C135</f>
        <v>0</v>
      </c>
      <c r="E54" s="1">
        <f>+Conceptos!D135</f>
        <v>0</v>
      </c>
      <c r="F54" s="1">
        <f>+Conceptos!E135</f>
        <v>0</v>
      </c>
      <c r="G54" s="1">
        <f>+Conceptos!F135</f>
        <v>1</v>
      </c>
      <c r="H54" s="1">
        <f>+Conceptos!G135</f>
        <v>10</v>
      </c>
    </row>
    <row r="55" spans="1:8">
      <c r="A55" t="str">
        <f>+Conceptos!B18</f>
        <v>Bulgaria</v>
      </c>
      <c r="D55" s="1">
        <f>+Conceptos!C136</f>
        <v>0</v>
      </c>
      <c r="E55" s="1">
        <f>+Conceptos!D136</f>
        <v>0</v>
      </c>
      <c r="F55" s="1">
        <f>+Conceptos!E136</f>
        <v>0</v>
      </c>
      <c r="G55" s="1">
        <f>+Conceptos!F136</f>
        <v>1</v>
      </c>
      <c r="H55" s="1">
        <f>+Conceptos!G136</f>
        <v>10</v>
      </c>
    </row>
    <row r="56" spans="1:8">
      <c r="A56" t="str">
        <f>+Conceptos!B19</f>
        <v>Canadá</v>
      </c>
      <c r="D56" s="1">
        <f>+Conceptos!C137</f>
        <v>0</v>
      </c>
      <c r="E56" s="1">
        <f>+Conceptos!D137</f>
        <v>0</v>
      </c>
      <c r="F56" s="1">
        <f>+Conceptos!E137</f>
        <v>0</v>
      </c>
      <c r="G56" s="1">
        <f>+Conceptos!F137</f>
        <v>1</v>
      </c>
      <c r="H56" s="1">
        <f>+Conceptos!G137</f>
        <v>10</v>
      </c>
    </row>
    <row r="57" spans="1:8">
      <c r="A57" t="str">
        <f>+Conceptos!B20</f>
        <v>Dinamarca</v>
      </c>
      <c r="D57" s="1">
        <f>+Conceptos!C138</f>
        <v>0</v>
      </c>
      <c r="E57" s="1">
        <f>+Conceptos!D138</f>
        <v>0</v>
      </c>
      <c r="F57" s="1">
        <f>+Conceptos!E138</f>
        <v>0</v>
      </c>
      <c r="G57" s="1">
        <f>+Conceptos!F138</f>
        <v>1</v>
      </c>
      <c r="H57" s="1">
        <f>+Conceptos!G138</f>
        <v>10</v>
      </c>
    </row>
    <row r="58" spans="1:8">
      <c r="A58" t="str">
        <f>+Conceptos!B21</f>
        <v>Finlandia</v>
      </c>
      <c r="D58" s="1">
        <f>+Conceptos!C139</f>
        <v>0</v>
      </c>
      <c r="E58" s="1">
        <f>+Conceptos!D139</f>
        <v>0</v>
      </c>
      <c r="F58" s="1">
        <f>+Conceptos!E139</f>
        <v>0</v>
      </c>
      <c r="G58" s="1">
        <f>+Conceptos!F139</f>
        <v>1</v>
      </c>
      <c r="H58" s="1">
        <f>+Conceptos!G139</f>
        <v>10</v>
      </c>
    </row>
    <row r="59" spans="1:8">
      <c r="A59" t="str">
        <f>+Conceptos!B22</f>
        <v>Holanda</v>
      </c>
      <c r="D59" s="1">
        <f>+Conceptos!C140</f>
        <v>0</v>
      </c>
      <c r="E59" s="1">
        <f>+Conceptos!D140</f>
        <v>0</v>
      </c>
      <c r="F59" s="1">
        <f>+Conceptos!E140</f>
        <v>0</v>
      </c>
      <c r="G59" s="1">
        <f>+Conceptos!F140</f>
        <v>1</v>
      </c>
      <c r="H59" s="1">
        <f>+Conceptos!G140</f>
        <v>10</v>
      </c>
    </row>
    <row r="60" spans="1:8">
      <c r="A60" t="str">
        <f>+Conceptos!B23</f>
        <v>Hungría</v>
      </c>
      <c r="D60" s="1">
        <f>+Conceptos!C141</f>
        <v>0</v>
      </c>
      <c r="E60" s="1">
        <f>+Conceptos!D141</f>
        <v>0</v>
      </c>
      <c r="F60" s="1">
        <f>+Conceptos!E141</f>
        <v>0</v>
      </c>
      <c r="G60" s="1">
        <f>+Conceptos!F141</f>
        <v>1</v>
      </c>
      <c r="H60" s="1">
        <f>+Conceptos!G141</f>
        <v>10</v>
      </c>
    </row>
    <row r="61" spans="1:8">
      <c r="A61" t="str">
        <f>+Conceptos!B24</f>
        <v>Israel</v>
      </c>
      <c r="D61" s="1">
        <f>+Conceptos!C142</f>
        <v>0</v>
      </c>
      <c r="E61" s="1">
        <f>+Conceptos!D142</f>
        <v>0</v>
      </c>
      <c r="F61" s="1">
        <f>+Conceptos!E142</f>
        <v>0</v>
      </c>
      <c r="G61" s="1">
        <f>+Conceptos!F142</f>
        <v>1</v>
      </c>
      <c r="H61" s="1">
        <f>+Conceptos!G142</f>
        <v>10</v>
      </c>
    </row>
    <row r="62" spans="1:8">
      <c r="A62" t="str">
        <f>+Conceptos!B25</f>
        <v>Italia</v>
      </c>
      <c r="D62" s="1">
        <f>+Conceptos!C143</f>
        <v>0</v>
      </c>
      <c r="E62" s="1">
        <f>+Conceptos!D143</f>
        <v>0</v>
      </c>
      <c r="F62" s="1">
        <f>+Conceptos!E143</f>
        <v>0</v>
      </c>
      <c r="G62" s="1">
        <f>+Conceptos!F143</f>
        <v>1</v>
      </c>
      <c r="H62" s="1">
        <f>+Conceptos!G143</f>
        <v>10</v>
      </c>
    </row>
    <row r="63" spans="1:8">
      <c r="A63" t="str">
        <f>+Conceptos!B26</f>
        <v>Noruega</v>
      </c>
      <c r="D63" s="1">
        <f>+Conceptos!C144</f>
        <v>0</v>
      </c>
      <c r="E63" s="1">
        <f>+Conceptos!D144</f>
        <v>0</v>
      </c>
      <c r="F63" s="1">
        <f>+Conceptos!E144</f>
        <v>0</v>
      </c>
      <c r="G63" s="1">
        <f>+Conceptos!F144</f>
        <v>1</v>
      </c>
      <c r="H63" s="1">
        <f>+Conceptos!G144</f>
        <v>10</v>
      </c>
    </row>
    <row r="64" spans="1:8">
      <c r="A64" t="str">
        <f>+Conceptos!B27</f>
        <v>Polonia</v>
      </c>
      <c r="D64" s="1">
        <f>+Conceptos!C145</f>
        <v>0</v>
      </c>
      <c r="E64" s="1">
        <f>+Conceptos!D145</f>
        <v>0</v>
      </c>
      <c r="F64" s="1">
        <f>+Conceptos!E145</f>
        <v>0</v>
      </c>
      <c r="G64" s="1">
        <f>+Conceptos!F145</f>
        <v>1</v>
      </c>
      <c r="H64" s="1">
        <f>+Conceptos!G145</f>
        <v>10</v>
      </c>
    </row>
    <row r="65" spans="1:8">
      <c r="A65" t="str">
        <f>+Conceptos!B28</f>
        <v>Suecia</v>
      </c>
      <c r="D65" s="1">
        <f>+Conceptos!C146</f>
        <v>0</v>
      </c>
      <c r="E65" s="1">
        <f>+Conceptos!D146</f>
        <v>0</v>
      </c>
      <c r="F65" s="1">
        <f>+Conceptos!E146</f>
        <v>0</v>
      </c>
      <c r="G65" s="1">
        <f>+Conceptos!F146</f>
        <v>1</v>
      </c>
      <c r="H65" s="1">
        <f>+Conceptos!G146</f>
        <v>10</v>
      </c>
    </row>
    <row r="66" spans="1:8">
      <c r="A66" t="str">
        <f>+Conceptos!B29</f>
        <v>Turquía</v>
      </c>
      <c r="D66" s="1">
        <f>+Conceptos!C147</f>
        <v>0</v>
      </c>
      <c r="E66" s="1">
        <f>+Conceptos!D147</f>
        <v>0</v>
      </c>
      <c r="F66" s="1">
        <f>+Conceptos!E147</f>
        <v>0</v>
      </c>
      <c r="G66" s="1">
        <f>+Conceptos!F147</f>
        <v>1</v>
      </c>
      <c r="H66" s="1">
        <f>+Conceptos!G147</f>
        <v>10</v>
      </c>
    </row>
    <row r="67" spans="1:8" ht="13.5" thickBot="1">
      <c r="A67" t="str">
        <f>+Conceptos!B30</f>
        <v>Resto Mundo</v>
      </c>
      <c r="D67" s="1">
        <f>+Conceptos!C148</f>
        <v>0</v>
      </c>
      <c r="E67" s="1">
        <f>+Conceptos!D148</f>
        <v>0</v>
      </c>
      <c r="F67" s="1">
        <f>+Conceptos!E148</f>
        <v>0</v>
      </c>
      <c r="G67" s="1">
        <f>+Conceptos!F148</f>
        <v>1</v>
      </c>
      <c r="H67" s="1">
        <f>+Conceptos!G148</f>
        <v>10</v>
      </c>
    </row>
    <row r="68" spans="1:8" ht="13.5" thickBot="1">
      <c r="C68" s="42" t="s">
        <v>45</v>
      </c>
      <c r="D68" s="43">
        <f>SUM(D42:D67)</f>
        <v>5</v>
      </c>
      <c r="E68" s="43">
        <f>SUM(E42:E67)</f>
        <v>9</v>
      </c>
      <c r="F68" s="43">
        <f>SUM(F42:F67)</f>
        <v>34</v>
      </c>
      <c r="G68" s="43">
        <f>SUM(G42:G67)</f>
        <v>128</v>
      </c>
      <c r="H68" s="44">
        <f>SUM(H42:H67)</f>
        <v>365</v>
      </c>
    </row>
    <row r="69" spans="1:8" ht="13.5" thickBot="1"/>
    <row r="70" spans="1:8" ht="13.5" thickBot="1">
      <c r="A70" s="97" t="s">
        <v>797</v>
      </c>
      <c r="B70" s="63"/>
      <c r="C70" s="468"/>
      <c r="D70" s="72" t="s">
        <v>3</v>
      </c>
      <c r="E70" s="73" t="s">
        <v>7</v>
      </c>
      <c r="F70" s="73" t="s">
        <v>8</v>
      </c>
      <c r="G70" s="73" t="s">
        <v>9</v>
      </c>
      <c r="H70" s="74" t="s">
        <v>10</v>
      </c>
    </row>
    <row r="71" spans="1:8">
      <c r="A71" t="str">
        <f>+A42</f>
        <v>España</v>
      </c>
      <c r="D71" s="11">
        <f t="shared" ref="D71:H80" si="3">+D42*D$15</f>
        <v>365200</v>
      </c>
      <c r="E71" s="11">
        <f t="shared" si="3"/>
        <v>526051.4</v>
      </c>
      <c r="F71" s="11">
        <f t="shared" si="3"/>
        <v>699173.6129999999</v>
      </c>
      <c r="G71" s="11">
        <f t="shared" si="3"/>
        <v>880940.58386400004</v>
      </c>
      <c r="H71" s="11">
        <f t="shared" si="3"/>
        <v>1241910.0058626004</v>
      </c>
    </row>
    <row r="72" spans="1:8">
      <c r="A72" t="str">
        <f t="shared" ref="A72:A96" si="4">+A43</f>
        <v>Japón</v>
      </c>
      <c r="D72" s="11">
        <f t="shared" si="3"/>
        <v>0</v>
      </c>
      <c r="E72" s="11">
        <f t="shared" si="3"/>
        <v>75150.2</v>
      </c>
      <c r="F72" s="11">
        <f t="shared" si="3"/>
        <v>776859.57</v>
      </c>
      <c r="G72" s="11">
        <f t="shared" si="3"/>
        <v>1601710.1524800002</v>
      </c>
      <c r="H72" s="11">
        <f t="shared" si="3"/>
        <v>2483820.0117252008</v>
      </c>
    </row>
    <row r="73" spans="1:8">
      <c r="A73" t="str">
        <f t="shared" si="4"/>
        <v>Alemania</v>
      </c>
      <c r="D73" s="11">
        <f t="shared" si="3"/>
        <v>0</v>
      </c>
      <c r="E73" s="11">
        <f t="shared" si="3"/>
        <v>75150.2</v>
      </c>
      <c r="F73" s="11">
        <f t="shared" si="3"/>
        <v>776859.57</v>
      </c>
      <c r="G73" s="11">
        <f t="shared" si="3"/>
        <v>1601710.1524800002</v>
      </c>
      <c r="H73" s="11">
        <f t="shared" si="3"/>
        <v>2483820.0117252008</v>
      </c>
    </row>
    <row r="74" spans="1:8">
      <c r="A74" t="str">
        <f t="shared" si="4"/>
        <v>Estados Unidos</v>
      </c>
      <c r="D74" s="11">
        <f t="shared" si="3"/>
        <v>0</v>
      </c>
      <c r="E74" s="11">
        <f t="shared" si="3"/>
        <v>0</v>
      </c>
      <c r="F74" s="11">
        <f t="shared" si="3"/>
        <v>77685.956999999995</v>
      </c>
      <c r="G74" s="11">
        <f t="shared" si="3"/>
        <v>800855.07624000008</v>
      </c>
      <c r="H74" s="11">
        <f t="shared" si="3"/>
        <v>1655880.0078168004</v>
      </c>
    </row>
    <row r="75" spans="1:8">
      <c r="A75" t="str">
        <f t="shared" si="4"/>
        <v>México</v>
      </c>
      <c r="D75" s="11">
        <f t="shared" si="3"/>
        <v>0</v>
      </c>
      <c r="E75" s="11">
        <f t="shared" si="3"/>
        <v>0</v>
      </c>
      <c r="F75" s="11">
        <f t="shared" si="3"/>
        <v>77685.956999999995</v>
      </c>
      <c r="G75" s="11">
        <f t="shared" si="3"/>
        <v>800855.07624000008</v>
      </c>
      <c r="H75" s="11">
        <f t="shared" si="3"/>
        <v>1655880.0078168004</v>
      </c>
    </row>
    <row r="76" spans="1:8">
      <c r="A76" t="str">
        <f t="shared" si="4"/>
        <v>Brasil</v>
      </c>
      <c r="D76" s="11">
        <f t="shared" si="3"/>
        <v>0</v>
      </c>
      <c r="E76" s="11">
        <f t="shared" si="3"/>
        <v>0</v>
      </c>
      <c r="F76" s="11">
        <f t="shared" si="3"/>
        <v>77685.956999999995</v>
      </c>
      <c r="G76" s="11">
        <f t="shared" si="3"/>
        <v>800855.07624000008</v>
      </c>
      <c r="H76" s="11">
        <f t="shared" si="3"/>
        <v>1655880.0078168004</v>
      </c>
    </row>
    <row r="77" spans="1:8">
      <c r="A77" t="str">
        <f t="shared" si="4"/>
        <v>Australia</v>
      </c>
      <c r="D77" s="11">
        <f t="shared" si="3"/>
        <v>0</v>
      </c>
      <c r="E77" s="11">
        <f t="shared" si="3"/>
        <v>0</v>
      </c>
      <c r="F77" s="11">
        <f t="shared" si="3"/>
        <v>77685.956999999995</v>
      </c>
      <c r="G77" s="11">
        <f t="shared" si="3"/>
        <v>800855.07624000008</v>
      </c>
      <c r="H77" s="11">
        <f t="shared" si="3"/>
        <v>1655880.0078168004</v>
      </c>
    </row>
    <row r="78" spans="1:8">
      <c r="A78" t="str">
        <f t="shared" si="4"/>
        <v>Rusia</v>
      </c>
      <c r="D78" s="11">
        <f t="shared" si="3"/>
        <v>0</v>
      </c>
      <c r="E78" s="11">
        <f t="shared" si="3"/>
        <v>0</v>
      </c>
      <c r="F78" s="11">
        <f t="shared" si="3"/>
        <v>77685.956999999995</v>
      </c>
      <c r="G78" s="11">
        <f t="shared" si="3"/>
        <v>800855.07624000008</v>
      </c>
      <c r="H78" s="11">
        <f t="shared" si="3"/>
        <v>1655880.0078168004</v>
      </c>
    </row>
    <row r="79" spans="1:8">
      <c r="A79" t="str">
        <f t="shared" si="4"/>
        <v>China</v>
      </c>
      <c r="D79" s="11">
        <f t="shared" si="3"/>
        <v>0</v>
      </c>
      <c r="E79" s="11">
        <f t="shared" si="3"/>
        <v>0</v>
      </c>
      <c r="F79" s="11">
        <f t="shared" si="3"/>
        <v>0</v>
      </c>
      <c r="G79" s="11">
        <f t="shared" si="3"/>
        <v>800855.07624000008</v>
      </c>
      <c r="H79" s="11">
        <f t="shared" si="3"/>
        <v>1655880.0078168004</v>
      </c>
    </row>
    <row r="80" spans="1:8">
      <c r="A80" t="str">
        <f t="shared" si="4"/>
        <v>Francia</v>
      </c>
      <c r="D80" s="11">
        <f t="shared" si="3"/>
        <v>0</v>
      </c>
      <c r="E80" s="11">
        <f t="shared" si="3"/>
        <v>0</v>
      </c>
      <c r="F80" s="11">
        <f t="shared" si="3"/>
        <v>0</v>
      </c>
      <c r="G80" s="11">
        <f t="shared" si="3"/>
        <v>80085.507624000005</v>
      </c>
      <c r="H80" s="11">
        <f t="shared" si="3"/>
        <v>827940.00390840019</v>
      </c>
    </row>
    <row r="81" spans="1:8">
      <c r="A81" t="str">
        <f t="shared" si="4"/>
        <v>Reino Unido</v>
      </c>
      <c r="D81" s="11">
        <f t="shared" ref="D81:H90" si="5">+D52*D$15</f>
        <v>0</v>
      </c>
      <c r="E81" s="11">
        <f t="shared" si="5"/>
        <v>0</v>
      </c>
      <c r="F81" s="11">
        <f t="shared" si="5"/>
        <v>0</v>
      </c>
      <c r="G81" s="11">
        <f t="shared" si="5"/>
        <v>80085.507624000005</v>
      </c>
      <c r="H81" s="11">
        <f t="shared" si="5"/>
        <v>827940.00390840019</v>
      </c>
    </row>
    <row r="82" spans="1:8">
      <c r="A82" t="str">
        <f t="shared" si="4"/>
        <v>Austria</v>
      </c>
      <c r="D82" s="11">
        <f t="shared" si="5"/>
        <v>0</v>
      </c>
      <c r="E82" s="11">
        <f t="shared" si="5"/>
        <v>0</v>
      </c>
      <c r="F82" s="11">
        <f t="shared" si="5"/>
        <v>0</v>
      </c>
      <c r="G82" s="11">
        <f t="shared" si="5"/>
        <v>80085.507624000005</v>
      </c>
      <c r="H82" s="11">
        <f t="shared" si="5"/>
        <v>827940.00390840019</v>
      </c>
    </row>
    <row r="83" spans="1:8">
      <c r="A83" t="str">
        <f t="shared" si="4"/>
        <v>Bélgica</v>
      </c>
      <c r="D83" s="11">
        <f t="shared" si="5"/>
        <v>0</v>
      </c>
      <c r="E83" s="11">
        <f t="shared" si="5"/>
        <v>0</v>
      </c>
      <c r="F83" s="11">
        <f t="shared" si="5"/>
        <v>0</v>
      </c>
      <c r="G83" s="11">
        <f t="shared" si="5"/>
        <v>80085.507624000005</v>
      </c>
      <c r="H83" s="11">
        <f t="shared" si="5"/>
        <v>827940.00390840019</v>
      </c>
    </row>
    <row r="84" spans="1:8">
      <c r="A84" t="str">
        <f t="shared" si="4"/>
        <v>Bulgaria</v>
      </c>
      <c r="D84" s="11">
        <f t="shared" si="5"/>
        <v>0</v>
      </c>
      <c r="E84" s="11">
        <f t="shared" si="5"/>
        <v>0</v>
      </c>
      <c r="F84" s="11">
        <f t="shared" si="5"/>
        <v>0</v>
      </c>
      <c r="G84" s="11">
        <f t="shared" si="5"/>
        <v>80085.507624000005</v>
      </c>
      <c r="H84" s="11">
        <f t="shared" si="5"/>
        <v>827940.00390840019</v>
      </c>
    </row>
    <row r="85" spans="1:8">
      <c r="A85" t="str">
        <f t="shared" si="4"/>
        <v>Canadá</v>
      </c>
      <c r="D85" s="11">
        <f t="shared" si="5"/>
        <v>0</v>
      </c>
      <c r="E85" s="11">
        <f t="shared" si="5"/>
        <v>0</v>
      </c>
      <c r="F85" s="11">
        <f t="shared" si="5"/>
        <v>0</v>
      </c>
      <c r="G85" s="11">
        <f t="shared" si="5"/>
        <v>80085.507624000005</v>
      </c>
      <c r="H85" s="11">
        <f t="shared" si="5"/>
        <v>827940.00390840019</v>
      </c>
    </row>
    <row r="86" spans="1:8">
      <c r="A86" t="str">
        <f t="shared" si="4"/>
        <v>Dinamarca</v>
      </c>
      <c r="D86" s="11">
        <f t="shared" si="5"/>
        <v>0</v>
      </c>
      <c r="E86" s="11">
        <f t="shared" si="5"/>
        <v>0</v>
      </c>
      <c r="F86" s="11">
        <f t="shared" si="5"/>
        <v>0</v>
      </c>
      <c r="G86" s="11">
        <f t="shared" si="5"/>
        <v>80085.507624000005</v>
      </c>
      <c r="H86" s="11">
        <f t="shared" si="5"/>
        <v>827940.00390840019</v>
      </c>
    </row>
    <row r="87" spans="1:8">
      <c r="A87" t="str">
        <f t="shared" si="4"/>
        <v>Finlandia</v>
      </c>
      <c r="D87" s="11">
        <f t="shared" si="5"/>
        <v>0</v>
      </c>
      <c r="E87" s="11">
        <f t="shared" si="5"/>
        <v>0</v>
      </c>
      <c r="F87" s="11">
        <f t="shared" si="5"/>
        <v>0</v>
      </c>
      <c r="G87" s="11">
        <f t="shared" si="5"/>
        <v>80085.507624000005</v>
      </c>
      <c r="H87" s="11">
        <f t="shared" si="5"/>
        <v>827940.00390840019</v>
      </c>
    </row>
    <row r="88" spans="1:8">
      <c r="A88" t="str">
        <f t="shared" si="4"/>
        <v>Holanda</v>
      </c>
      <c r="D88" s="11">
        <f t="shared" si="5"/>
        <v>0</v>
      </c>
      <c r="E88" s="11">
        <f t="shared" si="5"/>
        <v>0</v>
      </c>
      <c r="F88" s="11">
        <f t="shared" si="5"/>
        <v>0</v>
      </c>
      <c r="G88" s="11">
        <f t="shared" si="5"/>
        <v>80085.507624000005</v>
      </c>
      <c r="H88" s="11">
        <f t="shared" si="5"/>
        <v>827940.00390840019</v>
      </c>
    </row>
    <row r="89" spans="1:8">
      <c r="A89" t="str">
        <f t="shared" si="4"/>
        <v>Hungría</v>
      </c>
      <c r="D89" s="11">
        <f t="shared" si="5"/>
        <v>0</v>
      </c>
      <c r="E89" s="11">
        <f t="shared" si="5"/>
        <v>0</v>
      </c>
      <c r="F89" s="11">
        <f t="shared" si="5"/>
        <v>0</v>
      </c>
      <c r="G89" s="11">
        <f t="shared" si="5"/>
        <v>80085.507624000005</v>
      </c>
      <c r="H89" s="11">
        <f t="shared" si="5"/>
        <v>827940.00390840019</v>
      </c>
    </row>
    <row r="90" spans="1:8">
      <c r="A90" t="str">
        <f t="shared" si="4"/>
        <v>Israel</v>
      </c>
      <c r="D90" s="11">
        <f t="shared" si="5"/>
        <v>0</v>
      </c>
      <c r="E90" s="11">
        <f t="shared" si="5"/>
        <v>0</v>
      </c>
      <c r="F90" s="11">
        <f t="shared" si="5"/>
        <v>0</v>
      </c>
      <c r="G90" s="11">
        <f t="shared" si="5"/>
        <v>80085.507624000005</v>
      </c>
      <c r="H90" s="11">
        <f t="shared" si="5"/>
        <v>827940.00390840019</v>
      </c>
    </row>
    <row r="91" spans="1:8">
      <c r="A91" t="str">
        <f t="shared" si="4"/>
        <v>Italia</v>
      </c>
      <c r="D91" s="11">
        <f t="shared" ref="D91:H96" si="6">+D62*D$15</f>
        <v>0</v>
      </c>
      <c r="E91" s="11">
        <f t="shared" si="6"/>
        <v>0</v>
      </c>
      <c r="F91" s="11">
        <f t="shared" si="6"/>
        <v>0</v>
      </c>
      <c r="G91" s="11">
        <f t="shared" si="6"/>
        <v>80085.507624000005</v>
      </c>
      <c r="H91" s="11">
        <f t="shared" si="6"/>
        <v>827940.00390840019</v>
      </c>
    </row>
    <row r="92" spans="1:8">
      <c r="A92" t="str">
        <f t="shared" si="4"/>
        <v>Noruega</v>
      </c>
      <c r="D92" s="11">
        <f t="shared" si="6"/>
        <v>0</v>
      </c>
      <c r="E92" s="11">
        <f t="shared" si="6"/>
        <v>0</v>
      </c>
      <c r="F92" s="11">
        <f t="shared" si="6"/>
        <v>0</v>
      </c>
      <c r="G92" s="11">
        <f t="shared" si="6"/>
        <v>80085.507624000005</v>
      </c>
      <c r="H92" s="11">
        <f t="shared" si="6"/>
        <v>827940.00390840019</v>
      </c>
    </row>
    <row r="93" spans="1:8">
      <c r="A93" t="str">
        <f t="shared" si="4"/>
        <v>Polonia</v>
      </c>
      <c r="D93" s="11">
        <f t="shared" si="6"/>
        <v>0</v>
      </c>
      <c r="E93" s="11">
        <f t="shared" si="6"/>
        <v>0</v>
      </c>
      <c r="F93" s="11">
        <f t="shared" si="6"/>
        <v>0</v>
      </c>
      <c r="G93" s="11">
        <f t="shared" si="6"/>
        <v>80085.507624000005</v>
      </c>
      <c r="H93" s="11">
        <f t="shared" si="6"/>
        <v>827940.00390840019</v>
      </c>
    </row>
    <row r="94" spans="1:8">
      <c r="A94" t="str">
        <f t="shared" si="4"/>
        <v>Suecia</v>
      </c>
      <c r="D94" s="11">
        <f t="shared" si="6"/>
        <v>0</v>
      </c>
      <c r="E94" s="11">
        <f t="shared" si="6"/>
        <v>0</v>
      </c>
      <c r="F94" s="11">
        <f t="shared" si="6"/>
        <v>0</v>
      </c>
      <c r="G94" s="11">
        <f t="shared" si="6"/>
        <v>80085.507624000005</v>
      </c>
      <c r="H94" s="11">
        <f t="shared" si="6"/>
        <v>827940.00390840019</v>
      </c>
    </row>
    <row r="95" spans="1:8">
      <c r="A95" t="str">
        <f t="shared" si="4"/>
        <v>Turquía</v>
      </c>
      <c r="D95" s="11">
        <f t="shared" si="6"/>
        <v>0</v>
      </c>
      <c r="E95" s="11">
        <f t="shared" si="6"/>
        <v>0</v>
      </c>
      <c r="F95" s="11">
        <f t="shared" si="6"/>
        <v>0</v>
      </c>
      <c r="G95" s="11">
        <f t="shared" si="6"/>
        <v>80085.507624000005</v>
      </c>
      <c r="H95" s="11">
        <f t="shared" si="6"/>
        <v>827940.00390840019</v>
      </c>
    </row>
    <row r="96" spans="1:8">
      <c r="A96" t="str">
        <f t="shared" si="4"/>
        <v>Resto Mundo</v>
      </c>
      <c r="D96" s="11">
        <f t="shared" si="6"/>
        <v>0</v>
      </c>
      <c r="E96" s="11">
        <f t="shared" si="6"/>
        <v>0</v>
      </c>
      <c r="F96" s="11">
        <f t="shared" si="6"/>
        <v>0</v>
      </c>
      <c r="G96" s="11">
        <f t="shared" si="6"/>
        <v>80085.507624000005</v>
      </c>
      <c r="H96" s="11">
        <f t="shared" si="6"/>
        <v>827940.00390840019</v>
      </c>
    </row>
    <row r="97" spans="3:8">
      <c r="C97" s="128" t="s">
        <v>45</v>
      </c>
      <c r="D97" s="363">
        <f>SUM(D71:D96)</f>
        <v>365200</v>
      </c>
      <c r="E97" s="363">
        <f>SUM(E71:E96)</f>
        <v>676351.79999999993</v>
      </c>
      <c r="F97" s="363">
        <f>SUM(F71:F96)</f>
        <v>2641322.5379999992</v>
      </c>
      <c r="G97" s="363">
        <f>SUM(G71:G96)</f>
        <v>10250944.975872006</v>
      </c>
      <c r="H97" s="363">
        <f>SUM(H71:H96)</f>
        <v>30219810.142656598</v>
      </c>
    </row>
  </sheetData>
  <phoneticPr fontId="3" type="noConversion"/>
  <pageMargins left="0.16" right="0.15" top="0.21" bottom="0.16" header="0" footer="0"/>
  <pageSetup paperSize="9" scale="88" fitToHeight="2" orientation="portrait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2:F352"/>
  <sheetViews>
    <sheetView showGridLines="0" zoomScale="85" workbookViewId="0">
      <selection activeCell="A2" sqref="A2"/>
    </sheetView>
  </sheetViews>
  <sheetFormatPr baseColWidth="10" defaultRowHeight="12.75"/>
  <cols>
    <col min="1" max="1" width="21.85546875" bestFit="1" customWidth="1"/>
    <col min="2" max="2" width="13.85546875" bestFit="1" customWidth="1"/>
    <col min="3" max="3" width="15" bestFit="1" customWidth="1"/>
    <col min="4" max="5" width="14.5703125" bestFit="1" customWidth="1"/>
    <col min="6" max="6" width="15.42578125" bestFit="1" customWidth="1"/>
  </cols>
  <sheetData>
    <row r="2" spans="1:6" ht="18">
      <c r="A2" s="60" t="s">
        <v>127</v>
      </c>
    </row>
    <row r="3" spans="1:6" ht="18.75" thickBot="1">
      <c r="A3" s="60" t="s">
        <v>256</v>
      </c>
    </row>
    <row r="4" spans="1:6" ht="13.5" thickBot="1">
      <c r="A4" s="129" t="str">
        <f>+A43</f>
        <v>Ptos de venta Propios</v>
      </c>
      <c r="B4" s="76" t="s">
        <v>3</v>
      </c>
      <c r="C4" s="85" t="s">
        <v>7</v>
      </c>
      <c r="D4" s="77" t="s">
        <v>8</v>
      </c>
      <c r="E4" s="85" t="s">
        <v>9</v>
      </c>
      <c r="F4" s="78" t="s">
        <v>10</v>
      </c>
    </row>
    <row r="5" spans="1:6">
      <c r="A5" s="105" t="s">
        <v>60</v>
      </c>
      <c r="B5" s="49" t="e">
        <f t="shared" ref="B5:F7" si="0">+B44+B84+B123+B162+B202+B241+B280+B319</f>
        <v>#REF!</v>
      </c>
      <c r="C5" s="49" t="e">
        <f t="shared" si="0"/>
        <v>#REF!</v>
      </c>
      <c r="D5" s="49" t="e">
        <f t="shared" si="0"/>
        <v>#REF!</v>
      </c>
      <c r="E5" s="49" t="e">
        <f t="shared" si="0"/>
        <v>#REF!</v>
      </c>
      <c r="F5" s="130" t="e">
        <f t="shared" si="0"/>
        <v>#REF!</v>
      </c>
    </row>
    <row r="6" spans="1:6">
      <c r="A6" s="105" t="s">
        <v>53</v>
      </c>
      <c r="B6" s="32" t="e">
        <f t="shared" si="0"/>
        <v>#REF!</v>
      </c>
      <c r="C6" s="32" t="e">
        <f t="shared" si="0"/>
        <v>#REF!</v>
      </c>
      <c r="D6" s="32" t="e">
        <f t="shared" si="0"/>
        <v>#REF!</v>
      </c>
      <c r="E6" s="32" t="e">
        <f t="shared" si="0"/>
        <v>#REF!</v>
      </c>
      <c r="F6" s="33" t="e">
        <f t="shared" si="0"/>
        <v>#REF!</v>
      </c>
    </row>
    <row r="7" spans="1:6">
      <c r="A7" s="105" t="s">
        <v>122</v>
      </c>
      <c r="B7" s="32" t="e">
        <f t="shared" si="0"/>
        <v>#REF!</v>
      </c>
      <c r="C7" s="32" t="e">
        <f t="shared" si="0"/>
        <v>#REF!</v>
      </c>
      <c r="D7" s="32" t="e">
        <f t="shared" si="0"/>
        <v>#REF!</v>
      </c>
      <c r="E7" s="32" t="e">
        <f t="shared" si="0"/>
        <v>#REF!</v>
      </c>
      <c r="F7" s="33" t="e">
        <f t="shared" si="0"/>
        <v>#REF!</v>
      </c>
    </row>
    <row r="8" spans="1:6" ht="13.5" thickBot="1">
      <c r="A8" s="105"/>
      <c r="B8" s="48"/>
      <c r="C8" s="48"/>
      <c r="D8" s="48"/>
      <c r="E8" s="48"/>
      <c r="F8" s="131"/>
    </row>
    <row r="9" spans="1:6" ht="13.5" thickTop="1">
      <c r="A9" s="132" t="s">
        <v>43</v>
      </c>
      <c r="B9" s="84" t="e">
        <f>+B6+B7</f>
        <v>#REF!</v>
      </c>
      <c r="C9" s="84" t="e">
        <f>+C6+C7</f>
        <v>#REF!</v>
      </c>
      <c r="D9" s="84" t="e">
        <f>+D6+D7</f>
        <v>#REF!</v>
      </c>
      <c r="E9" s="84" t="e">
        <f>+E6+E7</f>
        <v>#REF!</v>
      </c>
      <c r="F9" s="133" t="e">
        <f>+F6+F7</f>
        <v>#REF!</v>
      </c>
    </row>
    <row r="10" spans="1:6">
      <c r="A10" s="105" t="s">
        <v>217</v>
      </c>
      <c r="B10" s="32" t="e">
        <f t="shared" ref="B10:F11" si="1">+B49+B89+B128+B167+B207+B246+B285+B324</f>
        <v>#REF!</v>
      </c>
      <c r="C10" s="32" t="e">
        <f t="shared" si="1"/>
        <v>#REF!</v>
      </c>
      <c r="D10" s="32" t="e">
        <f t="shared" si="1"/>
        <v>#REF!</v>
      </c>
      <c r="E10" s="32" t="e">
        <f t="shared" si="1"/>
        <v>#REF!</v>
      </c>
      <c r="F10" s="33" t="e">
        <f t="shared" si="1"/>
        <v>#REF!</v>
      </c>
    </row>
    <row r="11" spans="1:6" ht="13.5" thickBot="1">
      <c r="A11" s="134" t="s">
        <v>178</v>
      </c>
      <c r="B11" s="35" t="e">
        <f t="shared" si="1"/>
        <v>#REF!</v>
      </c>
      <c r="C11" s="35" t="e">
        <f t="shared" si="1"/>
        <v>#REF!</v>
      </c>
      <c r="D11" s="35" t="e">
        <f t="shared" si="1"/>
        <v>#REF!</v>
      </c>
      <c r="E11" s="35" t="e">
        <f t="shared" si="1"/>
        <v>#REF!</v>
      </c>
      <c r="F11" s="36" t="e">
        <f t="shared" si="1"/>
        <v>#REF!</v>
      </c>
    </row>
    <row r="12" spans="1:6">
      <c r="B12" s="1"/>
      <c r="C12" s="1"/>
      <c r="D12" s="1"/>
      <c r="E12" s="1"/>
      <c r="F12" s="1"/>
    </row>
    <row r="13" spans="1:6" ht="13.5" thickBot="1">
      <c r="B13" s="1"/>
      <c r="C13" s="1"/>
      <c r="D13" s="1"/>
      <c r="E13" s="1"/>
      <c r="F13" s="1"/>
    </row>
    <row r="14" spans="1:6" ht="13.5" thickBot="1">
      <c r="A14" s="129" t="str">
        <f>+A53</f>
        <v>Grandes cadenas</v>
      </c>
      <c r="B14" s="76" t="s">
        <v>3</v>
      </c>
      <c r="C14" s="77" t="s">
        <v>7</v>
      </c>
      <c r="D14" s="77" t="s">
        <v>8</v>
      </c>
      <c r="E14" s="77" t="s">
        <v>9</v>
      </c>
      <c r="F14" s="78" t="s">
        <v>10</v>
      </c>
    </row>
    <row r="15" spans="1:6">
      <c r="A15" s="105" t="s">
        <v>60</v>
      </c>
      <c r="B15" s="49" t="e">
        <f t="shared" ref="B15:F17" si="2">+B54+B94+B133+B172+B212+B251+B290+B329</f>
        <v>#REF!</v>
      </c>
      <c r="C15" s="49" t="e">
        <f t="shared" si="2"/>
        <v>#REF!</v>
      </c>
      <c r="D15" s="49" t="e">
        <f t="shared" si="2"/>
        <v>#REF!</v>
      </c>
      <c r="E15" s="49" t="e">
        <f t="shared" si="2"/>
        <v>#REF!</v>
      </c>
      <c r="F15" s="130" t="e">
        <f t="shared" si="2"/>
        <v>#REF!</v>
      </c>
    </row>
    <row r="16" spans="1:6">
      <c r="A16" s="105" t="s">
        <v>53</v>
      </c>
      <c r="B16" s="32" t="e">
        <f t="shared" si="2"/>
        <v>#REF!</v>
      </c>
      <c r="C16" s="32" t="e">
        <f t="shared" si="2"/>
        <v>#REF!</v>
      </c>
      <c r="D16" s="32" t="e">
        <f t="shared" si="2"/>
        <v>#REF!</v>
      </c>
      <c r="E16" s="32" t="e">
        <f t="shared" si="2"/>
        <v>#REF!</v>
      </c>
      <c r="F16" s="33" t="e">
        <f t="shared" si="2"/>
        <v>#REF!</v>
      </c>
    </row>
    <row r="17" spans="1:6" ht="13.5" thickBot="1">
      <c r="A17" s="105" t="s">
        <v>122</v>
      </c>
      <c r="B17" s="32" t="e">
        <f t="shared" si="2"/>
        <v>#REF!</v>
      </c>
      <c r="C17" s="32" t="e">
        <f t="shared" si="2"/>
        <v>#REF!</v>
      </c>
      <c r="D17" s="32" t="e">
        <f t="shared" si="2"/>
        <v>#REF!</v>
      </c>
      <c r="E17" s="32" t="e">
        <f t="shared" si="2"/>
        <v>#REF!</v>
      </c>
      <c r="F17" s="33" t="e">
        <f t="shared" si="2"/>
        <v>#REF!</v>
      </c>
    </row>
    <row r="18" spans="1:6" ht="13.5" thickTop="1">
      <c r="A18" s="132" t="s">
        <v>43</v>
      </c>
      <c r="B18" s="84" t="e">
        <f>+B16+B17</f>
        <v>#REF!</v>
      </c>
      <c r="C18" s="84" t="e">
        <f>+C16+C17</f>
        <v>#REF!</v>
      </c>
      <c r="D18" s="84" t="e">
        <f>+D16+D17</f>
        <v>#REF!</v>
      </c>
      <c r="E18" s="84" t="e">
        <f>+E16+E17</f>
        <v>#REF!</v>
      </c>
      <c r="F18" s="133" t="e">
        <f>+F16+F17</f>
        <v>#REF!</v>
      </c>
    </row>
    <row r="19" spans="1:6">
      <c r="A19" s="135"/>
      <c r="B19" s="96"/>
      <c r="C19" s="96"/>
      <c r="D19" s="96"/>
      <c r="E19" s="96"/>
      <c r="F19" s="136"/>
    </row>
    <row r="20" spans="1:6" ht="13.5" thickBot="1">
      <c r="A20" s="134" t="str">
        <f>+A11</f>
        <v>Royaltis</v>
      </c>
      <c r="B20" s="137" t="e">
        <f>+B59+B99+B138+B177+B217+B256+B295+B334</f>
        <v>#REF!</v>
      </c>
      <c r="C20" s="137" t="e">
        <f>+C59+C99+C138+C177+C217+C256+C295+C334</f>
        <v>#REF!</v>
      </c>
      <c r="D20" s="137" t="e">
        <f>+D59+D99+D138+D177+D217+D256+D295+D334</f>
        <v>#REF!</v>
      </c>
      <c r="E20" s="137" t="e">
        <f>+E59+E99+E138+E177+E217+E256+E295+E334</f>
        <v>#REF!</v>
      </c>
      <c r="F20" s="138" t="e">
        <f>+F59+F99+F138+F177+F217+F256+F295+F334</f>
        <v>#REF!</v>
      </c>
    </row>
    <row r="21" spans="1:6">
      <c r="B21" s="1"/>
      <c r="C21" s="1"/>
      <c r="D21" s="1"/>
      <c r="E21" s="1"/>
      <c r="F21" s="1"/>
    </row>
    <row r="22" spans="1:6" ht="13.5" thickBot="1">
      <c r="B22" s="1"/>
      <c r="C22" s="1"/>
      <c r="D22" s="1"/>
      <c r="E22" s="1"/>
      <c r="F22" s="1"/>
    </row>
    <row r="23" spans="1:6" ht="13.5" thickBot="1">
      <c r="A23" s="129" t="str">
        <f>+A62</f>
        <v>Web</v>
      </c>
      <c r="B23" s="76" t="s">
        <v>3</v>
      </c>
      <c r="C23" s="77" t="s">
        <v>7</v>
      </c>
      <c r="D23" s="77" t="s">
        <v>8</v>
      </c>
      <c r="E23" s="77" t="s">
        <v>9</v>
      </c>
      <c r="F23" s="78" t="s">
        <v>10</v>
      </c>
    </row>
    <row r="24" spans="1:6">
      <c r="A24" s="105" t="s">
        <v>60</v>
      </c>
      <c r="B24" s="49" t="e">
        <f t="shared" ref="B24:F26" si="3">+B63+B103+B142+B181+B221+B260+B299+B338</f>
        <v>#REF!</v>
      </c>
      <c r="C24" s="49" t="e">
        <f t="shared" si="3"/>
        <v>#REF!</v>
      </c>
      <c r="D24" s="49" t="e">
        <f t="shared" si="3"/>
        <v>#REF!</v>
      </c>
      <c r="E24" s="49" t="e">
        <f t="shared" si="3"/>
        <v>#REF!</v>
      </c>
      <c r="F24" s="130" t="e">
        <f t="shared" si="3"/>
        <v>#REF!</v>
      </c>
    </row>
    <row r="25" spans="1:6">
      <c r="A25" s="105" t="s">
        <v>53</v>
      </c>
      <c r="B25" s="32" t="e">
        <f t="shared" si="3"/>
        <v>#REF!</v>
      </c>
      <c r="C25" s="32" t="e">
        <f t="shared" si="3"/>
        <v>#REF!</v>
      </c>
      <c r="D25" s="32" t="e">
        <f t="shared" si="3"/>
        <v>#REF!</v>
      </c>
      <c r="E25" s="32" t="e">
        <f t="shared" si="3"/>
        <v>#REF!</v>
      </c>
      <c r="F25" s="33" t="e">
        <f t="shared" si="3"/>
        <v>#REF!</v>
      </c>
    </row>
    <row r="26" spans="1:6" ht="13.5" thickBot="1">
      <c r="A26" s="105" t="s">
        <v>122</v>
      </c>
      <c r="B26" s="32" t="e">
        <f t="shared" si="3"/>
        <v>#REF!</v>
      </c>
      <c r="C26" s="32" t="e">
        <f t="shared" si="3"/>
        <v>#REF!</v>
      </c>
      <c r="D26" s="32" t="e">
        <f t="shared" si="3"/>
        <v>#REF!</v>
      </c>
      <c r="E26" s="32" t="e">
        <f t="shared" si="3"/>
        <v>#REF!</v>
      </c>
      <c r="F26" s="33" t="e">
        <f t="shared" si="3"/>
        <v>#REF!</v>
      </c>
    </row>
    <row r="27" spans="1:6" ht="13.5" thickTop="1">
      <c r="A27" s="132" t="s">
        <v>43</v>
      </c>
      <c r="B27" s="84" t="e">
        <f>+B25+B26</f>
        <v>#REF!</v>
      </c>
      <c r="C27" s="84" t="e">
        <f>+C25+C26</f>
        <v>#REF!</v>
      </c>
      <c r="D27" s="84" t="e">
        <f>+D25+D26</f>
        <v>#REF!</v>
      </c>
      <c r="E27" s="84" t="e">
        <f>+E25+E26</f>
        <v>#REF!</v>
      </c>
      <c r="F27" s="133" t="e">
        <f>+F25+F26</f>
        <v>#REF!</v>
      </c>
    </row>
    <row r="28" spans="1:6">
      <c r="A28" s="135"/>
      <c r="B28" s="96"/>
      <c r="C28" s="96"/>
      <c r="D28" s="96"/>
      <c r="E28" s="96"/>
      <c r="F28" s="136"/>
    </row>
    <row r="29" spans="1:6" ht="13.5" thickBot="1">
      <c r="A29" s="134" t="str">
        <f>+A20</f>
        <v>Royaltis</v>
      </c>
      <c r="B29" s="139" t="e">
        <f>+B68+B108+B147+B186+B226+B265+B304+B343</f>
        <v>#REF!</v>
      </c>
      <c r="C29" s="139" t="e">
        <f>+C68+C108+C147+C186+C226+C265+C304+C343</f>
        <v>#REF!</v>
      </c>
      <c r="D29" s="139" t="e">
        <f>+D68+D108+D147+D186+D226+D265+D304+D343</f>
        <v>#REF!</v>
      </c>
      <c r="E29" s="139" t="e">
        <f>+E68+E108+E147+E186+E226+E265+E304+E343</f>
        <v>#REF!</v>
      </c>
      <c r="F29" s="140" t="e">
        <f>+F68+F108+F147+F186+F226+F265+F304+F343</f>
        <v>#REF!</v>
      </c>
    </row>
    <row r="30" spans="1:6">
      <c r="B30" s="1"/>
      <c r="C30" s="1"/>
      <c r="D30" s="1"/>
      <c r="E30" s="1"/>
      <c r="F30" s="1"/>
    </row>
    <row r="31" spans="1:6" ht="13.5" thickBot="1">
      <c r="B31" s="1"/>
      <c r="C31" s="1"/>
      <c r="D31" s="1"/>
      <c r="E31" s="1"/>
      <c r="F31" s="1"/>
    </row>
    <row r="32" spans="1:6" ht="13.5" thickBot="1">
      <c r="A32" s="75" t="str">
        <f>+A71</f>
        <v>Ptos de venta ajenos</v>
      </c>
      <c r="B32" s="103" t="s">
        <v>3</v>
      </c>
      <c r="C32" s="104" t="s">
        <v>7</v>
      </c>
      <c r="D32" s="104" t="s">
        <v>8</v>
      </c>
      <c r="E32" s="104" t="s">
        <v>9</v>
      </c>
      <c r="F32" s="141" t="s">
        <v>10</v>
      </c>
    </row>
    <row r="33" spans="1:6">
      <c r="A33" s="12" t="s">
        <v>60</v>
      </c>
      <c r="B33" s="142" t="e">
        <f t="shared" ref="B33:F35" si="4">+B72+B112+B151+B190+B230+B269+B308+B347</f>
        <v>#REF!</v>
      </c>
      <c r="C33" s="142" t="e">
        <f t="shared" si="4"/>
        <v>#REF!</v>
      </c>
      <c r="D33" s="142" t="e">
        <f t="shared" si="4"/>
        <v>#REF!</v>
      </c>
      <c r="E33" s="142" t="e">
        <f t="shared" si="4"/>
        <v>#REF!</v>
      </c>
      <c r="F33" s="143" t="e">
        <f t="shared" si="4"/>
        <v>#REF!</v>
      </c>
    </row>
    <row r="34" spans="1:6">
      <c r="A34" s="105" t="s">
        <v>53</v>
      </c>
      <c r="B34" s="32" t="e">
        <f t="shared" si="4"/>
        <v>#REF!</v>
      </c>
      <c r="C34" s="32" t="e">
        <f t="shared" si="4"/>
        <v>#REF!</v>
      </c>
      <c r="D34" s="32" t="e">
        <f t="shared" si="4"/>
        <v>#REF!</v>
      </c>
      <c r="E34" s="32" t="e">
        <f t="shared" si="4"/>
        <v>#REF!</v>
      </c>
      <c r="F34" s="33" t="e">
        <f t="shared" si="4"/>
        <v>#REF!</v>
      </c>
    </row>
    <row r="35" spans="1:6" ht="13.5" thickBot="1">
      <c r="A35" s="105" t="s">
        <v>122</v>
      </c>
      <c r="B35" s="32" t="e">
        <f t="shared" si="4"/>
        <v>#REF!</v>
      </c>
      <c r="C35" s="32" t="e">
        <f t="shared" si="4"/>
        <v>#REF!</v>
      </c>
      <c r="D35" s="32" t="e">
        <f t="shared" si="4"/>
        <v>#REF!</v>
      </c>
      <c r="E35" s="32" t="e">
        <f t="shared" si="4"/>
        <v>#REF!</v>
      </c>
      <c r="F35" s="33" t="e">
        <f t="shared" si="4"/>
        <v>#REF!</v>
      </c>
    </row>
    <row r="36" spans="1:6" ht="13.5" thickTop="1">
      <c r="A36" s="132" t="s">
        <v>43</v>
      </c>
      <c r="B36" s="84" t="e">
        <f>+B34+B35</f>
        <v>#REF!</v>
      </c>
      <c r="C36" s="84" t="e">
        <f>+C34+C35</f>
        <v>#REF!</v>
      </c>
      <c r="D36" s="84" t="e">
        <f>+D34+D35</f>
        <v>#REF!</v>
      </c>
      <c r="E36" s="84" t="e">
        <f>+E34+E35</f>
        <v>#REF!</v>
      </c>
      <c r="F36" s="133" t="e">
        <f>+F34+F35</f>
        <v>#REF!</v>
      </c>
    </row>
    <row r="37" spans="1:6">
      <c r="A37" s="105"/>
      <c r="B37" s="89"/>
      <c r="C37" s="89"/>
      <c r="D37" s="89"/>
      <c r="E37" s="89"/>
      <c r="F37" s="90"/>
    </row>
    <row r="38" spans="1:6" ht="13.5" thickBot="1">
      <c r="A38" s="134" t="str">
        <f>+A29</f>
        <v>Royaltis</v>
      </c>
      <c r="B38" s="35" t="e">
        <f>+B77+B117+B156+B195+B235+B274+B313+B352</f>
        <v>#REF!</v>
      </c>
      <c r="C38" s="35" t="e">
        <f>+C77+C117+C156+C195+C235+C274+C313+C352</f>
        <v>#REF!</v>
      </c>
      <c r="D38" s="35" t="e">
        <f>+D77+D117+D156+D195+D235+D274+D313+D352</f>
        <v>#REF!</v>
      </c>
      <c r="E38" s="35" t="e">
        <f>+E77+E117+E156+E195+E235+E274+E313+E352</f>
        <v>#REF!</v>
      </c>
      <c r="F38" s="36" t="e">
        <f>+F77+F117+F156+F195+F235+F274+F313+F352</f>
        <v>#REF!</v>
      </c>
    </row>
    <row r="41" spans="1:6" ht="18">
      <c r="A41" s="60" t="s">
        <v>127</v>
      </c>
    </row>
    <row r="42" spans="1:6" ht="18.75" thickBot="1">
      <c r="A42" s="60" t="s">
        <v>218</v>
      </c>
    </row>
    <row r="43" spans="1:6" ht="13.5" thickBot="1">
      <c r="A43" s="129" t="str">
        <f>+' cifra negocios 1-24'!A12</f>
        <v>Ptos de venta Propios</v>
      </c>
      <c r="B43" s="76" t="s">
        <v>3</v>
      </c>
      <c r="C43" s="85" t="s">
        <v>7</v>
      </c>
      <c r="D43" s="77" t="s">
        <v>8</v>
      </c>
      <c r="E43" s="85" t="s">
        <v>9</v>
      </c>
      <c r="F43" s="78" t="s">
        <v>10</v>
      </c>
    </row>
    <row r="44" spans="1:6">
      <c r="A44" s="105" t="s">
        <v>60</v>
      </c>
      <c r="B44" s="49">
        <f>+' cifra negocios 1-24'!B106</f>
        <v>24880</v>
      </c>
      <c r="C44" s="49">
        <f>+' cifra negocios 1-24'!C106</f>
        <v>54425</v>
      </c>
      <c r="D44" s="49">
        <f>+' cifra negocios 1-24'!D106</f>
        <v>69975</v>
      </c>
      <c r="E44" s="49">
        <f>+' cifra negocios 1-24'!E106</f>
        <v>85525</v>
      </c>
      <c r="F44" s="130">
        <f>+' cifra negocios 1-24'!F106</f>
        <v>93300</v>
      </c>
    </row>
    <row r="45" spans="1:6">
      <c r="A45" s="105" t="s">
        <v>53</v>
      </c>
      <c r="B45" s="32">
        <f>+' cifra negocios 1-24'!I131</f>
        <v>646530.43599999999</v>
      </c>
      <c r="C45" s="32">
        <f>+' cifra negocios 1-24'!J131</f>
        <v>1414285.3287499996</v>
      </c>
      <c r="D45" s="32">
        <f>+' cifra negocios 1-24'!K131</f>
        <v>1818366.8512500001</v>
      </c>
      <c r="E45" s="32">
        <f>+' cifra negocios 1-24'!L131</f>
        <v>2222448.3737500003</v>
      </c>
      <c r="F45" s="33">
        <f>+' cifra negocios 1-24'!M131</f>
        <v>2424489.1350000002</v>
      </c>
    </row>
    <row r="46" spans="1:6">
      <c r="A46" s="105" t="s">
        <v>122</v>
      </c>
      <c r="B46" s="32">
        <f>-' cifra negocios 1-24'!P131</f>
        <v>-115032.68</v>
      </c>
      <c r="C46" s="32">
        <f>-' cifra negocios 1-24'!Q131</f>
        <v>-251633.98750000002</v>
      </c>
      <c r="D46" s="32">
        <f>-' cifra negocios 1-24'!R131</f>
        <v>-323529.41250000003</v>
      </c>
      <c r="E46" s="32">
        <f>-' cifra negocios 1-24'!S131</f>
        <v>-395424.83749999997</v>
      </c>
      <c r="F46" s="33">
        <f>-' cifra negocios 1-24'!T131</f>
        <v>-431372.55000000005</v>
      </c>
    </row>
    <row r="47" spans="1:6" ht="13.5" thickBot="1">
      <c r="A47" s="105"/>
      <c r="B47" s="48"/>
      <c r="C47" s="48"/>
      <c r="D47" s="48"/>
      <c r="E47" s="48"/>
      <c r="F47" s="131"/>
    </row>
    <row r="48" spans="1:6" ht="13.5" thickTop="1">
      <c r="A48" s="132" t="s">
        <v>43</v>
      </c>
      <c r="B48" s="84">
        <f>+B45+B46</f>
        <v>531497.75600000005</v>
      </c>
      <c r="C48" s="84">
        <f>+C45+C46</f>
        <v>1162651.3412499996</v>
      </c>
      <c r="D48" s="84">
        <f>+D45+D46</f>
        <v>1494837.43875</v>
      </c>
      <c r="E48" s="84">
        <f>+E45+E46</f>
        <v>1827023.5362500004</v>
      </c>
      <c r="F48" s="133">
        <f>+F45+F46</f>
        <v>1993116.5850000002</v>
      </c>
    </row>
    <row r="49" spans="1:6">
      <c r="A49" s="105" t="s">
        <v>217</v>
      </c>
      <c r="B49" s="32">
        <f>+'rdos modelo 1-24'!B44</f>
        <v>-365200</v>
      </c>
      <c r="C49" s="32">
        <f>+'rdos modelo 1-24'!C44</f>
        <v>-526051.4</v>
      </c>
      <c r="D49" s="32">
        <f>+'rdos modelo 1-24'!D44</f>
        <v>-699173.6129999999</v>
      </c>
      <c r="E49" s="32">
        <f>+'rdos modelo 1-24'!E44</f>
        <v>-880940.58386400004</v>
      </c>
      <c r="F49" s="33">
        <f>+'rdos modelo 1-24'!F44</f>
        <v>-1241910.0058626004</v>
      </c>
    </row>
    <row r="50" spans="1:6" ht="13.5" thickBot="1">
      <c r="A50" s="134" t="s">
        <v>178</v>
      </c>
      <c r="B50" s="35">
        <f>-B44*gastos!B30</f>
        <v>-24880</v>
      </c>
      <c r="C50" s="35">
        <f>-C44*gastos!C30</f>
        <v>-68031.25</v>
      </c>
      <c r="D50" s="35">
        <f>-D44*gastos!D30</f>
        <v>-87468.75</v>
      </c>
      <c r="E50" s="35">
        <f>-E44*gastos!E30</f>
        <v>-128287.5</v>
      </c>
      <c r="F50" s="36">
        <f>-F44*gastos!F30</f>
        <v>-163275</v>
      </c>
    </row>
    <row r="51" spans="1:6">
      <c r="B51" s="1"/>
      <c r="C51" s="1"/>
      <c r="D51" s="1"/>
      <c r="E51" s="1"/>
      <c r="F51" s="1"/>
    </row>
    <row r="52" spans="1:6" ht="13.5" thickBot="1">
      <c r="B52" s="1"/>
      <c r="C52" s="1"/>
      <c r="D52" s="1"/>
      <c r="E52" s="1"/>
      <c r="F52" s="1"/>
    </row>
    <row r="53" spans="1:6" ht="13.5" thickBot="1">
      <c r="A53" s="129" t="str">
        <f>+' cifra negocios 1-24'!A13</f>
        <v>Grandes cadenas</v>
      </c>
      <c r="B53" s="76" t="s">
        <v>3</v>
      </c>
      <c r="C53" s="77" t="s">
        <v>7</v>
      </c>
      <c r="D53" s="77" t="s">
        <v>8</v>
      </c>
      <c r="E53" s="77" t="s">
        <v>9</v>
      </c>
      <c r="F53" s="78" t="s">
        <v>10</v>
      </c>
    </row>
    <row r="54" spans="1:6">
      <c r="A54" s="105" t="s">
        <v>60</v>
      </c>
      <c r="B54" s="49">
        <f>+' cifra negocios 1-24'!B107</f>
        <v>0</v>
      </c>
      <c r="C54" s="49">
        <f>+' cifra negocios 1-24'!C107</f>
        <v>311000</v>
      </c>
      <c r="D54" s="49">
        <f>+' cifra negocios 1-24'!D107</f>
        <v>746400</v>
      </c>
      <c r="E54" s="49">
        <f>+' cifra negocios 1-24'!E107</f>
        <v>870800</v>
      </c>
      <c r="F54" s="130">
        <f>+' cifra negocios 1-24'!F107</f>
        <v>497600</v>
      </c>
    </row>
    <row r="55" spans="1:6">
      <c r="A55" s="105" t="s">
        <v>53</v>
      </c>
      <c r="B55" s="32">
        <f>+' cifra negocios 1-24'!I150</f>
        <v>0</v>
      </c>
      <c r="C55" s="32">
        <f>+' cifra negocios 1-24'!J150</f>
        <v>2863967.9</v>
      </c>
      <c r="D55" s="32">
        <f>+' cifra negocios 1-24'!K150</f>
        <v>6873522.9600000009</v>
      </c>
      <c r="E55" s="32">
        <f>+' cifra negocios 1-24'!L150</f>
        <v>8019110.1200000001</v>
      </c>
      <c r="F55" s="33">
        <f>+' cifra negocios 1-24'!M150</f>
        <v>4582348.6399999997</v>
      </c>
    </row>
    <row r="56" spans="1:6" ht="13.5" thickBot="1">
      <c r="A56" s="105" t="s">
        <v>122</v>
      </c>
      <c r="B56" s="32">
        <f>-' cifra negocios 1-24'!P150</f>
        <v>0</v>
      </c>
      <c r="C56" s="32">
        <f>-' cifra negocios 1-24'!Q150</f>
        <v>-1437908.5</v>
      </c>
      <c r="D56" s="32">
        <f>-' cifra negocios 1-24'!R150</f>
        <v>-3450980.4000000004</v>
      </c>
      <c r="E56" s="32">
        <f>-' cifra negocios 1-24'!S150</f>
        <v>-4026143.8000000003</v>
      </c>
      <c r="F56" s="33">
        <f>-' cifra negocios 1-24'!T150</f>
        <v>-2300653.6</v>
      </c>
    </row>
    <row r="57" spans="1:6" ht="13.5" thickTop="1">
      <c r="A57" s="132" t="s">
        <v>43</v>
      </c>
      <c r="B57" s="84">
        <f>+B55+B56</f>
        <v>0</v>
      </c>
      <c r="C57" s="84">
        <f>+C55+C56</f>
        <v>1426059.4</v>
      </c>
      <c r="D57" s="84">
        <f>+D55+D56</f>
        <v>3422542.5600000005</v>
      </c>
      <c r="E57" s="84">
        <f>+E55+E56</f>
        <v>3992966.32</v>
      </c>
      <c r="F57" s="133">
        <f>+F55+F56</f>
        <v>2281695.0399999996</v>
      </c>
    </row>
    <row r="58" spans="1:6">
      <c r="A58" s="135"/>
      <c r="B58" s="96"/>
      <c r="C58" s="96"/>
      <c r="D58" s="96"/>
      <c r="E58" s="96"/>
      <c r="F58" s="136"/>
    </row>
    <row r="59" spans="1:6" ht="13.5" thickBot="1">
      <c r="A59" s="134" t="str">
        <f>+A50</f>
        <v>Royaltis</v>
      </c>
      <c r="B59" s="137">
        <f>-B54*gastos!B30</f>
        <v>0</v>
      </c>
      <c r="C59" s="137">
        <f>-C54*gastos!C30</f>
        <v>-388750</v>
      </c>
      <c r="D59" s="137">
        <f>-D54*gastos!D30</f>
        <v>-933000</v>
      </c>
      <c r="E59" s="137">
        <f>-E54*gastos!E30</f>
        <v>-1306200</v>
      </c>
      <c r="F59" s="138">
        <f>-F54*gastos!F30</f>
        <v>-870800</v>
      </c>
    </row>
    <row r="60" spans="1:6">
      <c r="B60" s="1"/>
      <c r="C60" s="1"/>
      <c r="D60" s="1"/>
      <c r="E60" s="1"/>
      <c r="F60" s="1"/>
    </row>
    <row r="61" spans="1:6" ht="13.5" thickBot="1">
      <c r="B61" s="1"/>
      <c r="C61" s="1"/>
      <c r="D61" s="1"/>
      <c r="E61" s="1"/>
      <c r="F61" s="1"/>
    </row>
    <row r="62" spans="1:6" ht="13.5" thickBot="1">
      <c r="A62" s="129" t="str">
        <f>+' cifra negocios 1-24'!A14</f>
        <v>Web</v>
      </c>
      <c r="B62" s="76" t="s">
        <v>3</v>
      </c>
      <c r="C62" s="77" t="s">
        <v>7</v>
      </c>
      <c r="D62" s="77" t="s">
        <v>8</v>
      </c>
      <c r="E62" s="77" t="s">
        <v>9</v>
      </c>
      <c r="F62" s="78" t="s">
        <v>10</v>
      </c>
    </row>
    <row r="63" spans="1:6">
      <c r="A63" s="105" t="s">
        <v>60</v>
      </c>
      <c r="B63" s="49">
        <f>+' cifra negocios 1-24'!B108</f>
        <v>4976</v>
      </c>
      <c r="C63" s="49">
        <f>+' cifra negocios 1-24'!C108</f>
        <v>12440</v>
      </c>
      <c r="D63" s="49">
        <f>+' cifra negocios 1-24'!D108</f>
        <v>12440</v>
      </c>
      <c r="E63" s="49">
        <f>+' cifra negocios 1-24'!E108</f>
        <v>12440</v>
      </c>
      <c r="F63" s="130">
        <f>+' cifra negocios 1-24'!F108</f>
        <v>9330</v>
      </c>
    </row>
    <row r="64" spans="1:6">
      <c r="A64" s="105" t="s">
        <v>53</v>
      </c>
      <c r="B64" s="32">
        <f>+' cifra negocios 1-24'!I169</f>
        <v>133105.01440000001</v>
      </c>
      <c r="C64" s="32">
        <f>+' cifra negocios 1-24'!J169</f>
        <v>332762.53600000002</v>
      </c>
      <c r="D64" s="32">
        <f>+' cifra negocios 1-24'!K169</f>
        <v>332762.53600000002</v>
      </c>
      <c r="E64" s="32">
        <f>+' cifra negocios 1-24'!L169</f>
        <v>332762.53600000002</v>
      </c>
      <c r="F64" s="33">
        <f>+' cifra negocios 1-24'!M169</f>
        <v>249571.90200000003</v>
      </c>
    </row>
    <row r="65" spans="1:6" ht="13.5" thickBot="1">
      <c r="A65" s="105" t="s">
        <v>122</v>
      </c>
      <c r="B65" s="32">
        <f>-' cifra negocios 1-24'!P169</f>
        <v>-14641.880000000001</v>
      </c>
      <c r="C65" s="32">
        <f>-' cifra negocios 1-24'!Q169</f>
        <v>-36604.699999999997</v>
      </c>
      <c r="D65" s="32">
        <f>-' cifra negocios 1-24'!R169</f>
        <v>-36604.699999999997</v>
      </c>
      <c r="E65" s="32">
        <f>-' cifra negocios 1-24'!S169</f>
        <v>-36604.699999999997</v>
      </c>
      <c r="F65" s="33">
        <f>-' cifra negocios 1-24'!T169</f>
        <v>-27453.524999999998</v>
      </c>
    </row>
    <row r="66" spans="1:6" ht="13.5" thickTop="1">
      <c r="A66" s="132" t="s">
        <v>43</v>
      </c>
      <c r="B66" s="84">
        <f>+B64+B65</f>
        <v>118463.13440000001</v>
      </c>
      <c r="C66" s="84">
        <f>+C64+C65</f>
        <v>296157.83600000001</v>
      </c>
      <c r="D66" s="84">
        <f>+D64+D65</f>
        <v>296157.83600000001</v>
      </c>
      <c r="E66" s="84">
        <f>+E64+E65</f>
        <v>296157.83600000001</v>
      </c>
      <c r="F66" s="133">
        <f>+F64+F65</f>
        <v>222118.37700000004</v>
      </c>
    </row>
    <row r="67" spans="1:6">
      <c r="A67" s="135"/>
      <c r="B67" s="96"/>
      <c r="C67" s="96"/>
      <c r="D67" s="96"/>
      <c r="E67" s="96"/>
      <c r="F67" s="136"/>
    </row>
    <row r="68" spans="1:6" ht="13.5" thickBot="1">
      <c r="A68" s="134" t="str">
        <f>+A59</f>
        <v>Royaltis</v>
      </c>
      <c r="B68" s="139">
        <f>-B63*gastos!B30</f>
        <v>-4976</v>
      </c>
      <c r="C68" s="139">
        <f>-C63*gastos!C30</f>
        <v>-15550</v>
      </c>
      <c r="D68" s="139">
        <f>-D63*gastos!D30</f>
        <v>-15550</v>
      </c>
      <c r="E68" s="139">
        <f>-E63*gastos!E30</f>
        <v>-18660</v>
      </c>
      <c r="F68" s="140">
        <f>-F63*gastos!F30</f>
        <v>-16327.5</v>
      </c>
    </row>
    <row r="69" spans="1:6">
      <c r="B69" s="1"/>
      <c r="C69" s="1"/>
      <c r="D69" s="1"/>
      <c r="E69" s="1"/>
      <c r="F69" s="1"/>
    </row>
    <row r="70" spans="1:6" ht="13.5" thickBot="1">
      <c r="B70" s="1"/>
      <c r="C70" s="1"/>
      <c r="D70" s="1"/>
      <c r="E70" s="1"/>
      <c r="F70" s="1"/>
    </row>
    <row r="71" spans="1:6" ht="13.5" thickBot="1">
      <c r="A71" s="75" t="str">
        <f>+' cifra negocios 1-24'!A15</f>
        <v>Ptos de venta ajenos</v>
      </c>
      <c r="B71" s="103" t="s">
        <v>3</v>
      </c>
      <c r="C71" s="104" t="s">
        <v>7</v>
      </c>
      <c r="D71" s="104" t="s">
        <v>8</v>
      </c>
      <c r="E71" s="104" t="s">
        <v>9</v>
      </c>
      <c r="F71" s="141" t="s">
        <v>10</v>
      </c>
    </row>
    <row r="72" spans="1:6">
      <c r="A72" s="12" t="s">
        <v>60</v>
      </c>
      <c r="B72" s="142">
        <f>+' cifra negocios 1-24'!B109</f>
        <v>69975</v>
      </c>
      <c r="C72" s="142">
        <f>+' cifra negocios 1-24'!C109</f>
        <v>93300</v>
      </c>
      <c r="D72" s="142">
        <f>+' cifra negocios 1-24'!D109</f>
        <v>124400</v>
      </c>
      <c r="E72" s="142">
        <f>+' cifra negocios 1-24'!E109</f>
        <v>102630</v>
      </c>
      <c r="F72" s="143">
        <f>+' cifra negocios 1-24'!F109</f>
        <v>111960</v>
      </c>
    </row>
    <row r="73" spans="1:6">
      <c r="A73" s="105" t="s">
        <v>53</v>
      </c>
      <c r="B73" s="32">
        <f>+' cifra negocios 1-24'!I187</f>
        <v>810034.09875</v>
      </c>
      <c r="C73" s="32">
        <f>+' cifra negocios 1-24'!J187</f>
        <v>1084477.2150000001</v>
      </c>
      <c r="D73" s="32">
        <f>+' cifra negocios 1-24'!K187</f>
        <v>1448185.4949999999</v>
      </c>
      <c r="E73" s="32">
        <f>+' cifra negocios 1-24'!L187</f>
        <v>1204890.6615000002</v>
      </c>
      <c r="F73" s="33">
        <f>+' cifra negocios 1-24'!M187</f>
        <v>1318656.4829999998</v>
      </c>
    </row>
    <row r="74" spans="1:6" ht="13.5" thickBot="1">
      <c r="A74" s="105" t="s">
        <v>122</v>
      </c>
      <c r="B74" s="32">
        <f>-' cifra negocios 1-24'!P187</f>
        <v>-327121.46250000002</v>
      </c>
      <c r="C74" s="32">
        <f>-' cifra negocios 1-24'!Q187</f>
        <v>-439116.45</v>
      </c>
      <c r="D74" s="32">
        <f>-' cifra negocios 1-24'!R187</f>
        <v>-586965.85</v>
      </c>
      <c r="E74" s="32">
        <f>-' cifra negocios 1-24'!S187</f>
        <v>-491005.245</v>
      </c>
      <c r="F74" s="33">
        <f>-' cifra negocios 1-24'!T187</f>
        <v>-538462.29</v>
      </c>
    </row>
    <row r="75" spans="1:6" ht="13.5" thickTop="1">
      <c r="A75" s="132" t="s">
        <v>43</v>
      </c>
      <c r="B75" s="84">
        <f>+B73+B74</f>
        <v>482912.63624999998</v>
      </c>
      <c r="C75" s="84">
        <f>+C73+C74</f>
        <v>645360.76500000013</v>
      </c>
      <c r="D75" s="84">
        <f>+D73+D74</f>
        <v>861219.6449999999</v>
      </c>
      <c r="E75" s="84">
        <f>+E73+E74</f>
        <v>713885.41650000017</v>
      </c>
      <c r="F75" s="133">
        <f>+F73+F74</f>
        <v>780194.19299999974</v>
      </c>
    </row>
    <row r="76" spans="1:6">
      <c r="A76" s="105"/>
      <c r="B76" s="89"/>
      <c r="C76" s="89"/>
      <c r="D76" s="89"/>
      <c r="E76" s="89"/>
      <c r="F76" s="90"/>
    </row>
    <row r="77" spans="1:6" ht="13.5" thickBot="1">
      <c r="A77" s="134" t="str">
        <f>+A68</f>
        <v>Royaltis</v>
      </c>
      <c r="B77" s="35">
        <f>-B72*gastos!B30</f>
        <v>-69975</v>
      </c>
      <c r="C77" s="35">
        <f>-C72*gastos!C30</f>
        <v>-116625</v>
      </c>
      <c r="D77" s="35">
        <f>-D72*gastos!D30</f>
        <v>-155500</v>
      </c>
      <c r="E77" s="35">
        <f>-E72*gastos!E30</f>
        <v>-153945</v>
      </c>
      <c r="F77" s="36">
        <f>-F72*gastos!F30</f>
        <v>-195930</v>
      </c>
    </row>
    <row r="81" spans="1:6" ht="18">
      <c r="A81" s="60" t="s">
        <v>127</v>
      </c>
    </row>
    <row r="82" spans="1:6" ht="18.75" thickBot="1">
      <c r="A82" s="60" t="s">
        <v>249</v>
      </c>
    </row>
    <row r="83" spans="1:6" ht="13.5" thickBot="1">
      <c r="A83" s="129" t="str">
        <f>+' cifra negocios 1-24'!A76</f>
        <v>Nº UNIDADES POR PUNTO DE VENTA Y DIA 1</v>
      </c>
      <c r="B83" s="76" t="s">
        <v>3</v>
      </c>
      <c r="C83" s="85" t="s">
        <v>7</v>
      </c>
      <c r="D83" s="77" t="s">
        <v>8</v>
      </c>
      <c r="E83" s="85" t="s">
        <v>9</v>
      </c>
      <c r="F83" s="78" t="s">
        <v>10</v>
      </c>
    </row>
    <row r="84" spans="1:6">
      <c r="A84" s="105" t="s">
        <v>60</v>
      </c>
      <c r="B84" s="49">
        <f>+' cifra negocios 1-24'!C160</f>
        <v>398.08</v>
      </c>
      <c r="C84" s="49">
        <f>+' cifra negocios 1-24'!C160</f>
        <v>398.08</v>
      </c>
      <c r="D84" s="49">
        <f>+' cifra negocios 1-24'!D160</f>
        <v>995.2</v>
      </c>
      <c r="E84" s="49">
        <f>+' cifra negocios 1-24'!E160</f>
        <v>995.2</v>
      </c>
      <c r="F84" s="130">
        <f>+' cifra negocios 1-24'!F160</f>
        <v>995.2</v>
      </c>
    </row>
    <row r="85" spans="1:6">
      <c r="A85" s="105" t="s">
        <v>53</v>
      </c>
      <c r="B85" s="32">
        <f>+' cifra negocios 1-24'!I192</f>
        <v>55582.542000000001</v>
      </c>
      <c r="C85" s="32">
        <f>+' cifra negocios 1-24'!J192</f>
        <v>208021.68</v>
      </c>
      <c r="D85" s="32">
        <f>+' cifra negocios 1-24'!K192</f>
        <v>391076.28</v>
      </c>
      <c r="E85" s="32">
        <f>+' cifra negocios 1-24'!L192</f>
        <v>438379.38</v>
      </c>
      <c r="F85" s="33">
        <f>+' cifra negocios 1-24'!M192</f>
        <v>311640.66000000003</v>
      </c>
    </row>
    <row r="86" spans="1:6">
      <c r="A86" s="105" t="s">
        <v>122</v>
      </c>
      <c r="B86" s="32">
        <f>-' cifra negocios 1-24'!P192</f>
        <v>-17969.580000000002</v>
      </c>
      <c r="C86" s="32">
        <f>-' cifra negocios 1-24'!Q192</f>
        <v>-84809.7</v>
      </c>
      <c r="D86" s="32">
        <f>-' cifra negocios 1-24'!R192</f>
        <v>-171578.7</v>
      </c>
      <c r="E86" s="32">
        <f>-' cifra negocios 1-24'!S192</f>
        <v>-192851.1</v>
      </c>
      <c r="F86" s="33">
        <f>-' cifra negocios 1-24'!T192</f>
        <v>-128194.2</v>
      </c>
    </row>
    <row r="87" spans="1:6" ht="13.5" thickBot="1">
      <c r="A87" s="105"/>
      <c r="B87" s="48"/>
      <c r="C87" s="48"/>
      <c r="D87" s="48"/>
      <c r="E87" s="48"/>
      <c r="F87" s="131"/>
    </row>
    <row r="88" spans="1:6" ht="13.5" thickTop="1">
      <c r="A88" s="132" t="s">
        <v>43</v>
      </c>
      <c r="B88" s="84">
        <f>+B85+B86</f>
        <v>37612.962</v>
      </c>
      <c r="C88" s="84">
        <f>+C85+C86</f>
        <v>123211.98</v>
      </c>
      <c r="D88" s="84">
        <f>+D85+D86</f>
        <v>219497.58000000002</v>
      </c>
      <c r="E88" s="84">
        <f>+E85+E86</f>
        <v>245528.28</v>
      </c>
      <c r="F88" s="133">
        <f>+F85+F86</f>
        <v>183446.46000000002</v>
      </c>
    </row>
    <row r="89" spans="1:6">
      <c r="A89" s="105" t="s">
        <v>217</v>
      </c>
      <c r="B89" s="32" t="e">
        <f>+'rdos modelo 1-24'!#REF!</f>
        <v>#REF!</v>
      </c>
      <c r="C89" s="32" t="e">
        <f>+'rdos modelo 1-24'!#REF!</f>
        <v>#REF!</v>
      </c>
      <c r="D89" s="32" t="e">
        <f>+'rdos modelo 1-24'!#REF!</f>
        <v>#REF!</v>
      </c>
      <c r="E89" s="32" t="e">
        <f>+'rdos modelo 1-24'!#REF!</f>
        <v>#REF!</v>
      </c>
      <c r="F89" s="33" t="e">
        <f>+'rdos modelo 1-24'!#REF!</f>
        <v>#REF!</v>
      </c>
    </row>
    <row r="90" spans="1:6" ht="13.5" thickBot="1">
      <c r="A90" s="134" t="s">
        <v>178</v>
      </c>
      <c r="B90" s="35">
        <f>-B84*gastos!B60</f>
        <v>0</v>
      </c>
      <c r="C90" s="35">
        <f>-C84*gastos!C60</f>
        <v>0</v>
      </c>
      <c r="D90" s="35">
        <f>-D84*gastos!D60</f>
        <v>0</v>
      </c>
      <c r="E90" s="35">
        <f>-E84*gastos!E60</f>
        <v>-1990.4</v>
      </c>
      <c r="F90" s="36">
        <f>-F84*gastos!F60</f>
        <v>-1741.6000000000001</v>
      </c>
    </row>
    <row r="91" spans="1:6">
      <c r="B91" s="1"/>
      <c r="C91" s="1"/>
      <c r="D91" s="1"/>
      <c r="E91" s="1"/>
      <c r="F91" s="1"/>
    </row>
    <row r="92" spans="1:6" ht="13.5" thickBot="1">
      <c r="B92" s="1"/>
      <c r="C92" s="1"/>
      <c r="D92" s="1"/>
      <c r="E92" s="1"/>
      <c r="F92" s="1"/>
    </row>
    <row r="93" spans="1:6" ht="13.5" thickBot="1">
      <c r="A93" s="129">
        <f>+' cifra negocios 1-24'!A77</f>
        <v>0</v>
      </c>
      <c r="B93" s="76" t="s">
        <v>3</v>
      </c>
      <c r="C93" s="77" t="s">
        <v>7</v>
      </c>
      <c r="D93" s="77" t="s">
        <v>8</v>
      </c>
      <c r="E93" s="77" t="s">
        <v>9</v>
      </c>
      <c r="F93" s="78" t="s">
        <v>10</v>
      </c>
    </row>
    <row r="94" spans="1:6">
      <c r="A94" s="105" t="s">
        <v>60</v>
      </c>
      <c r="B94" s="49">
        <f>+' cifra negocios 1-24'!C161</f>
        <v>597.12</v>
      </c>
      <c r="C94" s="49">
        <f>+' cifra negocios 1-24'!C161</f>
        <v>597.12</v>
      </c>
      <c r="D94" s="49">
        <f>+' cifra negocios 1-24'!D161</f>
        <v>1492.8</v>
      </c>
      <c r="E94" s="49">
        <f>+' cifra negocios 1-24'!E161</f>
        <v>1492.8</v>
      </c>
      <c r="F94" s="130">
        <f>+' cifra negocios 1-24'!F161</f>
        <v>1492.8</v>
      </c>
    </row>
    <row r="95" spans="1:6">
      <c r="A95" s="105" t="s">
        <v>53</v>
      </c>
      <c r="B95" s="32">
        <f>+' cifra negocios 1-24'!I211</f>
        <v>0</v>
      </c>
      <c r="C95" s="32">
        <f>+' cifra negocios 1-24'!J211</f>
        <v>0</v>
      </c>
      <c r="D95" s="32">
        <f>+' cifra negocios 1-24'!K211</f>
        <v>0</v>
      </c>
      <c r="E95" s="32">
        <f>+' cifra negocios 1-24'!L211</f>
        <v>0</v>
      </c>
      <c r="F95" s="33">
        <f>+' cifra negocios 1-24'!M211</f>
        <v>0</v>
      </c>
    </row>
    <row r="96" spans="1:6" ht="13.5" thickBot="1">
      <c r="A96" s="105" t="s">
        <v>122</v>
      </c>
      <c r="B96" s="32">
        <f>-' cifra negocios 1-24'!P211</f>
        <v>0</v>
      </c>
      <c r="C96" s="32">
        <f>-' cifra negocios 1-24'!Q211</f>
        <v>0</v>
      </c>
      <c r="D96" s="32">
        <f>-' cifra negocios 1-24'!R211</f>
        <v>0</v>
      </c>
      <c r="E96" s="32">
        <f>-' cifra negocios 1-24'!S211</f>
        <v>0</v>
      </c>
      <c r="F96" s="33">
        <f>-' cifra negocios 1-24'!T211</f>
        <v>0</v>
      </c>
    </row>
    <row r="97" spans="1:6" ht="13.5" thickTop="1">
      <c r="A97" s="132" t="s">
        <v>43</v>
      </c>
      <c r="B97" s="84">
        <f>+B95+B96</f>
        <v>0</v>
      </c>
      <c r="C97" s="84">
        <f>+C95+C96</f>
        <v>0</v>
      </c>
      <c r="D97" s="84">
        <f>+D95+D96</f>
        <v>0</v>
      </c>
      <c r="E97" s="84">
        <f>+E95+E96</f>
        <v>0</v>
      </c>
      <c r="F97" s="133">
        <f>+F95+F96</f>
        <v>0</v>
      </c>
    </row>
    <row r="98" spans="1:6">
      <c r="A98" s="135"/>
      <c r="B98" s="96"/>
      <c r="C98" s="96"/>
      <c r="D98" s="96"/>
      <c r="E98" s="96"/>
      <c r="F98" s="136"/>
    </row>
    <row r="99" spans="1:6" ht="13.5" thickBot="1">
      <c r="A99" s="134" t="str">
        <f>+A90</f>
        <v>Royaltis</v>
      </c>
      <c r="B99" s="137">
        <f>-B94*gastos!B60</f>
        <v>0</v>
      </c>
      <c r="C99" s="137">
        <f>-C94*gastos!C60</f>
        <v>0</v>
      </c>
      <c r="D99" s="137">
        <f>-D94*gastos!D60</f>
        <v>0</v>
      </c>
      <c r="E99" s="137">
        <f>-E94*gastos!E60</f>
        <v>-2985.6</v>
      </c>
      <c r="F99" s="138">
        <f>-F94*gastos!F60</f>
        <v>-2612.4</v>
      </c>
    </row>
    <row r="100" spans="1:6">
      <c r="B100" s="1"/>
      <c r="C100" s="1"/>
      <c r="D100" s="1"/>
      <c r="E100" s="1"/>
      <c r="F100" s="1"/>
    </row>
    <row r="101" spans="1:6" ht="13.5" thickBot="1">
      <c r="B101" s="1"/>
      <c r="C101" s="1"/>
      <c r="D101" s="1"/>
      <c r="E101" s="1"/>
      <c r="F101" s="1"/>
    </row>
    <row r="102" spans="1:6" ht="13.5" thickBot="1">
      <c r="A102" s="129" t="str">
        <f>+' cifra negocios 1-24'!A78</f>
        <v>Ptos de venta Propios</v>
      </c>
      <c r="B102" s="76" t="s">
        <v>3</v>
      </c>
      <c r="C102" s="77" t="s">
        <v>7</v>
      </c>
      <c r="D102" s="77" t="s">
        <v>8</v>
      </c>
      <c r="E102" s="77" t="s">
        <v>9</v>
      </c>
      <c r="F102" s="78" t="s">
        <v>10</v>
      </c>
    </row>
    <row r="103" spans="1:6">
      <c r="A103" s="105" t="s">
        <v>60</v>
      </c>
      <c r="B103" s="49">
        <f>+' cifra negocios 1-24'!B169</f>
        <v>0</v>
      </c>
      <c r="C103" s="49">
        <f>+' cifra negocios 1-24'!C169</f>
        <v>4976.0000000000009</v>
      </c>
      <c r="D103" s="49">
        <f>+' cifra negocios 1-24'!D169</f>
        <v>12439.999999999998</v>
      </c>
      <c r="E103" s="49">
        <f>+' cifra negocios 1-24'!E169</f>
        <v>12439.999999999998</v>
      </c>
      <c r="F103" s="130">
        <f>+' cifra negocios 1-24'!F169</f>
        <v>12439.999999999998</v>
      </c>
    </row>
    <row r="104" spans="1:6">
      <c r="A104" s="105" t="s">
        <v>53</v>
      </c>
      <c r="B104" s="32" t="e">
        <f>+' cifra negocios 1-24'!#REF!</f>
        <v>#REF!</v>
      </c>
      <c r="C104" s="32" t="e">
        <f>+' cifra negocios 1-24'!#REF!</f>
        <v>#REF!</v>
      </c>
      <c r="D104" s="32" t="e">
        <f>+' cifra negocios 1-24'!#REF!</f>
        <v>#REF!</v>
      </c>
      <c r="E104" s="32" t="e">
        <f>+' cifra negocios 1-24'!#REF!</f>
        <v>#REF!</v>
      </c>
      <c r="F104" s="33" t="e">
        <f>+' cifra negocios 1-24'!#REF!</f>
        <v>#REF!</v>
      </c>
    </row>
    <row r="105" spans="1:6" ht="13.5" thickBot="1">
      <c r="A105" s="105" t="s">
        <v>122</v>
      </c>
      <c r="B105" s="32" t="e">
        <f>-' cifra negocios 1-24'!#REF!</f>
        <v>#REF!</v>
      </c>
      <c r="C105" s="32" t="e">
        <f>-' cifra negocios 1-24'!#REF!</f>
        <v>#REF!</v>
      </c>
      <c r="D105" s="32" t="e">
        <f>-' cifra negocios 1-24'!#REF!</f>
        <v>#REF!</v>
      </c>
      <c r="E105" s="32" t="e">
        <f>-' cifra negocios 1-24'!#REF!</f>
        <v>#REF!</v>
      </c>
      <c r="F105" s="33" t="e">
        <f>-' cifra negocios 1-24'!#REF!</f>
        <v>#REF!</v>
      </c>
    </row>
    <row r="106" spans="1:6" ht="13.5" thickTop="1">
      <c r="A106" s="132" t="s">
        <v>43</v>
      </c>
      <c r="B106" s="84" t="e">
        <f>+B104+B105</f>
        <v>#REF!</v>
      </c>
      <c r="C106" s="84" t="e">
        <f>+C104+C105</f>
        <v>#REF!</v>
      </c>
      <c r="D106" s="84" t="e">
        <f>+D104+D105</f>
        <v>#REF!</v>
      </c>
      <c r="E106" s="84" t="e">
        <f>+E104+E105</f>
        <v>#REF!</v>
      </c>
      <c r="F106" s="133" t="e">
        <f>+F104+F105</f>
        <v>#REF!</v>
      </c>
    </row>
    <row r="107" spans="1:6">
      <c r="A107" s="135"/>
      <c r="B107" s="96"/>
      <c r="C107" s="96"/>
      <c r="D107" s="96"/>
      <c r="E107" s="96"/>
      <c r="F107" s="136"/>
    </row>
    <row r="108" spans="1:6" ht="13.5" thickBot="1">
      <c r="A108" s="134" t="str">
        <f>+A99</f>
        <v>Royaltis</v>
      </c>
      <c r="B108" s="139">
        <f>-B103*gastos!B60</f>
        <v>0</v>
      </c>
      <c r="C108" s="139">
        <f>-C103*gastos!C60</f>
        <v>0</v>
      </c>
      <c r="D108" s="139">
        <f>-D103*gastos!D60</f>
        <v>0</v>
      </c>
      <c r="E108" s="139">
        <f>-E103*gastos!E60</f>
        <v>-24879.999999999996</v>
      </c>
      <c r="F108" s="140">
        <f>-F103*gastos!F60</f>
        <v>-21769.999999999996</v>
      </c>
    </row>
    <row r="109" spans="1:6">
      <c r="B109" s="1"/>
      <c r="C109" s="1"/>
      <c r="D109" s="1"/>
      <c r="E109" s="1"/>
      <c r="F109" s="1"/>
    </row>
    <row r="110" spans="1:6" ht="13.5" thickBot="1">
      <c r="B110" s="1"/>
      <c r="C110" s="1"/>
      <c r="D110" s="1"/>
      <c r="E110" s="1"/>
      <c r="F110" s="1"/>
    </row>
    <row r="111" spans="1:6" ht="13.5" thickBot="1">
      <c r="A111" s="75" t="str">
        <f>+' cifra negocios 1-24'!A79</f>
        <v>Grandes cadenas</v>
      </c>
      <c r="B111" s="103" t="s">
        <v>3</v>
      </c>
      <c r="C111" s="104" t="s">
        <v>7</v>
      </c>
      <c r="D111" s="104" t="s">
        <v>8</v>
      </c>
      <c r="E111" s="104" t="s">
        <v>9</v>
      </c>
      <c r="F111" s="141" t="s">
        <v>10</v>
      </c>
    </row>
    <row r="112" spans="1:6">
      <c r="A112" s="12" t="s">
        <v>60</v>
      </c>
      <c r="B112" s="142">
        <f>+' cifra negocios 1-24'!B170</f>
        <v>0</v>
      </c>
      <c r="C112" s="142">
        <f>+' cifra negocios 1-24'!C170</f>
        <v>0</v>
      </c>
      <c r="D112" s="142">
        <f>+' cifra negocios 1-24'!D170</f>
        <v>0</v>
      </c>
      <c r="E112" s="142">
        <f>+' cifra negocios 1-24'!E170</f>
        <v>0</v>
      </c>
      <c r="F112" s="143">
        <f>+' cifra negocios 1-24'!F170</f>
        <v>0</v>
      </c>
    </row>
    <row r="113" spans="1:6">
      <c r="A113" s="105" t="s">
        <v>53</v>
      </c>
      <c r="B113" s="32" t="e">
        <f>+' cifra negocios 1-24'!#REF!</f>
        <v>#REF!</v>
      </c>
      <c r="C113" s="32" t="e">
        <f>+' cifra negocios 1-24'!#REF!</f>
        <v>#REF!</v>
      </c>
      <c r="D113" s="32" t="e">
        <f>+' cifra negocios 1-24'!#REF!</f>
        <v>#REF!</v>
      </c>
      <c r="E113" s="32" t="e">
        <f>+' cifra negocios 1-24'!#REF!</f>
        <v>#REF!</v>
      </c>
      <c r="F113" s="33" t="e">
        <f>+' cifra negocios 1-24'!#REF!</f>
        <v>#REF!</v>
      </c>
    </row>
    <row r="114" spans="1:6" ht="13.5" thickBot="1">
      <c r="A114" s="105" t="s">
        <v>122</v>
      </c>
      <c r="B114" s="32" t="e">
        <f>-' cifra negocios 1-24'!#REF!</f>
        <v>#REF!</v>
      </c>
      <c r="C114" s="32" t="e">
        <f>-' cifra negocios 1-24'!#REF!</f>
        <v>#REF!</v>
      </c>
      <c r="D114" s="32" t="e">
        <f>-' cifra negocios 1-24'!#REF!</f>
        <v>#REF!</v>
      </c>
      <c r="E114" s="32" t="e">
        <f>-' cifra negocios 1-24'!#REF!</f>
        <v>#REF!</v>
      </c>
      <c r="F114" s="33" t="e">
        <f>-' cifra negocios 1-24'!#REF!</f>
        <v>#REF!</v>
      </c>
    </row>
    <row r="115" spans="1:6" ht="13.5" thickTop="1">
      <c r="A115" s="132" t="s">
        <v>43</v>
      </c>
      <c r="B115" s="84" t="e">
        <f>+B113+B114</f>
        <v>#REF!</v>
      </c>
      <c r="C115" s="84" t="e">
        <f>+C113+C114</f>
        <v>#REF!</v>
      </c>
      <c r="D115" s="84" t="e">
        <f>+D113+D114</f>
        <v>#REF!</v>
      </c>
      <c r="E115" s="84" t="e">
        <f>+E113+E114</f>
        <v>#REF!</v>
      </c>
      <c r="F115" s="133" t="e">
        <f>+F113+F114</f>
        <v>#REF!</v>
      </c>
    </row>
    <row r="116" spans="1:6">
      <c r="A116" s="105"/>
      <c r="B116" s="89"/>
      <c r="C116" s="89"/>
      <c r="D116" s="89"/>
      <c r="E116" s="89"/>
      <c r="F116" s="90"/>
    </row>
    <row r="117" spans="1:6" ht="13.5" thickBot="1">
      <c r="A117" s="134" t="str">
        <f>+A108</f>
        <v>Royaltis</v>
      </c>
      <c r="B117" s="35">
        <f>-B112*gastos!B60</f>
        <v>0</v>
      </c>
      <c r="C117" s="35">
        <f>-C112*gastos!C60</f>
        <v>0</v>
      </c>
      <c r="D117" s="35">
        <f>-D112*gastos!D60</f>
        <v>0</v>
      </c>
      <c r="E117" s="35">
        <f>-E112*gastos!E60</f>
        <v>0</v>
      </c>
      <c r="F117" s="36">
        <f>-F112*gastos!F60</f>
        <v>0</v>
      </c>
    </row>
    <row r="120" spans="1:6" ht="18">
      <c r="A120" s="60" t="s">
        <v>127</v>
      </c>
    </row>
    <row r="121" spans="1:6" ht="18.75" thickBot="1">
      <c r="A121" s="60" t="s">
        <v>250</v>
      </c>
    </row>
    <row r="122" spans="1:6" ht="13.5" thickBot="1">
      <c r="A122" s="129">
        <f>+' cifra negocios 1-24'!A123</f>
        <v>0</v>
      </c>
      <c r="B122" s="76" t="s">
        <v>3</v>
      </c>
      <c r="C122" s="85" t="s">
        <v>7</v>
      </c>
      <c r="D122" s="77" t="s">
        <v>8</v>
      </c>
      <c r="E122" s="85" t="s">
        <v>9</v>
      </c>
      <c r="F122" s="78" t="s">
        <v>10</v>
      </c>
    </row>
    <row r="123" spans="1:6">
      <c r="A123" s="105" t="s">
        <v>60</v>
      </c>
      <c r="B123" s="49">
        <f>+' cifra negocios 1-24'!B227</f>
        <v>0</v>
      </c>
      <c r="C123" s="49">
        <f>+' cifra negocios 1-24'!C227</f>
        <v>0</v>
      </c>
      <c r="D123" s="49">
        <f>+' cifra negocios 1-24'!D227</f>
        <v>0</v>
      </c>
      <c r="E123" s="49">
        <f>+' cifra negocios 1-24'!E227</f>
        <v>0</v>
      </c>
      <c r="F123" s="130">
        <f>+' cifra negocios 1-24'!F227</f>
        <v>0</v>
      </c>
    </row>
    <row r="124" spans="1:6">
      <c r="A124" s="105" t="s">
        <v>53</v>
      </c>
      <c r="B124" s="32" t="e">
        <f>+' cifra negocios 1-24'!#REF!</f>
        <v>#REF!</v>
      </c>
      <c r="C124" s="32" t="e">
        <f>+' cifra negocios 1-24'!#REF!</f>
        <v>#REF!</v>
      </c>
      <c r="D124" s="32" t="e">
        <f>+' cifra negocios 1-24'!#REF!</f>
        <v>#REF!</v>
      </c>
      <c r="E124" s="32" t="e">
        <f>+' cifra negocios 1-24'!#REF!</f>
        <v>#REF!</v>
      </c>
      <c r="F124" s="33" t="e">
        <f>+' cifra negocios 1-24'!#REF!</f>
        <v>#REF!</v>
      </c>
    </row>
    <row r="125" spans="1:6">
      <c r="A125" s="105" t="s">
        <v>122</v>
      </c>
      <c r="B125" s="32" t="e">
        <f>-' cifra negocios 1-24'!#REF!</f>
        <v>#REF!</v>
      </c>
      <c r="C125" s="32" t="e">
        <f>-' cifra negocios 1-24'!#REF!</f>
        <v>#REF!</v>
      </c>
      <c r="D125" s="32" t="e">
        <f>-' cifra negocios 1-24'!#REF!</f>
        <v>#REF!</v>
      </c>
      <c r="E125" s="32" t="e">
        <f>-' cifra negocios 1-24'!#REF!</f>
        <v>#REF!</v>
      </c>
      <c r="F125" s="33" t="e">
        <f>-' cifra negocios 1-24'!#REF!</f>
        <v>#REF!</v>
      </c>
    </row>
    <row r="126" spans="1:6" ht="13.5" thickBot="1">
      <c r="A126" s="105"/>
      <c r="B126" s="48"/>
      <c r="C126" s="48"/>
      <c r="D126" s="48"/>
      <c r="E126" s="48"/>
      <c r="F126" s="131"/>
    </row>
    <row r="127" spans="1:6" ht="13.5" thickTop="1">
      <c r="A127" s="132" t="s">
        <v>43</v>
      </c>
      <c r="B127" s="84" t="e">
        <f>+B124+B125</f>
        <v>#REF!</v>
      </c>
      <c r="C127" s="84" t="e">
        <f>+C124+C125</f>
        <v>#REF!</v>
      </c>
      <c r="D127" s="84" t="e">
        <f>+D124+D125</f>
        <v>#REF!</v>
      </c>
      <c r="E127" s="84" t="e">
        <f>+E124+E125</f>
        <v>#REF!</v>
      </c>
      <c r="F127" s="133" t="e">
        <f>+F124+F125</f>
        <v>#REF!</v>
      </c>
    </row>
    <row r="128" spans="1:6">
      <c r="A128" s="105" t="s">
        <v>217</v>
      </c>
      <c r="B128" s="32">
        <f>+'rdos modelo 1-24'!B114</f>
        <v>0</v>
      </c>
      <c r="C128" s="32" t="str">
        <f>+'rdos modelo 1-24'!C114</f>
        <v>Estados Unidos</v>
      </c>
      <c r="D128" s="32">
        <f>+'rdos modelo 1-24'!D114</f>
        <v>0</v>
      </c>
      <c r="E128" s="32">
        <f>+'rdos modelo 1-24'!E114</f>
        <v>0</v>
      </c>
      <c r="F128" s="33">
        <f>+'rdos modelo 1-24'!F114</f>
        <v>0</v>
      </c>
    </row>
    <row r="129" spans="1:6" ht="13.5" thickBot="1">
      <c r="A129" s="134" t="s">
        <v>178</v>
      </c>
      <c r="B129" s="35">
        <f>-B123*gastos!B117</f>
        <v>0</v>
      </c>
      <c r="C129" s="35">
        <f>-C123*gastos!C117</f>
        <v>0</v>
      </c>
      <c r="D129" s="35">
        <f>-D123*gastos!D117</f>
        <v>0</v>
      </c>
      <c r="E129" s="35">
        <f>-E123*gastos!E117</f>
        <v>0</v>
      </c>
      <c r="F129" s="36">
        <f>-F123*gastos!F117</f>
        <v>0</v>
      </c>
    </row>
    <row r="130" spans="1:6">
      <c r="B130" s="1"/>
      <c r="C130" s="1"/>
      <c r="D130" s="1"/>
      <c r="E130" s="1"/>
      <c r="F130" s="1"/>
    </row>
    <row r="131" spans="1:6" ht="13.5" thickBot="1">
      <c r="B131" s="1"/>
      <c r="C131" s="1"/>
      <c r="D131" s="1"/>
      <c r="E131" s="1"/>
      <c r="F131" s="1"/>
    </row>
    <row r="132" spans="1:6" ht="13.5" thickBot="1">
      <c r="A132" s="129" t="str">
        <f>+' cifra negocios 1-24'!A131</f>
        <v>Suma</v>
      </c>
      <c r="B132" s="76" t="s">
        <v>3</v>
      </c>
      <c r="C132" s="77" t="s">
        <v>7</v>
      </c>
      <c r="D132" s="77" t="s">
        <v>8</v>
      </c>
      <c r="E132" s="77" t="s">
        <v>9</v>
      </c>
      <c r="F132" s="78" t="s">
        <v>10</v>
      </c>
    </row>
    <row r="133" spans="1:6">
      <c r="A133" s="105" t="s">
        <v>60</v>
      </c>
      <c r="B133" s="49">
        <f>+' cifra negocios 1-24'!B228</f>
        <v>0</v>
      </c>
      <c r="C133" s="49">
        <f>+' cifra negocios 1-24'!C228</f>
        <v>0</v>
      </c>
      <c r="D133" s="49">
        <f>+' cifra negocios 1-24'!D228</f>
        <v>0</v>
      </c>
      <c r="E133" s="49">
        <f>+' cifra negocios 1-24'!E228</f>
        <v>0</v>
      </c>
      <c r="F133" s="130">
        <f>+' cifra negocios 1-24'!F228</f>
        <v>0</v>
      </c>
    </row>
    <row r="134" spans="1:6">
      <c r="A134" s="105" t="s">
        <v>53</v>
      </c>
      <c r="B134" s="32" t="e">
        <f>+' cifra negocios 1-24'!#REF!</f>
        <v>#REF!</v>
      </c>
      <c r="C134" s="32" t="e">
        <f>+' cifra negocios 1-24'!#REF!</f>
        <v>#REF!</v>
      </c>
      <c r="D134" s="32" t="e">
        <f>+' cifra negocios 1-24'!#REF!</f>
        <v>#REF!</v>
      </c>
      <c r="E134" s="32" t="e">
        <f>+' cifra negocios 1-24'!#REF!</f>
        <v>#REF!</v>
      </c>
      <c r="F134" s="33" t="e">
        <f>+' cifra negocios 1-24'!#REF!</f>
        <v>#REF!</v>
      </c>
    </row>
    <row r="135" spans="1:6" ht="13.5" thickBot="1">
      <c r="A135" s="105" t="s">
        <v>122</v>
      </c>
      <c r="B135" s="32" t="e">
        <f>-' cifra negocios 1-24'!#REF!</f>
        <v>#REF!</v>
      </c>
      <c r="C135" s="32" t="e">
        <f>-' cifra negocios 1-24'!#REF!</f>
        <v>#REF!</v>
      </c>
      <c r="D135" s="32" t="e">
        <f>-' cifra negocios 1-24'!#REF!</f>
        <v>#REF!</v>
      </c>
      <c r="E135" s="32" t="e">
        <f>-' cifra negocios 1-24'!#REF!</f>
        <v>#REF!</v>
      </c>
      <c r="F135" s="33" t="e">
        <f>-' cifra negocios 1-24'!#REF!</f>
        <v>#REF!</v>
      </c>
    </row>
    <row r="136" spans="1:6" ht="13.5" thickTop="1">
      <c r="A136" s="132" t="s">
        <v>43</v>
      </c>
      <c r="B136" s="84" t="e">
        <f>+B134+B135</f>
        <v>#REF!</v>
      </c>
      <c r="C136" s="84" t="e">
        <f>+C134+C135</f>
        <v>#REF!</v>
      </c>
      <c r="D136" s="84" t="e">
        <f>+D134+D135</f>
        <v>#REF!</v>
      </c>
      <c r="E136" s="84" t="e">
        <f>+E134+E135</f>
        <v>#REF!</v>
      </c>
      <c r="F136" s="133" t="e">
        <f>+F134+F135</f>
        <v>#REF!</v>
      </c>
    </row>
    <row r="137" spans="1:6">
      <c r="A137" s="135"/>
      <c r="B137" s="96"/>
      <c r="C137" s="96"/>
      <c r="D137" s="96"/>
      <c r="E137" s="96"/>
      <c r="F137" s="136"/>
    </row>
    <row r="138" spans="1:6" ht="13.5" thickBot="1">
      <c r="A138" s="134" t="str">
        <f>+A129</f>
        <v>Royaltis</v>
      </c>
      <c r="B138" s="137">
        <f>-B133*gastos!B117</f>
        <v>0</v>
      </c>
      <c r="C138" s="137">
        <f>-C133*gastos!C117</f>
        <v>0</v>
      </c>
      <c r="D138" s="137">
        <f>-D133*gastos!D117</f>
        <v>0</v>
      </c>
      <c r="E138" s="137">
        <f>-E133*gastos!E117</f>
        <v>0</v>
      </c>
      <c r="F138" s="138">
        <f>-F133*gastos!F117</f>
        <v>0</v>
      </c>
    </row>
    <row r="139" spans="1:6">
      <c r="B139" s="1"/>
      <c r="C139" s="1"/>
      <c r="D139" s="1"/>
      <c r="E139" s="1"/>
      <c r="F139" s="1"/>
    </row>
    <row r="140" spans="1:6" ht="13.5" thickBot="1">
      <c r="B140" s="1"/>
      <c r="C140" s="1"/>
      <c r="D140" s="1"/>
      <c r="E140" s="1"/>
      <c r="F140" s="1"/>
    </row>
    <row r="141" spans="1:6" ht="13.5" thickBot="1">
      <c r="A141" s="129">
        <f>+' cifra negocios 1-24'!A132</f>
        <v>0</v>
      </c>
      <c r="B141" s="76" t="s">
        <v>3</v>
      </c>
      <c r="C141" s="77" t="s">
        <v>7</v>
      </c>
      <c r="D141" s="77" t="s">
        <v>8</v>
      </c>
      <c r="E141" s="77" t="s">
        <v>9</v>
      </c>
      <c r="F141" s="78" t="s">
        <v>10</v>
      </c>
    </row>
    <row r="142" spans="1:6">
      <c r="A142" s="105" t="s">
        <v>60</v>
      </c>
      <c r="B142" s="49">
        <f>+' cifra negocios 1-24'!B229</f>
        <v>0</v>
      </c>
      <c r="C142" s="49">
        <f>+' cifra negocios 1-24'!C229</f>
        <v>0</v>
      </c>
      <c r="D142" s="49">
        <f>+' cifra negocios 1-24'!D229</f>
        <v>0</v>
      </c>
      <c r="E142" s="49">
        <f>+' cifra negocios 1-24'!E229</f>
        <v>0</v>
      </c>
      <c r="F142" s="130">
        <f>+' cifra negocios 1-24'!F229</f>
        <v>0</v>
      </c>
    </row>
    <row r="143" spans="1:6">
      <c r="A143" s="105" t="s">
        <v>53</v>
      </c>
      <c r="B143" s="32" t="e">
        <f>+' cifra negocios 1-24'!#REF!</f>
        <v>#REF!</v>
      </c>
      <c r="C143" s="32" t="e">
        <f>+' cifra negocios 1-24'!#REF!</f>
        <v>#REF!</v>
      </c>
      <c r="D143" s="32" t="e">
        <f>+' cifra negocios 1-24'!#REF!</f>
        <v>#REF!</v>
      </c>
      <c r="E143" s="32" t="e">
        <f>+' cifra negocios 1-24'!#REF!</f>
        <v>#REF!</v>
      </c>
      <c r="F143" s="33" t="e">
        <f>+' cifra negocios 1-24'!#REF!</f>
        <v>#REF!</v>
      </c>
    </row>
    <row r="144" spans="1:6" ht="13.5" thickBot="1">
      <c r="A144" s="105" t="s">
        <v>122</v>
      </c>
      <c r="B144" s="32" t="e">
        <f>-' cifra negocios 1-24'!#REF!</f>
        <v>#REF!</v>
      </c>
      <c r="C144" s="32" t="e">
        <f>-' cifra negocios 1-24'!#REF!</f>
        <v>#REF!</v>
      </c>
      <c r="D144" s="32" t="e">
        <f>-' cifra negocios 1-24'!#REF!</f>
        <v>#REF!</v>
      </c>
      <c r="E144" s="32" t="e">
        <f>-' cifra negocios 1-24'!#REF!</f>
        <v>#REF!</v>
      </c>
      <c r="F144" s="33" t="e">
        <f>-' cifra negocios 1-24'!#REF!</f>
        <v>#REF!</v>
      </c>
    </row>
    <row r="145" spans="1:6" ht="13.5" thickTop="1">
      <c r="A145" s="132" t="s">
        <v>43</v>
      </c>
      <c r="B145" s="84" t="e">
        <f>+B143+B144</f>
        <v>#REF!</v>
      </c>
      <c r="C145" s="84" t="e">
        <f>+C143+C144</f>
        <v>#REF!</v>
      </c>
      <c r="D145" s="84" t="e">
        <f>+D143+D144</f>
        <v>#REF!</v>
      </c>
      <c r="E145" s="84" t="e">
        <f>+E143+E144</f>
        <v>#REF!</v>
      </c>
      <c r="F145" s="133" t="e">
        <f>+F143+F144</f>
        <v>#REF!</v>
      </c>
    </row>
    <row r="146" spans="1:6">
      <c r="A146" s="135"/>
      <c r="B146" s="96"/>
      <c r="C146" s="96"/>
      <c r="D146" s="96"/>
      <c r="E146" s="96"/>
      <c r="F146" s="136"/>
    </row>
    <row r="147" spans="1:6" ht="13.5" thickBot="1">
      <c r="A147" s="134" t="str">
        <f>+A138</f>
        <v>Royaltis</v>
      </c>
      <c r="B147" s="139">
        <f>-B142*gastos!B117</f>
        <v>0</v>
      </c>
      <c r="C147" s="139">
        <f>-C142*gastos!C117</f>
        <v>0</v>
      </c>
      <c r="D147" s="139">
        <f>-D142*gastos!D117</f>
        <v>0</v>
      </c>
      <c r="E147" s="139">
        <f>-E142*gastos!E117</f>
        <v>0</v>
      </c>
      <c r="F147" s="140">
        <f>-F142*gastos!F117</f>
        <v>0</v>
      </c>
    </row>
    <row r="148" spans="1:6">
      <c r="B148" s="1"/>
      <c r="C148" s="1"/>
      <c r="D148" s="1"/>
      <c r="E148" s="1"/>
      <c r="F148" s="1"/>
    </row>
    <row r="149" spans="1:6" ht="13.5" thickBot="1">
      <c r="B149" s="1"/>
      <c r="C149" s="1"/>
      <c r="D149" s="1"/>
      <c r="E149" s="1"/>
      <c r="F149" s="1"/>
    </row>
    <row r="150" spans="1:6" ht="13.5" thickBot="1">
      <c r="A150" s="75">
        <f>+' cifra negocios 1-24'!A133</f>
        <v>0</v>
      </c>
      <c r="B150" s="103" t="s">
        <v>3</v>
      </c>
      <c r="C150" s="104" t="s">
        <v>7</v>
      </c>
      <c r="D150" s="104" t="s">
        <v>8</v>
      </c>
      <c r="E150" s="104" t="s">
        <v>9</v>
      </c>
      <c r="F150" s="141" t="s">
        <v>10</v>
      </c>
    </row>
    <row r="151" spans="1:6">
      <c r="A151" s="12" t="s">
        <v>60</v>
      </c>
      <c r="B151" s="142" t="e">
        <f>+' cifra negocios 1-24'!#REF!</f>
        <v>#REF!</v>
      </c>
      <c r="C151" s="142" t="e">
        <f>+' cifra negocios 1-24'!#REF!</f>
        <v>#REF!</v>
      </c>
      <c r="D151" s="142" t="e">
        <f>+' cifra negocios 1-24'!#REF!</f>
        <v>#REF!</v>
      </c>
      <c r="E151" s="142" t="e">
        <f>+' cifra negocios 1-24'!#REF!</f>
        <v>#REF!</v>
      </c>
      <c r="F151" s="143" t="e">
        <f>+' cifra negocios 1-24'!#REF!</f>
        <v>#REF!</v>
      </c>
    </row>
    <row r="152" spans="1:6">
      <c r="A152" s="105" t="s">
        <v>53</v>
      </c>
      <c r="B152" s="32">
        <f>+' cifra negocios 1-24'!I246</f>
        <v>0</v>
      </c>
      <c r="C152" s="32">
        <f>+' cifra negocios 1-24'!J246</f>
        <v>0</v>
      </c>
      <c r="D152" s="32">
        <f>+' cifra negocios 1-24'!K246</f>
        <v>0</v>
      </c>
      <c r="E152" s="32">
        <f>+' cifra negocios 1-24'!L246</f>
        <v>0</v>
      </c>
      <c r="F152" s="33">
        <f>+' cifra negocios 1-24'!M246</f>
        <v>0</v>
      </c>
    </row>
    <row r="153" spans="1:6" ht="13.5" thickBot="1">
      <c r="A153" s="105" t="s">
        <v>122</v>
      </c>
      <c r="B153" s="32">
        <f>-' cifra negocios 1-24'!P246</f>
        <v>0</v>
      </c>
      <c r="C153" s="32">
        <f>-' cifra negocios 1-24'!Q246</f>
        <v>0</v>
      </c>
      <c r="D153" s="32">
        <f>-' cifra negocios 1-24'!R246</f>
        <v>0</v>
      </c>
      <c r="E153" s="32">
        <f>-' cifra negocios 1-24'!S246</f>
        <v>0</v>
      </c>
      <c r="F153" s="33">
        <f>-' cifra negocios 1-24'!T246</f>
        <v>0</v>
      </c>
    </row>
    <row r="154" spans="1:6" ht="13.5" thickTop="1">
      <c r="A154" s="132" t="s">
        <v>43</v>
      </c>
      <c r="B154" s="84">
        <f>+B152+B153</f>
        <v>0</v>
      </c>
      <c r="C154" s="84">
        <f>+C152+C153</f>
        <v>0</v>
      </c>
      <c r="D154" s="84">
        <f>+D152+D153</f>
        <v>0</v>
      </c>
      <c r="E154" s="84">
        <f>+E152+E153</f>
        <v>0</v>
      </c>
      <c r="F154" s="133">
        <f>+F152+F153</f>
        <v>0</v>
      </c>
    </row>
    <row r="155" spans="1:6">
      <c r="A155" s="105"/>
      <c r="B155" s="89"/>
      <c r="C155" s="89"/>
      <c r="D155" s="89"/>
      <c r="E155" s="89"/>
      <c r="F155" s="90"/>
    </row>
    <row r="156" spans="1:6" ht="13.5" thickBot="1">
      <c r="A156" s="134" t="str">
        <f>+A147</f>
        <v>Royaltis</v>
      </c>
      <c r="B156" s="35" t="e">
        <f>-B151*gastos!B117</f>
        <v>#REF!</v>
      </c>
      <c r="C156" s="35" t="e">
        <f>-C151*gastos!C117</f>
        <v>#REF!</v>
      </c>
      <c r="D156" s="35" t="e">
        <f>-D151*gastos!D117</f>
        <v>#REF!</v>
      </c>
      <c r="E156" s="35" t="e">
        <f>-E151*gastos!E117</f>
        <v>#REF!</v>
      </c>
      <c r="F156" s="36" t="e">
        <f>-F151*gastos!F117</f>
        <v>#REF!</v>
      </c>
    </row>
    <row r="159" spans="1:6" ht="18">
      <c r="A159" s="60" t="s">
        <v>127</v>
      </c>
    </row>
    <row r="160" spans="1:6" ht="18.75" thickBot="1">
      <c r="A160" s="60" t="s">
        <v>251</v>
      </c>
    </row>
    <row r="161" spans="1:6" ht="13.5" thickBot="1">
      <c r="A161" s="129">
        <f>+' cifra negocios 1-24'!A190</f>
        <v>0</v>
      </c>
      <c r="B161" s="76" t="s">
        <v>3</v>
      </c>
      <c r="C161" s="85" t="s">
        <v>7</v>
      </c>
      <c r="D161" s="77" t="s">
        <v>8</v>
      </c>
      <c r="E161" s="85" t="s">
        <v>9</v>
      </c>
      <c r="F161" s="78" t="s">
        <v>10</v>
      </c>
    </row>
    <row r="162" spans="1:6">
      <c r="A162" s="105" t="s">
        <v>60</v>
      </c>
      <c r="B162" s="49" t="e">
        <f>+' cifra negocios 1-24'!#REF!</f>
        <v>#REF!</v>
      </c>
      <c r="C162" s="49" t="e">
        <f>+' cifra negocios 1-24'!#REF!</f>
        <v>#REF!</v>
      </c>
      <c r="D162" s="49" t="e">
        <f>+' cifra negocios 1-24'!#REF!</f>
        <v>#REF!</v>
      </c>
      <c r="E162" s="49" t="e">
        <f>+' cifra negocios 1-24'!#REF!</f>
        <v>#REF!</v>
      </c>
      <c r="F162" s="130" t="e">
        <f>+' cifra negocios 1-24'!#REF!</f>
        <v>#REF!</v>
      </c>
    </row>
    <row r="163" spans="1:6">
      <c r="A163" s="105" t="s">
        <v>53</v>
      </c>
      <c r="B163" s="32">
        <f>+' cifra negocios 1-24'!I250</f>
        <v>0</v>
      </c>
      <c r="C163" s="32">
        <f>+' cifra negocios 1-24'!J250</f>
        <v>0</v>
      </c>
      <c r="D163" s="32">
        <f>+' cifra negocios 1-24'!K250</f>
        <v>0</v>
      </c>
      <c r="E163" s="32">
        <f>+' cifra negocios 1-24'!L250</f>
        <v>0</v>
      </c>
      <c r="F163" s="33">
        <f>+' cifra negocios 1-24'!M250</f>
        <v>0</v>
      </c>
    </row>
    <row r="164" spans="1:6">
      <c r="A164" s="105" t="s">
        <v>122</v>
      </c>
      <c r="B164" s="32">
        <f>-' cifra negocios 1-24'!P250</f>
        <v>0</v>
      </c>
      <c r="C164" s="32">
        <f>-' cifra negocios 1-24'!Q250</f>
        <v>0</v>
      </c>
      <c r="D164" s="32">
        <f>-' cifra negocios 1-24'!R250</f>
        <v>0</v>
      </c>
      <c r="E164" s="32">
        <f>-' cifra negocios 1-24'!S250</f>
        <v>0</v>
      </c>
      <c r="F164" s="33">
        <f>-' cifra negocios 1-24'!T250</f>
        <v>0</v>
      </c>
    </row>
    <row r="165" spans="1:6" ht="13.5" thickBot="1">
      <c r="A165" s="105"/>
      <c r="B165" s="48"/>
      <c r="C165" s="48"/>
      <c r="D165" s="48"/>
      <c r="E165" s="48"/>
      <c r="F165" s="131"/>
    </row>
    <row r="166" spans="1:6" ht="13.5" thickTop="1">
      <c r="A166" s="132" t="s">
        <v>43</v>
      </c>
      <c r="B166" s="84">
        <f>+B163+B164</f>
        <v>0</v>
      </c>
      <c r="C166" s="84">
        <f>+C163+C164</f>
        <v>0</v>
      </c>
      <c r="D166" s="84">
        <f>+D163+D164</f>
        <v>0</v>
      </c>
      <c r="E166" s="84">
        <f>+E163+E164</f>
        <v>0</v>
      </c>
      <c r="F166" s="133">
        <f>+F163+F164</f>
        <v>0</v>
      </c>
    </row>
    <row r="167" spans="1:6">
      <c r="A167" s="105" t="s">
        <v>217</v>
      </c>
      <c r="B167" s="32">
        <f>+'rdos modelo 1-24'!B150</f>
        <v>0</v>
      </c>
      <c r="C167" s="32">
        <f>+'rdos modelo 1-24'!C150</f>
        <v>0</v>
      </c>
      <c r="D167" s="32">
        <f>+'rdos modelo 1-24'!D150</f>
        <v>3644528.1480999994</v>
      </c>
      <c r="E167" s="32">
        <f>+'rdos modelo 1-24'!E150</f>
        <v>4144467.3861600002</v>
      </c>
      <c r="F167" s="33">
        <f>+'rdos modelo 1-24'!F150</f>
        <v>1153609.3690832001</v>
      </c>
    </row>
    <row r="168" spans="1:6" ht="13.5" thickBot="1">
      <c r="A168" s="134" t="s">
        <v>178</v>
      </c>
      <c r="B168" s="35" t="e">
        <f>-B162*gastos!B156</f>
        <v>#REF!</v>
      </c>
      <c r="C168" s="35" t="e">
        <f>-C162*gastos!C156</f>
        <v>#REF!</v>
      </c>
      <c r="D168" s="35" t="e">
        <f>-D162*gastos!D156</f>
        <v>#REF!</v>
      </c>
      <c r="E168" s="35" t="e">
        <f>-E162*gastos!E156</f>
        <v>#REF!</v>
      </c>
      <c r="F168" s="36" t="e">
        <f>-F162*gastos!F156</f>
        <v>#REF!</v>
      </c>
    </row>
    <row r="169" spans="1:6">
      <c r="B169" s="1"/>
      <c r="C169" s="1"/>
      <c r="D169" s="1"/>
      <c r="E169" s="1"/>
      <c r="F169" s="1"/>
    </row>
    <row r="170" spans="1:6" ht="13.5" thickBot="1">
      <c r="B170" s="1"/>
      <c r="C170" s="1"/>
      <c r="D170" s="1"/>
      <c r="E170" s="1"/>
      <c r="F170" s="1"/>
    </row>
    <row r="171" spans="1:6" ht="13.5" thickBot="1">
      <c r="A171" s="129">
        <f>+' cifra negocios 1-24'!A191</f>
        <v>0</v>
      </c>
      <c r="B171" s="76" t="s">
        <v>3</v>
      </c>
      <c r="C171" s="77" t="s">
        <v>7</v>
      </c>
      <c r="D171" s="77" t="s">
        <v>8</v>
      </c>
      <c r="E171" s="77" t="s">
        <v>9</v>
      </c>
      <c r="F171" s="78" t="s">
        <v>10</v>
      </c>
    </row>
    <row r="172" spans="1:6">
      <c r="A172" s="105" t="s">
        <v>60</v>
      </c>
      <c r="B172" s="49" t="e">
        <f>+' cifra negocios 1-24'!#REF!</f>
        <v>#REF!</v>
      </c>
      <c r="C172" s="49" t="e">
        <f>+' cifra negocios 1-24'!#REF!</f>
        <v>#REF!</v>
      </c>
      <c r="D172" s="49" t="e">
        <f>+' cifra negocios 1-24'!#REF!</f>
        <v>#REF!</v>
      </c>
      <c r="E172" s="49" t="e">
        <f>+' cifra negocios 1-24'!#REF!</f>
        <v>#REF!</v>
      </c>
      <c r="F172" s="130" t="e">
        <f>+' cifra negocios 1-24'!#REF!</f>
        <v>#REF!</v>
      </c>
    </row>
    <row r="173" spans="1:6">
      <c r="A173" s="105" t="s">
        <v>53</v>
      </c>
      <c r="B173" s="32">
        <f>+' cifra negocios 1-24'!I262</f>
        <v>0</v>
      </c>
      <c r="C173" s="32">
        <f>+' cifra negocios 1-24'!J262</f>
        <v>0</v>
      </c>
      <c r="D173" s="32">
        <f>+' cifra negocios 1-24'!K262</f>
        <v>0</v>
      </c>
      <c r="E173" s="32">
        <f>+' cifra negocios 1-24'!L262</f>
        <v>0</v>
      </c>
      <c r="F173" s="33">
        <f>+' cifra negocios 1-24'!M262</f>
        <v>0</v>
      </c>
    </row>
    <row r="174" spans="1:6" ht="13.5" thickBot="1">
      <c r="A174" s="105" t="s">
        <v>122</v>
      </c>
      <c r="B174" s="32">
        <f>-' cifra negocios 1-24'!P262</f>
        <v>0</v>
      </c>
      <c r="C174" s="32">
        <f>-' cifra negocios 1-24'!Q262</f>
        <v>0</v>
      </c>
      <c r="D174" s="32">
        <f>-' cifra negocios 1-24'!R262</f>
        <v>0</v>
      </c>
      <c r="E174" s="32">
        <f>-' cifra negocios 1-24'!S262</f>
        <v>0</v>
      </c>
      <c r="F174" s="33">
        <f>-' cifra negocios 1-24'!T262</f>
        <v>0</v>
      </c>
    </row>
    <row r="175" spans="1:6" ht="13.5" thickTop="1">
      <c r="A175" s="132" t="s">
        <v>43</v>
      </c>
      <c r="B175" s="84">
        <f>+B173+B174</f>
        <v>0</v>
      </c>
      <c r="C175" s="84">
        <f>+C173+C174</f>
        <v>0</v>
      </c>
      <c r="D175" s="84">
        <f>+D173+D174</f>
        <v>0</v>
      </c>
      <c r="E175" s="84">
        <f>+E173+E174</f>
        <v>0</v>
      </c>
      <c r="F175" s="133">
        <f>+F173+F174</f>
        <v>0</v>
      </c>
    </row>
    <row r="176" spans="1:6">
      <c r="A176" s="135"/>
      <c r="B176" s="96"/>
      <c r="C176" s="96"/>
      <c r="D176" s="96"/>
      <c r="E176" s="96"/>
      <c r="F176" s="136"/>
    </row>
    <row r="177" spans="1:6" ht="13.5" thickBot="1">
      <c r="A177" s="134" t="str">
        <f>+A168</f>
        <v>Royaltis</v>
      </c>
      <c r="B177" s="137" t="e">
        <f>-B172*gastos!B156</f>
        <v>#REF!</v>
      </c>
      <c r="C177" s="137" t="e">
        <f>-C172*gastos!C156</f>
        <v>#REF!</v>
      </c>
      <c r="D177" s="137" t="e">
        <f>-D172*gastos!D156</f>
        <v>#REF!</v>
      </c>
      <c r="E177" s="137" t="e">
        <f>-E172*gastos!E156</f>
        <v>#REF!</v>
      </c>
      <c r="F177" s="138" t="e">
        <f>-F172*gastos!F156</f>
        <v>#REF!</v>
      </c>
    </row>
    <row r="178" spans="1:6">
      <c r="B178" s="1"/>
      <c r="C178" s="1"/>
      <c r="D178" s="1"/>
      <c r="E178" s="1"/>
      <c r="F178" s="1"/>
    </row>
    <row r="179" spans="1:6" ht="13.5" thickBot="1">
      <c r="B179" s="1"/>
      <c r="C179" s="1"/>
      <c r="D179" s="1"/>
      <c r="E179" s="1"/>
      <c r="F179" s="1"/>
    </row>
    <row r="180" spans="1:6" ht="13.5" thickBot="1">
      <c r="A180" s="129">
        <f>+' cifra negocios 1-24'!A192</f>
        <v>0</v>
      </c>
      <c r="B180" s="76" t="s">
        <v>3</v>
      </c>
      <c r="C180" s="77" t="s">
        <v>7</v>
      </c>
      <c r="D180" s="77" t="s">
        <v>8</v>
      </c>
      <c r="E180" s="77" t="s">
        <v>9</v>
      </c>
      <c r="F180" s="78" t="s">
        <v>10</v>
      </c>
    </row>
    <row r="181" spans="1:6">
      <c r="A181" s="105" t="s">
        <v>60</v>
      </c>
      <c r="B181" s="49" t="e">
        <f>+' cifra negocios 1-24'!#REF!</f>
        <v>#REF!</v>
      </c>
      <c r="C181" s="49" t="e">
        <f>+' cifra negocios 1-24'!#REF!</f>
        <v>#REF!</v>
      </c>
      <c r="D181" s="49" t="e">
        <f>+' cifra negocios 1-24'!#REF!</f>
        <v>#REF!</v>
      </c>
      <c r="E181" s="49" t="e">
        <f>+' cifra negocios 1-24'!#REF!</f>
        <v>#REF!</v>
      </c>
      <c r="F181" s="130" t="e">
        <f>+' cifra negocios 1-24'!#REF!</f>
        <v>#REF!</v>
      </c>
    </row>
    <row r="182" spans="1:6">
      <c r="A182" s="105" t="s">
        <v>53</v>
      </c>
      <c r="B182" s="32">
        <f>+' cifra negocios 1-24'!I274</f>
        <v>0</v>
      </c>
      <c r="C182" s="32">
        <f>+' cifra negocios 1-24'!J274</f>
        <v>0</v>
      </c>
      <c r="D182" s="32">
        <f>+' cifra negocios 1-24'!K274</f>
        <v>0</v>
      </c>
      <c r="E182" s="32">
        <f>+' cifra negocios 1-24'!L274</f>
        <v>0</v>
      </c>
      <c r="F182" s="33">
        <f>+' cifra negocios 1-24'!M274</f>
        <v>0</v>
      </c>
    </row>
    <row r="183" spans="1:6" ht="13.5" thickBot="1">
      <c r="A183" s="105" t="s">
        <v>122</v>
      </c>
      <c r="B183" s="32">
        <f>-' cifra negocios 1-24'!P274</f>
        <v>0</v>
      </c>
      <c r="C183" s="32">
        <f>-' cifra negocios 1-24'!Q274</f>
        <v>0</v>
      </c>
      <c r="D183" s="32">
        <f>-' cifra negocios 1-24'!R274</f>
        <v>0</v>
      </c>
      <c r="E183" s="32">
        <f>-' cifra negocios 1-24'!S274</f>
        <v>0</v>
      </c>
      <c r="F183" s="33">
        <f>-' cifra negocios 1-24'!T274</f>
        <v>0</v>
      </c>
    </row>
    <row r="184" spans="1:6" ht="13.5" thickTop="1">
      <c r="A184" s="132" t="s">
        <v>43</v>
      </c>
      <c r="B184" s="84">
        <f>+B182+B183</f>
        <v>0</v>
      </c>
      <c r="C184" s="84">
        <f>+C182+C183</f>
        <v>0</v>
      </c>
      <c r="D184" s="84">
        <f>+D182+D183</f>
        <v>0</v>
      </c>
      <c r="E184" s="84">
        <f>+E182+E183</f>
        <v>0</v>
      </c>
      <c r="F184" s="133">
        <f>+F182+F183</f>
        <v>0</v>
      </c>
    </row>
    <row r="185" spans="1:6">
      <c r="A185" s="135"/>
      <c r="B185" s="96"/>
      <c r="C185" s="96"/>
      <c r="D185" s="96"/>
      <c r="E185" s="96"/>
      <c r="F185" s="136"/>
    </row>
    <row r="186" spans="1:6" ht="13.5" thickBot="1">
      <c r="A186" s="134" t="str">
        <f>+A177</f>
        <v>Royaltis</v>
      </c>
      <c r="B186" s="139" t="e">
        <f>-B181*gastos!B156</f>
        <v>#REF!</v>
      </c>
      <c r="C186" s="139" t="e">
        <f>-C181*gastos!C156</f>
        <v>#REF!</v>
      </c>
      <c r="D186" s="139" t="e">
        <f>-D181*gastos!D156</f>
        <v>#REF!</v>
      </c>
      <c r="E186" s="139" t="e">
        <f>-E181*gastos!E156</f>
        <v>#REF!</v>
      </c>
      <c r="F186" s="140" t="e">
        <f>-F181*gastos!F156</f>
        <v>#REF!</v>
      </c>
    </row>
    <row r="187" spans="1:6">
      <c r="B187" s="1"/>
      <c r="C187" s="1"/>
      <c r="D187" s="1"/>
      <c r="E187" s="1"/>
      <c r="F187" s="1"/>
    </row>
    <row r="188" spans="1:6" ht="13.5" thickBot="1">
      <c r="B188" s="1"/>
      <c r="C188" s="1"/>
      <c r="D188" s="1"/>
      <c r="E188" s="1"/>
      <c r="F188" s="1"/>
    </row>
    <row r="189" spans="1:6" ht="13.5" thickBot="1">
      <c r="A189" s="75">
        <f>+' cifra negocios 1-24'!A193</f>
        <v>0</v>
      </c>
      <c r="B189" s="103" t="s">
        <v>3</v>
      </c>
      <c r="C189" s="104" t="s">
        <v>7</v>
      </c>
      <c r="D189" s="104" t="s">
        <v>8</v>
      </c>
      <c r="E189" s="104" t="s">
        <v>9</v>
      </c>
      <c r="F189" s="141" t="s">
        <v>10</v>
      </c>
    </row>
    <row r="190" spans="1:6">
      <c r="A190" s="12" t="s">
        <v>60</v>
      </c>
      <c r="B190" s="142" t="e">
        <f>+' cifra negocios 1-24'!#REF!</f>
        <v>#REF!</v>
      </c>
      <c r="C190" s="142" t="e">
        <f>+' cifra negocios 1-24'!#REF!</f>
        <v>#REF!</v>
      </c>
      <c r="D190" s="142" t="e">
        <f>+' cifra negocios 1-24'!#REF!</f>
        <v>#REF!</v>
      </c>
      <c r="E190" s="142" t="e">
        <f>+' cifra negocios 1-24'!#REF!</f>
        <v>#REF!</v>
      </c>
      <c r="F190" s="143" t="e">
        <f>+' cifra negocios 1-24'!#REF!</f>
        <v>#REF!</v>
      </c>
    </row>
    <row r="191" spans="1:6">
      <c r="A191" s="105" t="s">
        <v>53</v>
      </c>
      <c r="B191" s="32">
        <f>+' cifra negocios 1-24'!I285</f>
        <v>0</v>
      </c>
      <c r="C191" s="32">
        <f>+' cifra negocios 1-24'!J285</f>
        <v>0</v>
      </c>
      <c r="D191" s="32">
        <f>+' cifra negocios 1-24'!K285</f>
        <v>0</v>
      </c>
      <c r="E191" s="32">
        <f>+' cifra negocios 1-24'!L285</f>
        <v>0</v>
      </c>
      <c r="F191" s="33">
        <f>+' cifra negocios 1-24'!M285</f>
        <v>0</v>
      </c>
    </row>
    <row r="192" spans="1:6" ht="13.5" thickBot="1">
      <c r="A192" s="105" t="s">
        <v>122</v>
      </c>
      <c r="B192" s="32">
        <f>-' cifra negocios 1-24'!P285</f>
        <v>0</v>
      </c>
      <c r="C192" s="32">
        <f>-' cifra negocios 1-24'!Q285</f>
        <v>0</v>
      </c>
      <c r="D192" s="32">
        <f>-' cifra negocios 1-24'!R285</f>
        <v>0</v>
      </c>
      <c r="E192" s="32">
        <f>-' cifra negocios 1-24'!S285</f>
        <v>0</v>
      </c>
      <c r="F192" s="33">
        <f>-' cifra negocios 1-24'!T285</f>
        <v>0</v>
      </c>
    </row>
    <row r="193" spans="1:6" ht="13.5" thickTop="1">
      <c r="A193" s="132" t="s">
        <v>43</v>
      </c>
      <c r="B193" s="84">
        <f>+B191+B192</f>
        <v>0</v>
      </c>
      <c r="C193" s="84">
        <f>+C191+C192</f>
        <v>0</v>
      </c>
      <c r="D193" s="84">
        <f>+D191+D192</f>
        <v>0</v>
      </c>
      <c r="E193" s="84">
        <f>+E191+E192</f>
        <v>0</v>
      </c>
      <c r="F193" s="133">
        <f>+F191+F192</f>
        <v>0</v>
      </c>
    </row>
    <row r="194" spans="1:6">
      <c r="A194" s="105"/>
      <c r="B194" s="89"/>
      <c r="C194" s="89"/>
      <c r="D194" s="89"/>
      <c r="E194" s="89"/>
      <c r="F194" s="90"/>
    </row>
    <row r="195" spans="1:6" ht="13.5" thickBot="1">
      <c r="A195" s="134" t="str">
        <f>+A186</f>
        <v>Royaltis</v>
      </c>
      <c r="B195" s="35" t="e">
        <f>-B190*gastos!B156</f>
        <v>#REF!</v>
      </c>
      <c r="C195" s="35" t="e">
        <f>-C190*gastos!C156</f>
        <v>#REF!</v>
      </c>
      <c r="D195" s="35" t="e">
        <f>-D190*gastos!D156</f>
        <v>#REF!</v>
      </c>
      <c r="E195" s="35" t="e">
        <f>-E190*gastos!E156</f>
        <v>#REF!</v>
      </c>
      <c r="F195" s="36" t="e">
        <f>-F190*gastos!F156</f>
        <v>#REF!</v>
      </c>
    </row>
    <row r="199" spans="1:6" ht="18">
      <c r="A199" s="60" t="s">
        <v>127</v>
      </c>
    </row>
    <row r="200" spans="1:6" ht="18.75" thickBot="1">
      <c r="A200" s="60" t="s">
        <v>252</v>
      </c>
    </row>
    <row r="201" spans="1:6" ht="13.5" thickBot="1">
      <c r="A201" s="129" t="str">
        <f>+poblacion!A94</f>
        <v>Ambos sexos 31/10/12</v>
      </c>
      <c r="B201" s="76" t="s">
        <v>3</v>
      </c>
      <c r="C201" s="85" t="s">
        <v>7</v>
      </c>
      <c r="D201" s="77" t="s">
        <v>8</v>
      </c>
      <c r="E201" s="85" t="s">
        <v>9</v>
      </c>
      <c r="F201" s="78" t="s">
        <v>10</v>
      </c>
    </row>
    <row r="202" spans="1:6">
      <c r="A202" s="105" t="s">
        <v>60</v>
      </c>
      <c r="B202" s="49">
        <f>+' cifra negocios 1-24'!B272</f>
        <v>0</v>
      </c>
      <c r="C202" s="49">
        <f>+' cifra negocios 1-24'!C272</f>
        <v>0</v>
      </c>
      <c r="D202" s="49">
        <f>+' cifra negocios 1-24'!D272</f>
        <v>0</v>
      </c>
      <c r="E202" s="49">
        <f>+' cifra negocios 1-24'!E272</f>
        <v>0</v>
      </c>
      <c r="F202" s="130">
        <f>+' cifra negocios 1-24'!F272</f>
        <v>0</v>
      </c>
    </row>
    <row r="203" spans="1:6">
      <c r="A203" s="105" t="s">
        <v>53</v>
      </c>
      <c r="B203" s="32">
        <f>+' cifra negocios 1-24'!I290</f>
        <v>0</v>
      </c>
      <c r="C203" s="32">
        <f>+' cifra negocios 1-24'!J290</f>
        <v>0</v>
      </c>
      <c r="D203" s="32">
        <f>+' cifra negocios 1-24'!K290</f>
        <v>0</v>
      </c>
      <c r="E203" s="32">
        <f>+' cifra negocios 1-24'!L290</f>
        <v>0</v>
      </c>
      <c r="F203" s="33">
        <f>+' cifra negocios 1-24'!M290</f>
        <v>0</v>
      </c>
    </row>
    <row r="204" spans="1:6">
      <c r="A204" s="105" t="s">
        <v>122</v>
      </c>
      <c r="B204" s="32">
        <f>-' cifra negocios 1-24'!P290</f>
        <v>0</v>
      </c>
      <c r="C204" s="32">
        <f>-' cifra negocios 1-24'!Q290</f>
        <v>0</v>
      </c>
      <c r="D204" s="32">
        <f>-' cifra negocios 1-24'!R290</f>
        <v>0</v>
      </c>
      <c r="E204" s="32">
        <f>-' cifra negocios 1-24'!S290</f>
        <v>0</v>
      </c>
      <c r="F204" s="33">
        <f>-' cifra negocios 1-24'!T290</f>
        <v>0</v>
      </c>
    </row>
    <row r="205" spans="1:6" ht="13.5" thickBot="1">
      <c r="A205" s="105"/>
      <c r="B205" s="48"/>
      <c r="C205" s="48"/>
      <c r="D205" s="48"/>
      <c r="E205" s="48"/>
      <c r="F205" s="131"/>
    </row>
    <row r="206" spans="1:6" ht="13.5" thickTop="1">
      <c r="A206" s="132" t="s">
        <v>43</v>
      </c>
      <c r="B206" s="84">
        <f>+B203+B204</f>
        <v>0</v>
      </c>
      <c r="C206" s="84">
        <f>+C203+C204</f>
        <v>0</v>
      </c>
      <c r="D206" s="84">
        <f>+D203+D204</f>
        <v>0</v>
      </c>
      <c r="E206" s="84">
        <f>+E203+E204</f>
        <v>0</v>
      </c>
      <c r="F206" s="133">
        <f>+F203+F204</f>
        <v>0</v>
      </c>
    </row>
    <row r="207" spans="1:6">
      <c r="A207" s="105" t="s">
        <v>217</v>
      </c>
      <c r="B207" s="32">
        <f>+'rdos modelo 1-24'!B185</f>
        <v>0</v>
      </c>
      <c r="C207" s="32">
        <f>+'rdos modelo 1-24'!C185</f>
        <v>0</v>
      </c>
      <c r="D207" s="32">
        <f>+'rdos modelo 1-24'!D185</f>
        <v>0</v>
      </c>
      <c r="E207" s="32">
        <f>+'rdos modelo 1-24'!E185</f>
        <v>0</v>
      </c>
      <c r="F207" s="33">
        <f>+'rdos modelo 1-24'!F185</f>
        <v>0</v>
      </c>
    </row>
    <row r="208" spans="1:6" ht="13.5" thickBot="1">
      <c r="A208" s="134" t="s">
        <v>178</v>
      </c>
      <c r="B208" s="35">
        <f>-B202*gastos!B196</f>
        <v>0</v>
      </c>
      <c r="C208" s="35">
        <f>-C202*gastos!C196</f>
        <v>0</v>
      </c>
      <c r="D208" s="35">
        <f>-D202*gastos!D196</f>
        <v>0</v>
      </c>
      <c r="E208" s="35">
        <f>-E202*gastos!E196</f>
        <v>0</v>
      </c>
      <c r="F208" s="36">
        <f>-F202*gastos!F196</f>
        <v>0</v>
      </c>
    </row>
    <row r="209" spans="1:6">
      <c r="B209" s="1"/>
      <c r="C209" s="1"/>
      <c r="D209" s="1"/>
      <c r="E209" s="1"/>
      <c r="F209" s="1"/>
    </row>
    <row r="210" spans="1:6" ht="13.5" thickBot="1">
      <c r="B210" s="1"/>
      <c r="C210" s="1"/>
      <c r="D210" s="1"/>
      <c r="E210" s="1"/>
      <c r="F210" s="1"/>
    </row>
    <row r="211" spans="1:6" ht="13.5" thickBot="1">
      <c r="A211" s="129" t="str">
        <f>+poblacion!A95</f>
        <v>10 a 14 años</v>
      </c>
      <c r="B211" s="76" t="s">
        <v>3</v>
      </c>
      <c r="C211" s="77" t="s">
        <v>7</v>
      </c>
      <c r="D211" s="77" t="s">
        <v>8</v>
      </c>
      <c r="E211" s="77" t="s">
        <v>9</v>
      </c>
      <c r="F211" s="78" t="s">
        <v>10</v>
      </c>
    </row>
    <row r="212" spans="1:6">
      <c r="A212" s="105" t="s">
        <v>60</v>
      </c>
      <c r="B212" s="49">
        <f>+' cifra negocios 1-24'!B273</f>
        <v>0</v>
      </c>
      <c r="C212" s="49">
        <f>+' cifra negocios 1-24'!C273</f>
        <v>0</v>
      </c>
      <c r="D212" s="49">
        <f>+' cifra negocios 1-24'!D273</f>
        <v>0</v>
      </c>
      <c r="E212" s="49">
        <f>+' cifra negocios 1-24'!E273</f>
        <v>0</v>
      </c>
      <c r="F212" s="130">
        <f>+' cifra negocios 1-24'!F273</f>
        <v>0</v>
      </c>
    </row>
    <row r="213" spans="1:6">
      <c r="A213" s="105" t="s">
        <v>53</v>
      </c>
      <c r="B213" s="32">
        <f>+' cifra negocios 1-24'!I302</f>
        <v>10.6</v>
      </c>
      <c r="C213" s="32">
        <f>+' cifra negocios 1-24'!J302</f>
        <v>37.099999999999994</v>
      </c>
      <c r="D213" s="32">
        <f>+' cifra negocios 1-24'!K302</f>
        <v>13.25</v>
      </c>
      <c r="E213" s="32">
        <f>+' cifra negocios 1-24'!L302</f>
        <v>0</v>
      </c>
      <c r="F213" s="33">
        <f>+' cifra negocios 1-24'!M302</f>
        <v>0</v>
      </c>
    </row>
    <row r="214" spans="1:6" ht="13.5" thickBot="1">
      <c r="A214" s="105" t="s">
        <v>122</v>
      </c>
      <c r="B214" s="32">
        <f>-' cifra negocios 1-24'!P302</f>
        <v>0</v>
      </c>
      <c r="C214" s="32">
        <f>-' cifra negocios 1-24'!Q302</f>
        <v>0</v>
      </c>
      <c r="D214" s="32">
        <f>-' cifra negocios 1-24'!R302</f>
        <v>0</v>
      </c>
      <c r="E214" s="32">
        <f>-' cifra negocios 1-24'!S302</f>
        <v>0</v>
      </c>
      <c r="F214" s="33">
        <f>-' cifra negocios 1-24'!T302</f>
        <v>0</v>
      </c>
    </row>
    <row r="215" spans="1:6" ht="13.5" thickTop="1">
      <c r="A215" s="132" t="s">
        <v>43</v>
      </c>
      <c r="B215" s="84">
        <f>+B213+B214</f>
        <v>10.6</v>
      </c>
      <c r="C215" s="84">
        <f>+C213+C214</f>
        <v>37.099999999999994</v>
      </c>
      <c r="D215" s="84">
        <f>+D213+D214</f>
        <v>13.25</v>
      </c>
      <c r="E215" s="84">
        <f>+E213+E214</f>
        <v>0</v>
      </c>
      <c r="F215" s="133">
        <f>+F213+F214</f>
        <v>0</v>
      </c>
    </row>
    <row r="216" spans="1:6">
      <c r="A216" s="135"/>
      <c r="B216" s="96"/>
      <c r="C216" s="96"/>
      <c r="D216" s="96"/>
      <c r="E216" s="96"/>
      <c r="F216" s="136"/>
    </row>
    <row r="217" spans="1:6" ht="13.5" thickBot="1">
      <c r="A217" s="134" t="str">
        <f>+A208</f>
        <v>Royaltis</v>
      </c>
      <c r="B217" s="137">
        <f>-B212*gastos!B196</f>
        <v>0</v>
      </c>
      <c r="C217" s="137">
        <f>-C212*gastos!C196</f>
        <v>0</v>
      </c>
      <c r="D217" s="137">
        <f>-D212*gastos!D196</f>
        <v>0</v>
      </c>
      <c r="E217" s="137">
        <f>-E212*gastos!E196</f>
        <v>0</v>
      </c>
      <c r="F217" s="138">
        <f>-F212*gastos!F196</f>
        <v>0</v>
      </c>
    </row>
    <row r="218" spans="1:6">
      <c r="B218" s="1"/>
      <c r="C218" s="1"/>
      <c r="D218" s="1"/>
      <c r="E218" s="1"/>
      <c r="F218" s="1"/>
    </row>
    <row r="219" spans="1:6" ht="13.5" thickBot="1">
      <c r="B219" s="1"/>
      <c r="C219" s="1"/>
      <c r="D219" s="1"/>
      <c r="E219" s="1"/>
      <c r="F219" s="1"/>
    </row>
    <row r="220" spans="1:6" ht="13.5" thickBot="1">
      <c r="A220" s="129" t="str">
        <f>+poblacion!A96</f>
        <v>15 a 19 años</v>
      </c>
      <c r="B220" s="76" t="s">
        <v>3</v>
      </c>
      <c r="C220" s="77" t="s">
        <v>7</v>
      </c>
      <c r="D220" s="77" t="s">
        <v>8</v>
      </c>
      <c r="E220" s="77" t="s">
        <v>9</v>
      </c>
      <c r="F220" s="78" t="s">
        <v>10</v>
      </c>
    </row>
    <row r="221" spans="1:6">
      <c r="A221" s="105" t="s">
        <v>60</v>
      </c>
      <c r="B221" s="49">
        <f>+' cifra negocios 1-24'!B274</f>
        <v>0</v>
      </c>
      <c r="C221" s="49" t="str">
        <f>+' cifra negocios 1-24'!C274</f>
        <v>produción</v>
      </c>
      <c r="D221" s="49" t="str">
        <f>+' cifra negocios 1-24'!D274</f>
        <v>pakag</v>
      </c>
      <c r="E221" s="49" t="str">
        <f>+' cifra negocios 1-24'!E274</f>
        <v>manipulac</v>
      </c>
      <c r="F221" s="130" t="str">
        <f>+' cifra negocios 1-24'!F274</f>
        <v>transp</v>
      </c>
    </row>
    <row r="222" spans="1:6">
      <c r="A222" s="105" t="s">
        <v>53</v>
      </c>
      <c r="B222" s="32">
        <f>+' cifra negocios 1-24'!I314</f>
        <v>0</v>
      </c>
      <c r="C222" s="32">
        <f>+' cifra negocios 1-24'!J314</f>
        <v>0</v>
      </c>
      <c r="D222" s="32">
        <f>+' cifra negocios 1-24'!K314</f>
        <v>0</v>
      </c>
      <c r="E222" s="32">
        <f>+' cifra negocios 1-24'!L314</f>
        <v>0</v>
      </c>
      <c r="F222" s="33">
        <f>+' cifra negocios 1-24'!M314</f>
        <v>0</v>
      </c>
    </row>
    <row r="223" spans="1:6" ht="13.5" thickBot="1">
      <c r="A223" s="105" t="s">
        <v>122</v>
      </c>
      <c r="B223" s="32">
        <f>-' cifra negocios 1-24'!P314</f>
        <v>0</v>
      </c>
      <c r="C223" s="32">
        <f>-' cifra negocios 1-24'!Q314</f>
        <v>0</v>
      </c>
      <c r="D223" s="32">
        <f>-' cifra negocios 1-24'!R314</f>
        <v>0</v>
      </c>
      <c r="E223" s="32">
        <f>-' cifra negocios 1-24'!S314</f>
        <v>0</v>
      </c>
      <c r="F223" s="33">
        <f>-' cifra negocios 1-24'!T314</f>
        <v>0</v>
      </c>
    </row>
    <row r="224" spans="1:6" ht="13.5" thickTop="1">
      <c r="A224" s="132" t="s">
        <v>43</v>
      </c>
      <c r="B224" s="84">
        <f>+B222+B223</f>
        <v>0</v>
      </c>
      <c r="C224" s="84">
        <f>+C222+C223</f>
        <v>0</v>
      </c>
      <c r="D224" s="84">
        <f>+D222+D223</f>
        <v>0</v>
      </c>
      <c r="E224" s="84">
        <f>+E222+E223</f>
        <v>0</v>
      </c>
      <c r="F224" s="133">
        <f>+F222+F223</f>
        <v>0</v>
      </c>
    </row>
    <row r="225" spans="1:6">
      <c r="A225" s="135"/>
      <c r="B225" s="96"/>
      <c r="C225" s="96"/>
      <c r="D225" s="96"/>
      <c r="E225" s="96"/>
      <c r="F225" s="136"/>
    </row>
    <row r="226" spans="1:6" ht="13.5" thickBot="1">
      <c r="A226" s="134" t="str">
        <f>+A217</f>
        <v>Royaltis</v>
      </c>
      <c r="B226" s="139">
        <f>-B221*gastos!B196</f>
        <v>0</v>
      </c>
      <c r="C226" s="139" t="e">
        <f>-C221*gastos!C196</f>
        <v>#VALUE!</v>
      </c>
      <c r="D226" s="139" t="e">
        <f>-D221*gastos!D196</f>
        <v>#VALUE!</v>
      </c>
      <c r="E226" s="139" t="e">
        <f>-E221*gastos!E196</f>
        <v>#VALUE!</v>
      </c>
      <c r="F226" s="140" t="e">
        <f>-F221*gastos!F196</f>
        <v>#VALUE!</v>
      </c>
    </row>
    <row r="227" spans="1:6">
      <c r="B227" s="1"/>
      <c r="C227" s="1"/>
      <c r="D227" s="1"/>
      <c r="E227" s="1"/>
      <c r="F227" s="1"/>
    </row>
    <row r="228" spans="1:6" ht="13.5" thickBot="1">
      <c r="B228" s="1"/>
      <c r="C228" s="1"/>
      <c r="D228" s="1"/>
      <c r="E228" s="1"/>
      <c r="F228" s="1"/>
    </row>
    <row r="229" spans="1:6" ht="13.5" thickBot="1">
      <c r="A229" s="75" t="str">
        <f>+poblacion!A97</f>
        <v>20 a 24 años</v>
      </c>
      <c r="B229" s="103" t="s">
        <v>3</v>
      </c>
      <c r="C229" s="104" t="s">
        <v>7</v>
      </c>
      <c r="D229" s="104" t="s">
        <v>8</v>
      </c>
      <c r="E229" s="104" t="s">
        <v>9</v>
      </c>
      <c r="F229" s="141" t="s">
        <v>10</v>
      </c>
    </row>
    <row r="230" spans="1:6">
      <c r="A230" s="12" t="s">
        <v>60</v>
      </c>
      <c r="B230" s="142" t="str">
        <f>+' cifra negocios 1-24'!B275</f>
        <v>Black market solo pts vta ajenos</v>
      </c>
      <c r="C230" s="142">
        <f>+' cifra negocios 1-24'!C275</f>
        <v>1.6</v>
      </c>
      <c r="D230" s="142">
        <f>+' cifra negocios 1-24'!D275</f>
        <v>0.35</v>
      </c>
      <c r="E230" s="142">
        <f>+' cifra negocios 1-24'!E275</f>
        <v>0.4</v>
      </c>
      <c r="F230" s="143">
        <f>+' cifra negocios 1-24'!F275</f>
        <v>0.2</v>
      </c>
    </row>
    <row r="231" spans="1:6">
      <c r="A231" s="105" t="s">
        <v>53</v>
      </c>
      <c r="B231" s="32">
        <f>+' cifra negocios 1-24'!I325</f>
        <v>0</v>
      </c>
      <c r="C231" s="32">
        <f>+' cifra negocios 1-24'!J325</f>
        <v>0</v>
      </c>
      <c r="D231" s="32">
        <f>+' cifra negocios 1-24'!K325</f>
        <v>0</v>
      </c>
      <c r="E231" s="32">
        <f>+' cifra negocios 1-24'!L325</f>
        <v>0</v>
      </c>
      <c r="F231" s="33">
        <f>+' cifra negocios 1-24'!M325</f>
        <v>0</v>
      </c>
    </row>
    <row r="232" spans="1:6" ht="13.5" thickBot="1">
      <c r="A232" s="105" t="s">
        <v>122</v>
      </c>
      <c r="B232" s="32">
        <f>-' cifra negocios 1-24'!P325</f>
        <v>0</v>
      </c>
      <c r="C232" s="32">
        <f>-' cifra negocios 1-24'!Q325</f>
        <v>0</v>
      </c>
      <c r="D232" s="32">
        <f>-' cifra negocios 1-24'!R325</f>
        <v>0</v>
      </c>
      <c r="E232" s="32">
        <f>-' cifra negocios 1-24'!S325</f>
        <v>0</v>
      </c>
      <c r="F232" s="33">
        <f>-' cifra negocios 1-24'!T325</f>
        <v>0</v>
      </c>
    </row>
    <row r="233" spans="1:6" ht="13.5" thickTop="1">
      <c r="A233" s="132" t="s">
        <v>43</v>
      </c>
      <c r="B233" s="84">
        <f>+B231+B232</f>
        <v>0</v>
      </c>
      <c r="C233" s="84">
        <f>+C231+C232</f>
        <v>0</v>
      </c>
      <c r="D233" s="84">
        <f>+D231+D232</f>
        <v>0</v>
      </c>
      <c r="E233" s="84">
        <f>+E231+E232</f>
        <v>0</v>
      </c>
      <c r="F233" s="133">
        <f>+F231+F232</f>
        <v>0</v>
      </c>
    </row>
    <row r="234" spans="1:6">
      <c r="A234" s="105"/>
      <c r="B234" s="89"/>
      <c r="C234" s="89"/>
      <c r="D234" s="89"/>
      <c r="E234" s="89"/>
      <c r="F234" s="90"/>
    </row>
    <row r="235" spans="1:6" ht="13.5" thickBot="1">
      <c r="A235" s="134" t="str">
        <f>+A226</f>
        <v>Royaltis</v>
      </c>
      <c r="B235" s="35" t="e">
        <f>-B230*gastos!B196</f>
        <v>#VALUE!</v>
      </c>
      <c r="C235" s="35">
        <f>-C230*gastos!C196</f>
        <v>0</v>
      </c>
      <c r="D235" s="35">
        <f>-D230*gastos!D196</f>
        <v>0</v>
      </c>
      <c r="E235" s="35">
        <f>-E230*gastos!E196</f>
        <v>0</v>
      </c>
      <c r="F235" s="36">
        <f>-F230*gastos!F196</f>
        <v>0</v>
      </c>
    </row>
    <row r="238" spans="1:6" ht="18">
      <c r="A238" s="60" t="s">
        <v>127</v>
      </c>
    </row>
    <row r="239" spans="1:6" ht="18.75" thickBot="1">
      <c r="A239" s="60" t="s">
        <v>253</v>
      </c>
    </row>
    <row r="240" spans="1:6" ht="13.5" thickBot="1">
      <c r="A240" s="129">
        <f>+' cifra negocios 1-24'!A249</f>
        <v>0</v>
      </c>
      <c r="B240" s="76" t="s">
        <v>3</v>
      </c>
      <c r="C240" s="85" t="s">
        <v>7</v>
      </c>
      <c r="D240" s="77" t="s">
        <v>8</v>
      </c>
      <c r="E240" s="85" t="s">
        <v>9</v>
      </c>
      <c r="F240" s="78" t="s">
        <v>10</v>
      </c>
    </row>
    <row r="241" spans="1:6">
      <c r="A241" s="105" t="s">
        <v>60</v>
      </c>
      <c r="B241" s="49">
        <f>+' cifra negocios 1-24'!B311</f>
        <v>0</v>
      </c>
      <c r="C241" s="49">
        <f>+' cifra negocios 1-24'!C311</f>
        <v>0</v>
      </c>
      <c r="D241" s="49">
        <f>+' cifra negocios 1-24'!D311</f>
        <v>0</v>
      </c>
      <c r="E241" s="49">
        <f>+' cifra negocios 1-24'!E311</f>
        <v>0</v>
      </c>
      <c r="F241" s="130">
        <f>+' cifra negocios 1-24'!F311</f>
        <v>0</v>
      </c>
    </row>
    <row r="242" spans="1:6">
      <c r="A242" s="105" t="s">
        <v>53</v>
      </c>
      <c r="B242" s="32">
        <f>+' cifra negocios 1-24'!I329</f>
        <v>0</v>
      </c>
      <c r="C242" s="32">
        <f>+' cifra negocios 1-24'!J329</f>
        <v>0</v>
      </c>
      <c r="D242" s="32">
        <f>+' cifra negocios 1-24'!K329</f>
        <v>0</v>
      </c>
      <c r="E242" s="32">
        <f>+' cifra negocios 1-24'!L329</f>
        <v>0</v>
      </c>
      <c r="F242" s="33">
        <f>+' cifra negocios 1-24'!M329</f>
        <v>0</v>
      </c>
    </row>
    <row r="243" spans="1:6">
      <c r="A243" s="105" t="s">
        <v>122</v>
      </c>
      <c r="B243" s="32">
        <f>-' cifra negocios 1-24'!P329</f>
        <v>0</v>
      </c>
      <c r="C243" s="32">
        <f>-' cifra negocios 1-24'!Q329</f>
        <v>0</v>
      </c>
      <c r="D243" s="32">
        <f>-' cifra negocios 1-24'!R329</f>
        <v>0</v>
      </c>
      <c r="E243" s="32">
        <f>-' cifra negocios 1-24'!S329</f>
        <v>0</v>
      </c>
      <c r="F243" s="33">
        <f>-' cifra negocios 1-24'!T329</f>
        <v>0</v>
      </c>
    </row>
    <row r="244" spans="1:6" ht="13.5" thickBot="1">
      <c r="A244" s="105"/>
      <c r="B244" s="48"/>
      <c r="C244" s="48"/>
      <c r="D244" s="48"/>
      <c r="E244" s="48"/>
      <c r="F244" s="131"/>
    </row>
    <row r="245" spans="1:6" ht="13.5" thickTop="1">
      <c r="A245" s="132" t="s">
        <v>43</v>
      </c>
      <c r="B245" s="84">
        <f>+B242+B243</f>
        <v>0</v>
      </c>
      <c r="C245" s="84">
        <f>+C242+C243</f>
        <v>0</v>
      </c>
      <c r="D245" s="84">
        <f>+D242+D243</f>
        <v>0</v>
      </c>
      <c r="E245" s="84">
        <f>+E242+E243</f>
        <v>0</v>
      </c>
      <c r="F245" s="133">
        <f>+F242+F243</f>
        <v>0</v>
      </c>
    </row>
    <row r="246" spans="1:6">
      <c r="A246" s="105" t="s">
        <v>217</v>
      </c>
      <c r="B246" s="32" t="str">
        <f>+'rdos modelo 1-24'!B220</f>
        <v>periodo 1</v>
      </c>
      <c r="C246" s="32" t="str">
        <f>+'rdos modelo 1-24'!C220</f>
        <v>periodo 2</v>
      </c>
      <c r="D246" s="32" t="str">
        <f>+'rdos modelo 1-24'!D220</f>
        <v>periodo 3</v>
      </c>
      <c r="E246" s="32" t="str">
        <f>+'rdos modelo 1-24'!E220</f>
        <v>periodo 4</v>
      </c>
      <c r="F246" s="33" t="str">
        <f>+'rdos modelo 1-24'!F220</f>
        <v>periodo 5</v>
      </c>
    </row>
    <row r="247" spans="1:6" ht="13.5" thickBot="1">
      <c r="A247" s="134" t="s">
        <v>178</v>
      </c>
      <c r="B247" s="35">
        <f>-B241*gastos!B235</f>
        <v>0</v>
      </c>
      <c r="C247" s="35">
        <f>-C241*gastos!C235</f>
        <v>0</v>
      </c>
      <c r="D247" s="35">
        <f>-D241*gastos!D235</f>
        <v>0</v>
      </c>
      <c r="E247" s="35">
        <f>-E241*gastos!E235</f>
        <v>0</v>
      </c>
      <c r="F247" s="36">
        <f>-F241*gastos!F235</f>
        <v>0</v>
      </c>
    </row>
    <row r="248" spans="1:6">
      <c r="B248" s="1"/>
      <c r="C248" s="1"/>
      <c r="D248" s="1"/>
      <c r="E248" s="1"/>
      <c r="F248" s="1"/>
    </row>
    <row r="249" spans="1:6" ht="13.5" thickBot="1">
      <c r="B249" s="1"/>
      <c r="C249" s="1"/>
      <c r="D249" s="1"/>
      <c r="E249" s="1"/>
      <c r="F249" s="1"/>
    </row>
    <row r="250" spans="1:6" ht="13.5" thickBot="1">
      <c r="A250" s="129" t="str">
        <f>+' cifra negocios 1-24'!A250</f>
        <v>Ptos de venta Propios</v>
      </c>
      <c r="B250" s="76" t="s">
        <v>3</v>
      </c>
      <c r="C250" s="77" t="s">
        <v>7</v>
      </c>
      <c r="D250" s="77" t="s">
        <v>8</v>
      </c>
      <c r="E250" s="77" t="s">
        <v>9</v>
      </c>
      <c r="F250" s="78" t="s">
        <v>10</v>
      </c>
    </row>
    <row r="251" spans="1:6">
      <c r="A251" s="105" t="s">
        <v>60</v>
      </c>
      <c r="B251" s="49">
        <f>+' cifra negocios 1-24'!B312</f>
        <v>0</v>
      </c>
      <c r="C251" s="49">
        <f>+' cifra negocios 1-24'!C312</f>
        <v>0</v>
      </c>
      <c r="D251" s="49">
        <f>+' cifra negocios 1-24'!D312</f>
        <v>0</v>
      </c>
      <c r="E251" s="49">
        <f>+' cifra negocios 1-24'!E312</f>
        <v>0</v>
      </c>
      <c r="F251" s="130">
        <f>+' cifra negocios 1-24'!F312</f>
        <v>0</v>
      </c>
    </row>
    <row r="252" spans="1:6">
      <c r="A252" s="105" t="s">
        <v>53</v>
      </c>
      <c r="B252" s="32">
        <f>+' cifra negocios 1-24'!I341</f>
        <v>0</v>
      </c>
      <c r="C252" s="32">
        <f>+' cifra negocios 1-24'!J341</f>
        <v>0</v>
      </c>
      <c r="D252" s="32">
        <f>+' cifra negocios 1-24'!K341</f>
        <v>0</v>
      </c>
      <c r="E252" s="32">
        <f>+' cifra negocios 1-24'!L341</f>
        <v>0</v>
      </c>
      <c r="F252" s="33">
        <f>+' cifra negocios 1-24'!M341</f>
        <v>0</v>
      </c>
    </row>
    <row r="253" spans="1:6" ht="13.5" thickBot="1">
      <c r="A253" s="105" t="s">
        <v>122</v>
      </c>
      <c r="B253" s="32">
        <f>-' cifra negocios 1-24'!P341</f>
        <v>0</v>
      </c>
      <c r="C253" s="32">
        <f>-' cifra negocios 1-24'!Q341</f>
        <v>0</v>
      </c>
      <c r="D253" s="32">
        <f>-' cifra negocios 1-24'!R341</f>
        <v>0</v>
      </c>
      <c r="E253" s="32">
        <f>-' cifra negocios 1-24'!S341</f>
        <v>0</v>
      </c>
      <c r="F253" s="33">
        <f>-' cifra negocios 1-24'!T341</f>
        <v>0</v>
      </c>
    </row>
    <row r="254" spans="1:6" ht="13.5" thickTop="1">
      <c r="A254" s="132" t="s">
        <v>43</v>
      </c>
      <c r="B254" s="84">
        <f>+B252+B253</f>
        <v>0</v>
      </c>
      <c r="C254" s="84">
        <f>+C252+C253</f>
        <v>0</v>
      </c>
      <c r="D254" s="84">
        <f>+D252+D253</f>
        <v>0</v>
      </c>
      <c r="E254" s="84">
        <f>+E252+E253</f>
        <v>0</v>
      </c>
      <c r="F254" s="133">
        <f>+F252+F253</f>
        <v>0</v>
      </c>
    </row>
    <row r="255" spans="1:6">
      <c r="A255" s="135"/>
      <c r="B255" s="96"/>
      <c r="C255" s="96"/>
      <c r="D255" s="96"/>
      <c r="E255" s="96"/>
      <c r="F255" s="136"/>
    </row>
    <row r="256" spans="1:6" ht="13.5" thickBot="1">
      <c r="A256" s="134" t="str">
        <f>+A247</f>
        <v>Royaltis</v>
      </c>
      <c r="B256" s="137">
        <f>-B251*gastos!B235</f>
        <v>0</v>
      </c>
      <c r="C256" s="137">
        <f>-C251*gastos!C235</f>
        <v>0</v>
      </c>
      <c r="D256" s="137">
        <f>-D251*gastos!D235</f>
        <v>0</v>
      </c>
      <c r="E256" s="137">
        <f>-E251*gastos!E235</f>
        <v>0</v>
      </c>
      <c r="F256" s="138">
        <f>-F251*gastos!F235</f>
        <v>0</v>
      </c>
    </row>
    <row r="257" spans="1:6">
      <c r="B257" s="1"/>
      <c r="C257" s="1"/>
      <c r="D257" s="1"/>
      <c r="E257" s="1"/>
      <c r="F257" s="1"/>
    </row>
    <row r="258" spans="1:6" ht="13.5" thickBot="1">
      <c r="B258" s="1"/>
      <c r="C258" s="1"/>
      <c r="D258" s="1"/>
      <c r="E258" s="1"/>
      <c r="F258" s="1"/>
    </row>
    <row r="259" spans="1:6" ht="13.5" thickBot="1">
      <c r="A259" s="129" t="str">
        <f>+' cifra negocios 1-24'!A251</f>
        <v>Grandes cadenas</v>
      </c>
      <c r="B259" s="76" t="s">
        <v>3</v>
      </c>
      <c r="C259" s="77" t="s">
        <v>7</v>
      </c>
      <c r="D259" s="77" t="s">
        <v>8</v>
      </c>
      <c r="E259" s="77" t="s">
        <v>9</v>
      </c>
      <c r="F259" s="78" t="s">
        <v>10</v>
      </c>
    </row>
    <row r="260" spans="1:6">
      <c r="A260" s="105" t="s">
        <v>60</v>
      </c>
      <c r="B260" s="49">
        <f>+' cifra negocios 1-24'!B313</f>
        <v>0</v>
      </c>
      <c r="C260" s="49">
        <f>+' cifra negocios 1-24'!C313</f>
        <v>0</v>
      </c>
      <c r="D260" s="49">
        <f>+' cifra negocios 1-24'!D313</f>
        <v>0</v>
      </c>
      <c r="E260" s="49">
        <f>+' cifra negocios 1-24'!E313</f>
        <v>0</v>
      </c>
      <c r="F260" s="130">
        <f>+' cifra negocios 1-24'!F313</f>
        <v>0</v>
      </c>
    </row>
    <row r="261" spans="1:6">
      <c r="A261" s="105" t="s">
        <v>53</v>
      </c>
      <c r="B261" s="32" t="str">
        <f>+' cifra negocios 1-24'!I353</f>
        <v>periodo 1</v>
      </c>
      <c r="C261" s="32" t="str">
        <f>+' cifra negocios 1-24'!J353</f>
        <v>periodo 2</v>
      </c>
      <c r="D261" s="32" t="str">
        <f>+' cifra negocios 1-24'!K353</f>
        <v>periodo 3</v>
      </c>
      <c r="E261" s="32" t="str">
        <f>+' cifra negocios 1-24'!L353</f>
        <v>periodo 4</v>
      </c>
      <c r="F261" s="33" t="str">
        <f>+' cifra negocios 1-24'!M353</f>
        <v>periodo 5</v>
      </c>
    </row>
    <row r="262" spans="1:6" ht="13.5" thickBot="1">
      <c r="A262" s="105" t="s">
        <v>122</v>
      </c>
      <c r="B262" s="32" t="e">
        <f>-' cifra negocios 1-24'!P353</f>
        <v>#VALUE!</v>
      </c>
      <c r="C262" s="32" t="e">
        <f>-' cifra negocios 1-24'!Q353</f>
        <v>#VALUE!</v>
      </c>
      <c r="D262" s="32" t="e">
        <f>-' cifra negocios 1-24'!R353</f>
        <v>#VALUE!</v>
      </c>
      <c r="E262" s="32" t="e">
        <f>-' cifra negocios 1-24'!S353</f>
        <v>#VALUE!</v>
      </c>
      <c r="F262" s="33" t="e">
        <f>-' cifra negocios 1-24'!T353</f>
        <v>#VALUE!</v>
      </c>
    </row>
    <row r="263" spans="1:6" ht="13.5" thickTop="1">
      <c r="A263" s="132" t="s">
        <v>43</v>
      </c>
      <c r="B263" s="84" t="e">
        <f>+B261+B262</f>
        <v>#VALUE!</v>
      </c>
      <c r="C263" s="84" t="e">
        <f>+C261+C262</f>
        <v>#VALUE!</v>
      </c>
      <c r="D263" s="84" t="e">
        <f>+D261+D262</f>
        <v>#VALUE!</v>
      </c>
      <c r="E263" s="84" t="e">
        <f>+E261+E262</f>
        <v>#VALUE!</v>
      </c>
      <c r="F263" s="133" t="e">
        <f>+F261+F262</f>
        <v>#VALUE!</v>
      </c>
    </row>
    <row r="264" spans="1:6">
      <c r="A264" s="135"/>
      <c r="B264" s="96"/>
      <c r="C264" s="96"/>
      <c r="D264" s="96"/>
      <c r="E264" s="96"/>
      <c r="F264" s="136"/>
    </row>
    <row r="265" spans="1:6" ht="13.5" thickBot="1">
      <c r="A265" s="134" t="str">
        <f>+A256</f>
        <v>Royaltis</v>
      </c>
      <c r="B265" s="139">
        <f>-B260*gastos!B235</f>
        <v>0</v>
      </c>
      <c r="C265" s="139">
        <f>-C260*gastos!C235</f>
        <v>0</v>
      </c>
      <c r="D265" s="139">
        <f>-D260*gastos!D235</f>
        <v>0</v>
      </c>
      <c r="E265" s="139">
        <f>-E260*gastos!E235</f>
        <v>0</v>
      </c>
      <c r="F265" s="140">
        <f>-F260*gastos!F235</f>
        <v>0</v>
      </c>
    </row>
    <row r="266" spans="1:6">
      <c r="B266" s="1"/>
      <c r="C266" s="1"/>
      <c r="D266" s="1"/>
      <c r="E266" s="1"/>
      <c r="F266" s="1"/>
    </row>
    <row r="267" spans="1:6" ht="13.5" thickBot="1">
      <c r="B267" s="1"/>
      <c r="C267" s="1"/>
      <c r="D267" s="1"/>
      <c r="E267" s="1"/>
      <c r="F267" s="1"/>
    </row>
    <row r="268" spans="1:6" ht="13.5" thickBot="1">
      <c r="A268" s="75" t="str">
        <f>+' cifra negocios 1-24'!A252</f>
        <v>Web</v>
      </c>
      <c r="B268" s="103" t="s">
        <v>3</v>
      </c>
      <c r="C268" s="104" t="s">
        <v>7</v>
      </c>
      <c r="D268" s="104" t="s">
        <v>8</v>
      </c>
      <c r="E268" s="104" t="s">
        <v>9</v>
      </c>
      <c r="F268" s="141" t="s">
        <v>10</v>
      </c>
    </row>
    <row r="269" spans="1:6">
      <c r="A269" s="12" t="s">
        <v>60</v>
      </c>
      <c r="B269" s="142">
        <f>+' cifra negocios 1-24'!B314</f>
        <v>0</v>
      </c>
      <c r="C269" s="142">
        <f>+' cifra negocios 1-24'!C314</f>
        <v>0</v>
      </c>
      <c r="D269" s="142">
        <f>+' cifra negocios 1-24'!D314</f>
        <v>0</v>
      </c>
      <c r="E269" s="142">
        <f>+' cifra negocios 1-24'!E314</f>
        <v>0</v>
      </c>
      <c r="F269" s="143">
        <f>+' cifra negocios 1-24'!F314</f>
        <v>0</v>
      </c>
    </row>
    <row r="270" spans="1:6">
      <c r="A270" s="105" t="s">
        <v>53</v>
      </c>
      <c r="B270" s="32">
        <f>+' cifra negocios 1-24'!I364</f>
        <v>0</v>
      </c>
      <c r="C270" s="32">
        <f>+' cifra negocios 1-24'!J364</f>
        <v>0</v>
      </c>
      <c r="D270" s="32">
        <f>+' cifra negocios 1-24'!K364</f>
        <v>0</v>
      </c>
      <c r="E270" s="32">
        <f>+' cifra negocios 1-24'!L364</f>
        <v>0</v>
      </c>
      <c r="F270" s="33">
        <f>+' cifra negocios 1-24'!M364</f>
        <v>0</v>
      </c>
    </row>
    <row r="271" spans="1:6" ht="13.5" thickBot="1">
      <c r="A271" s="105" t="s">
        <v>122</v>
      </c>
      <c r="B271" s="32">
        <f>-' cifra negocios 1-24'!P364</f>
        <v>0</v>
      </c>
      <c r="C271" s="32">
        <f>-' cifra negocios 1-24'!Q364</f>
        <v>0</v>
      </c>
      <c r="D271" s="32">
        <f>-' cifra negocios 1-24'!R364</f>
        <v>0</v>
      </c>
      <c r="E271" s="32">
        <f>-' cifra negocios 1-24'!S364</f>
        <v>0</v>
      </c>
      <c r="F271" s="33">
        <f>-' cifra negocios 1-24'!T364</f>
        <v>0</v>
      </c>
    </row>
    <row r="272" spans="1:6" ht="13.5" thickTop="1">
      <c r="A272" s="132" t="s">
        <v>43</v>
      </c>
      <c r="B272" s="84">
        <f>+B270+B271</f>
        <v>0</v>
      </c>
      <c r="C272" s="84">
        <f>+C270+C271</f>
        <v>0</v>
      </c>
      <c r="D272" s="84">
        <f>+D270+D271</f>
        <v>0</v>
      </c>
      <c r="E272" s="84">
        <f>+E270+E271</f>
        <v>0</v>
      </c>
      <c r="F272" s="133">
        <f>+F270+F271</f>
        <v>0</v>
      </c>
    </row>
    <row r="273" spans="1:6">
      <c r="A273" s="105"/>
      <c r="B273" s="89"/>
      <c r="C273" s="89"/>
      <c r="D273" s="89"/>
      <c r="E273" s="89"/>
      <c r="F273" s="90"/>
    </row>
    <row r="274" spans="1:6" ht="13.5" thickBot="1">
      <c r="A274" s="134" t="str">
        <f>+A265</f>
        <v>Royaltis</v>
      </c>
      <c r="B274" s="35">
        <f>-B269*gastos!B235</f>
        <v>0</v>
      </c>
      <c r="C274" s="35">
        <f>-C269*gastos!C235</f>
        <v>0</v>
      </c>
      <c r="D274" s="35">
        <f>-D269*gastos!D235</f>
        <v>0</v>
      </c>
      <c r="E274" s="35">
        <f>-E269*gastos!E235</f>
        <v>0</v>
      </c>
      <c r="F274" s="36">
        <f>-F269*gastos!F235</f>
        <v>0</v>
      </c>
    </row>
    <row r="277" spans="1:6" ht="18">
      <c r="A277" s="60" t="s">
        <v>127</v>
      </c>
    </row>
    <row r="278" spans="1:6" ht="18.75" thickBot="1">
      <c r="A278" s="60" t="s">
        <v>254</v>
      </c>
    </row>
    <row r="279" spans="1:6" ht="13.5" thickBot="1">
      <c r="A279" s="129">
        <f>+' cifra negocios 1-24'!A288</f>
        <v>0</v>
      </c>
      <c r="B279" s="76" t="s">
        <v>3</v>
      </c>
      <c r="C279" s="85" t="s">
        <v>7</v>
      </c>
      <c r="D279" s="77" t="s">
        <v>8</v>
      </c>
      <c r="E279" s="85" t="s">
        <v>9</v>
      </c>
      <c r="F279" s="78" t="s">
        <v>10</v>
      </c>
    </row>
    <row r="280" spans="1:6">
      <c r="A280" s="105" t="s">
        <v>60</v>
      </c>
      <c r="B280" s="49">
        <f>+' cifra negocios 1-24'!B350</f>
        <v>0</v>
      </c>
      <c r="C280" s="49">
        <f>+' cifra negocios 1-24'!C350</f>
        <v>0</v>
      </c>
      <c r="D280" s="49">
        <f>+' cifra negocios 1-24'!D350</f>
        <v>0</v>
      </c>
      <c r="E280" s="49">
        <f>+' cifra negocios 1-24'!E350</f>
        <v>0</v>
      </c>
      <c r="F280" s="130">
        <f>+' cifra negocios 1-24'!F350</f>
        <v>451572</v>
      </c>
    </row>
    <row r="281" spans="1:6">
      <c r="A281" s="105" t="s">
        <v>53</v>
      </c>
      <c r="B281" s="32">
        <f>+' cifra negocios 1-24'!I368</f>
        <v>0</v>
      </c>
      <c r="C281" s="32">
        <f>+' cifra negocios 1-24'!J368</f>
        <v>0</v>
      </c>
      <c r="D281" s="32">
        <f>+' cifra negocios 1-24'!K368</f>
        <v>0</v>
      </c>
      <c r="E281" s="32">
        <f>+' cifra negocios 1-24'!L368</f>
        <v>0</v>
      </c>
      <c r="F281" s="33">
        <f>+' cifra negocios 1-24'!M368</f>
        <v>0</v>
      </c>
    </row>
    <row r="282" spans="1:6">
      <c r="A282" s="105" t="s">
        <v>122</v>
      </c>
      <c r="B282" s="32">
        <f>-' cifra negocios 1-24'!P368</f>
        <v>0</v>
      </c>
      <c r="C282" s="32">
        <f>-' cifra negocios 1-24'!Q368</f>
        <v>0</v>
      </c>
      <c r="D282" s="32">
        <f>-' cifra negocios 1-24'!R368</f>
        <v>0</v>
      </c>
      <c r="E282" s="32">
        <f>-' cifra negocios 1-24'!S368</f>
        <v>0</v>
      </c>
      <c r="F282" s="33">
        <f>-' cifra negocios 1-24'!T368</f>
        <v>0</v>
      </c>
    </row>
    <row r="283" spans="1:6" ht="13.5" thickBot="1">
      <c r="A283" s="105"/>
      <c r="B283" s="48"/>
      <c r="C283" s="48"/>
      <c r="D283" s="48"/>
      <c r="E283" s="48"/>
      <c r="F283" s="131"/>
    </row>
    <row r="284" spans="1:6" ht="13.5" thickTop="1">
      <c r="A284" s="132" t="s">
        <v>43</v>
      </c>
      <c r="B284" s="84">
        <f>+B281+B282</f>
        <v>0</v>
      </c>
      <c r="C284" s="84">
        <f>+C281+C282</f>
        <v>0</v>
      </c>
      <c r="D284" s="84">
        <f>+D281+D282</f>
        <v>0</v>
      </c>
      <c r="E284" s="84">
        <f>+E281+E282</f>
        <v>0</v>
      </c>
      <c r="F284" s="133">
        <f>+F281+F282</f>
        <v>0</v>
      </c>
    </row>
    <row r="285" spans="1:6">
      <c r="A285" s="105" t="s">
        <v>217</v>
      </c>
      <c r="B285" s="32">
        <f>+'rdos modelo 1-24'!B256</f>
        <v>0</v>
      </c>
      <c r="C285" s="32">
        <f>+'rdos modelo 1-24'!C256</f>
        <v>0</v>
      </c>
      <c r="D285" s="32">
        <f>+'rdos modelo 1-24'!D256</f>
        <v>0</v>
      </c>
      <c r="E285" s="32">
        <f>+'rdos modelo 1-24'!E256</f>
        <v>-1834278</v>
      </c>
      <c r="F285" s="33">
        <f>+'rdos modelo 1-24'!F256</f>
        <v>-874609.74999999988</v>
      </c>
    </row>
    <row r="286" spans="1:6" ht="13.5" thickBot="1">
      <c r="A286" s="134" t="s">
        <v>178</v>
      </c>
      <c r="B286" s="35">
        <f>-B280*gastos!B274</f>
        <v>0</v>
      </c>
      <c r="C286" s="35">
        <f>-C280*gastos!C274</f>
        <v>0</v>
      </c>
      <c r="D286" s="35">
        <f>-D280*gastos!D274</f>
        <v>0</v>
      </c>
      <c r="E286" s="35">
        <f>-E280*gastos!E274</f>
        <v>0</v>
      </c>
      <c r="F286" s="36">
        <f>-F280*gastos!F274</f>
        <v>0</v>
      </c>
    </row>
    <row r="287" spans="1:6">
      <c r="B287" s="1"/>
      <c r="C287" s="1"/>
      <c r="D287" s="1"/>
      <c r="E287" s="1"/>
      <c r="F287" s="1"/>
    </row>
    <row r="288" spans="1:6" ht="13.5" thickBot="1">
      <c r="B288" s="1"/>
      <c r="C288" s="1"/>
      <c r="D288" s="1"/>
      <c r="E288" s="1"/>
      <c r="F288" s="1"/>
    </row>
    <row r="289" spans="1:6" ht="13.5" thickBot="1">
      <c r="A289" s="129">
        <f>+' cifra negocios 1-24'!A289</f>
        <v>0</v>
      </c>
      <c r="B289" s="76" t="s">
        <v>3</v>
      </c>
      <c r="C289" s="77" t="s">
        <v>7</v>
      </c>
      <c r="D289" s="77" t="s">
        <v>8</v>
      </c>
      <c r="E289" s="77" t="s">
        <v>9</v>
      </c>
      <c r="F289" s="78" t="s">
        <v>10</v>
      </c>
    </row>
    <row r="290" spans="1:6">
      <c r="A290" s="105" t="s">
        <v>60</v>
      </c>
      <c r="B290" s="49">
        <f>+' cifra negocios 1-24'!B351</f>
        <v>0</v>
      </c>
      <c r="C290" s="49">
        <f>+' cifra negocios 1-24'!C351</f>
        <v>0</v>
      </c>
      <c r="D290" s="49">
        <f>+' cifra negocios 1-24'!D351</f>
        <v>0</v>
      </c>
      <c r="E290" s="49">
        <f>+' cifra negocios 1-24'!E351</f>
        <v>0</v>
      </c>
      <c r="F290" s="130">
        <f>+' cifra negocios 1-24'!F351</f>
        <v>0</v>
      </c>
    </row>
    <row r="291" spans="1:6">
      <c r="A291" s="105" t="s">
        <v>53</v>
      </c>
      <c r="B291" s="32">
        <f>+' cifra negocios 1-24'!I380</f>
        <v>0</v>
      </c>
      <c r="C291" s="32">
        <f>+' cifra negocios 1-24'!J380</f>
        <v>0</v>
      </c>
      <c r="D291" s="32">
        <f>+' cifra negocios 1-24'!K380</f>
        <v>0</v>
      </c>
      <c r="E291" s="32">
        <f>+' cifra negocios 1-24'!L380</f>
        <v>0</v>
      </c>
      <c r="F291" s="33">
        <f>+' cifra negocios 1-24'!M380</f>
        <v>257508</v>
      </c>
    </row>
    <row r="292" spans="1:6" ht="13.5" thickBot="1">
      <c r="A292" s="105" t="s">
        <v>122</v>
      </c>
      <c r="B292" s="32">
        <f>-' cifra negocios 1-24'!P380</f>
        <v>0</v>
      </c>
      <c r="C292" s="32">
        <f>-' cifra negocios 1-24'!Q380</f>
        <v>0</v>
      </c>
      <c r="D292" s="32">
        <f>-' cifra negocios 1-24'!R380</f>
        <v>0</v>
      </c>
      <c r="E292" s="32">
        <f>-' cifra negocios 1-24'!S380</f>
        <v>0</v>
      </c>
      <c r="F292" s="33">
        <f>-' cifra negocios 1-24'!T380</f>
        <v>-128754</v>
      </c>
    </row>
    <row r="293" spans="1:6" ht="13.5" thickTop="1">
      <c r="A293" s="132" t="s">
        <v>43</v>
      </c>
      <c r="B293" s="84">
        <f>+B291+B292</f>
        <v>0</v>
      </c>
      <c r="C293" s="84">
        <f>+C291+C292</f>
        <v>0</v>
      </c>
      <c r="D293" s="84">
        <f>+D291+D292</f>
        <v>0</v>
      </c>
      <c r="E293" s="84">
        <f>+E291+E292</f>
        <v>0</v>
      </c>
      <c r="F293" s="133">
        <f>+F291+F292</f>
        <v>128754</v>
      </c>
    </row>
    <row r="294" spans="1:6">
      <c r="A294" s="135"/>
      <c r="B294" s="96"/>
      <c r="C294" s="96"/>
      <c r="D294" s="96"/>
      <c r="E294" s="96"/>
      <c r="F294" s="136"/>
    </row>
    <row r="295" spans="1:6" ht="13.5" thickBot="1">
      <c r="A295" s="134" t="str">
        <f>+A286</f>
        <v>Royaltis</v>
      </c>
      <c r="B295" s="137">
        <f>-B290*gastos!B274</f>
        <v>0</v>
      </c>
      <c r="C295" s="137">
        <f>-C290*gastos!C274</f>
        <v>0</v>
      </c>
      <c r="D295" s="137">
        <f>-D290*gastos!D274</f>
        <v>0</v>
      </c>
      <c r="E295" s="137">
        <f>-E290*gastos!E274</f>
        <v>0</v>
      </c>
      <c r="F295" s="138">
        <f>-F290*gastos!F274</f>
        <v>0</v>
      </c>
    </row>
    <row r="296" spans="1:6">
      <c r="B296" s="1"/>
      <c r="C296" s="1"/>
      <c r="D296" s="1"/>
      <c r="E296" s="1"/>
      <c r="F296" s="1"/>
    </row>
    <row r="297" spans="1:6" ht="13.5" thickBot="1">
      <c r="B297" s="1"/>
      <c r="C297" s="1"/>
      <c r="D297" s="1"/>
      <c r="E297" s="1"/>
      <c r="F297" s="1"/>
    </row>
    <row r="298" spans="1:6" ht="13.5" thickBot="1">
      <c r="A298" s="129">
        <f>+' cifra negocios 1-24'!A290</f>
        <v>0</v>
      </c>
      <c r="B298" s="76" t="s">
        <v>3</v>
      </c>
      <c r="C298" s="77" t="s">
        <v>7</v>
      </c>
      <c r="D298" s="77" t="s">
        <v>8</v>
      </c>
      <c r="E298" s="77" t="s">
        <v>9</v>
      </c>
      <c r="F298" s="78" t="s">
        <v>10</v>
      </c>
    </row>
    <row r="299" spans="1:6">
      <c r="A299" s="105" t="s">
        <v>60</v>
      </c>
      <c r="B299" s="49">
        <f>+' cifra negocios 1-24'!B352</f>
        <v>0</v>
      </c>
      <c r="C299" s="49" t="str">
        <f>+' cifra negocios 1-24'!C352</f>
        <v>Ptos de venta Propios</v>
      </c>
      <c r="D299" s="49">
        <f>+' cifra negocios 1-24'!D352</f>
        <v>0</v>
      </c>
      <c r="E299" s="49">
        <f>+' cifra negocios 1-24'!E352</f>
        <v>0</v>
      </c>
      <c r="F299" s="130">
        <f>+' cifra negocios 1-24'!F352</f>
        <v>0</v>
      </c>
    </row>
    <row r="300" spans="1:6">
      <c r="A300" s="105" t="s">
        <v>53</v>
      </c>
      <c r="B300" s="32">
        <f>+' cifra negocios 1-24'!I392</f>
        <v>0</v>
      </c>
      <c r="C300" s="32">
        <f>+' cifra negocios 1-24'!J392</f>
        <v>0</v>
      </c>
      <c r="D300" s="32">
        <f>+' cifra negocios 1-24'!K392</f>
        <v>0</v>
      </c>
      <c r="E300" s="32">
        <f>+' cifra negocios 1-24'!L392</f>
        <v>0</v>
      </c>
      <c r="F300" s="33">
        <f>+' cifra negocios 1-24'!M392</f>
        <v>0</v>
      </c>
    </row>
    <row r="301" spans="1:6" ht="13.5" thickBot="1">
      <c r="A301" s="105" t="s">
        <v>122</v>
      </c>
      <c r="B301" s="32">
        <f>-' cifra negocios 1-24'!P392</f>
        <v>0</v>
      </c>
      <c r="C301" s="32">
        <f>-' cifra negocios 1-24'!Q392</f>
        <v>0</v>
      </c>
      <c r="D301" s="32">
        <f>-' cifra negocios 1-24'!R392</f>
        <v>0</v>
      </c>
      <c r="E301" s="32">
        <f>-' cifra negocios 1-24'!S392</f>
        <v>0</v>
      </c>
      <c r="F301" s="33">
        <f>-' cifra negocios 1-24'!T392</f>
        <v>0</v>
      </c>
    </row>
    <row r="302" spans="1:6" ht="13.5" thickTop="1">
      <c r="A302" s="132" t="s">
        <v>43</v>
      </c>
      <c r="B302" s="84">
        <f>+B300+B301</f>
        <v>0</v>
      </c>
      <c r="C302" s="84">
        <f>+C300+C301</f>
        <v>0</v>
      </c>
      <c r="D302" s="84">
        <f>+D300+D301</f>
        <v>0</v>
      </c>
      <c r="E302" s="84">
        <f>+E300+E301</f>
        <v>0</v>
      </c>
      <c r="F302" s="133">
        <f>+F300+F301</f>
        <v>0</v>
      </c>
    </row>
    <row r="303" spans="1:6">
      <c r="A303" s="135"/>
      <c r="B303" s="96"/>
      <c r="C303" s="96"/>
      <c r="D303" s="96"/>
      <c r="E303" s="96"/>
      <c r="F303" s="136"/>
    </row>
    <row r="304" spans="1:6" ht="13.5" thickBot="1">
      <c r="A304" s="134" t="str">
        <f>+A295</f>
        <v>Royaltis</v>
      </c>
      <c r="B304" s="139">
        <f>-B299*gastos!B274</f>
        <v>0</v>
      </c>
      <c r="C304" s="139" t="e">
        <f>-C299*gastos!C274</f>
        <v>#VALUE!</v>
      </c>
      <c r="D304" s="139">
        <f>-D299*gastos!D274</f>
        <v>0</v>
      </c>
      <c r="E304" s="139">
        <f>-E299*gastos!E274</f>
        <v>0</v>
      </c>
      <c r="F304" s="140">
        <f>-F299*gastos!F274</f>
        <v>0</v>
      </c>
    </row>
    <row r="305" spans="1:6">
      <c r="B305" s="1"/>
      <c r="C305" s="1"/>
      <c r="D305" s="1"/>
      <c r="E305" s="1"/>
      <c r="F305" s="1"/>
    </row>
    <row r="306" spans="1:6" ht="13.5" thickBot="1">
      <c r="B306" s="1"/>
      <c r="C306" s="1"/>
      <c r="D306" s="1"/>
      <c r="E306" s="1"/>
      <c r="F306" s="1"/>
    </row>
    <row r="307" spans="1:6" ht="13.5" thickBot="1">
      <c r="A307" s="75">
        <f>+' cifra negocios 1-24'!A291</f>
        <v>0</v>
      </c>
      <c r="B307" s="103" t="s">
        <v>3</v>
      </c>
      <c r="C307" s="104" t="s">
        <v>7</v>
      </c>
      <c r="D307" s="104" t="s">
        <v>8</v>
      </c>
      <c r="E307" s="104" t="s">
        <v>9</v>
      </c>
      <c r="F307" s="141" t="s">
        <v>10</v>
      </c>
    </row>
    <row r="308" spans="1:6">
      <c r="A308" s="12" t="s">
        <v>60</v>
      </c>
      <c r="B308" s="142">
        <f>+' cifra negocios 1-24'!B353</f>
        <v>0</v>
      </c>
      <c r="C308" s="142" t="str">
        <f>+' cifra negocios 1-24'!C353</f>
        <v>periodo 1</v>
      </c>
      <c r="D308" s="142" t="str">
        <f>+' cifra negocios 1-24'!D353</f>
        <v>periodo 2</v>
      </c>
      <c r="E308" s="142" t="str">
        <f>+' cifra negocios 1-24'!E353</f>
        <v>periodo 3</v>
      </c>
      <c r="F308" s="143" t="str">
        <f>+' cifra negocios 1-24'!F353</f>
        <v>periodo 4</v>
      </c>
    </row>
    <row r="309" spans="1:6">
      <c r="A309" s="105" t="s">
        <v>53</v>
      </c>
      <c r="B309" s="32">
        <f>+' cifra negocios 1-24'!I403</f>
        <v>0</v>
      </c>
      <c r="C309" s="32">
        <f>+' cifra negocios 1-24'!J403</f>
        <v>0</v>
      </c>
      <c r="D309" s="32">
        <f>+' cifra negocios 1-24'!K403</f>
        <v>0</v>
      </c>
      <c r="E309" s="32">
        <f>+' cifra negocios 1-24'!L403</f>
        <v>1843.6080000000002</v>
      </c>
      <c r="F309" s="33">
        <f>+' cifra negocios 1-24'!M403</f>
        <v>4609.0200000000004</v>
      </c>
    </row>
    <row r="310" spans="1:6" ht="13.5" thickBot="1">
      <c r="A310" s="105" t="s">
        <v>122</v>
      </c>
      <c r="B310" s="32">
        <f>-' cifra negocios 1-24'!P403</f>
        <v>0</v>
      </c>
      <c r="C310" s="32">
        <f>-' cifra negocios 1-24'!Q403</f>
        <v>0</v>
      </c>
      <c r="D310" s="32">
        <f>-' cifra negocios 1-24'!R403</f>
        <v>0</v>
      </c>
      <c r="E310" s="32">
        <f>-' cifra negocios 1-24'!S403</f>
        <v>-970.32000000000016</v>
      </c>
      <c r="F310" s="33">
        <f>-' cifra negocios 1-24'!T403</f>
        <v>-2425.8000000000002</v>
      </c>
    </row>
    <row r="311" spans="1:6" ht="13.5" thickTop="1">
      <c r="A311" s="132" t="s">
        <v>43</v>
      </c>
      <c r="B311" s="84">
        <f>+B309+B310</f>
        <v>0</v>
      </c>
      <c r="C311" s="84">
        <f>+C309+C310</f>
        <v>0</v>
      </c>
      <c r="D311" s="84">
        <f>+D309+D310</f>
        <v>0</v>
      </c>
      <c r="E311" s="84">
        <f>+E309+E310</f>
        <v>873.28800000000001</v>
      </c>
      <c r="F311" s="133">
        <f>+F309+F310</f>
        <v>2183.2200000000003</v>
      </c>
    </row>
    <row r="312" spans="1:6">
      <c r="A312" s="105"/>
      <c r="B312" s="89"/>
      <c r="C312" s="89"/>
      <c r="D312" s="89"/>
      <c r="E312" s="89"/>
      <c r="F312" s="90"/>
    </row>
    <row r="313" spans="1:6" ht="13.5" thickBot="1">
      <c r="A313" s="134" t="str">
        <f>+A304</f>
        <v>Royaltis</v>
      </c>
      <c r="B313" s="35">
        <f>-B308*gastos!B274</f>
        <v>0</v>
      </c>
      <c r="C313" s="35" t="e">
        <f>-C308*gastos!C274</f>
        <v>#VALUE!</v>
      </c>
      <c r="D313" s="35" t="e">
        <f>-D308*gastos!D274</f>
        <v>#VALUE!</v>
      </c>
      <c r="E313" s="35" t="e">
        <f>-E308*gastos!E274</f>
        <v>#VALUE!</v>
      </c>
      <c r="F313" s="36" t="e">
        <f>-F308*gastos!F274</f>
        <v>#VALUE!</v>
      </c>
    </row>
    <row r="316" spans="1:6" ht="18">
      <c r="A316" s="60" t="s">
        <v>127</v>
      </c>
    </row>
    <row r="317" spans="1:6" ht="18.75" thickBot="1">
      <c r="A317" s="60" t="s">
        <v>255</v>
      </c>
    </row>
    <row r="318" spans="1:6" ht="13.5" thickBot="1">
      <c r="A318" s="129">
        <f>+' cifra negocios 1-24'!A327</f>
        <v>0</v>
      </c>
      <c r="B318" s="76" t="s">
        <v>3</v>
      </c>
      <c r="C318" s="85" t="s">
        <v>7</v>
      </c>
      <c r="D318" s="77" t="s">
        <v>8</v>
      </c>
      <c r="E318" s="85" t="s">
        <v>9</v>
      </c>
      <c r="F318" s="78" t="s">
        <v>10</v>
      </c>
    </row>
    <row r="319" spans="1:6">
      <c r="A319" s="105" t="s">
        <v>60</v>
      </c>
      <c r="B319" s="49">
        <f>+' cifra negocios 1-24'!B389</f>
        <v>0</v>
      </c>
      <c r="C319" s="49">
        <f>+' cifra negocios 1-24'!C389</f>
        <v>0</v>
      </c>
      <c r="D319" s="49">
        <f>+' cifra negocios 1-24'!D389</f>
        <v>0</v>
      </c>
      <c r="E319" s="49">
        <f>+' cifra negocios 1-24'!E389</f>
        <v>0</v>
      </c>
      <c r="F319" s="130">
        <f>+' cifra negocios 1-24'!F389</f>
        <v>0</v>
      </c>
    </row>
    <row r="320" spans="1:6">
      <c r="A320" s="105" t="s">
        <v>53</v>
      </c>
      <c r="B320" s="32">
        <f>+' cifra negocios 1-24'!I407</f>
        <v>0</v>
      </c>
      <c r="C320" s="32">
        <f>+' cifra negocios 1-24'!J407</f>
        <v>0</v>
      </c>
      <c r="D320" s="32">
        <f>+' cifra negocios 1-24'!K407</f>
        <v>0</v>
      </c>
      <c r="E320" s="32">
        <f>+' cifra negocios 1-24'!L407</f>
        <v>149042.14720000001</v>
      </c>
      <c r="F320" s="33">
        <f>+' cifra negocios 1-24'!M407</f>
        <v>372605.36800000002</v>
      </c>
    </row>
    <row r="321" spans="1:6">
      <c r="A321" s="105" t="s">
        <v>122</v>
      </c>
      <c r="B321" s="32">
        <f>-' cifra negocios 1-24'!P407</f>
        <v>0</v>
      </c>
      <c r="C321" s="32">
        <f>-' cifra negocios 1-24'!Q407</f>
        <v>0</v>
      </c>
      <c r="D321" s="32">
        <f>-' cifra negocios 1-24'!R407</f>
        <v>0</v>
      </c>
      <c r="E321" s="32">
        <f>-' cifra negocios 1-24'!S407</f>
        <v>-25992.136000000002</v>
      </c>
      <c r="F321" s="33">
        <f>-' cifra negocios 1-24'!T407</f>
        <v>-64980.34</v>
      </c>
    </row>
    <row r="322" spans="1:6" ht="13.5" thickBot="1">
      <c r="A322" s="105"/>
      <c r="B322" s="48"/>
      <c r="C322" s="48"/>
      <c r="D322" s="48"/>
      <c r="E322" s="48"/>
      <c r="F322" s="131"/>
    </row>
    <row r="323" spans="1:6" ht="13.5" thickTop="1">
      <c r="A323" s="132" t="s">
        <v>43</v>
      </c>
      <c r="B323" s="84">
        <f>+B320+B321</f>
        <v>0</v>
      </c>
      <c r="C323" s="84">
        <f>+C320+C321</f>
        <v>0</v>
      </c>
      <c r="D323" s="84">
        <f>+D320+D321</f>
        <v>0</v>
      </c>
      <c r="E323" s="84">
        <f>+E320+E321</f>
        <v>123050.01120000001</v>
      </c>
      <c r="F323" s="133">
        <f>+F320+F321</f>
        <v>307625.02800000005</v>
      </c>
    </row>
    <row r="324" spans="1:6">
      <c r="A324" s="105" t="s">
        <v>217</v>
      </c>
      <c r="B324" s="32">
        <f>+'rdos modelo 1-24'!B295</f>
        <v>0</v>
      </c>
      <c r="C324" s="32">
        <f>+'rdos modelo 1-24'!C295</f>
        <v>0</v>
      </c>
      <c r="D324" s="32">
        <f>+'rdos modelo 1-24'!D295</f>
        <v>0</v>
      </c>
      <c r="E324" s="32">
        <f>+'rdos modelo 1-24'!E295</f>
        <v>0</v>
      </c>
      <c r="F324" s="33">
        <f>+'rdos modelo 1-24'!F295</f>
        <v>0</v>
      </c>
    </row>
    <row r="325" spans="1:6" ht="13.5" thickBot="1">
      <c r="A325" s="134" t="s">
        <v>178</v>
      </c>
      <c r="B325" s="35">
        <f>-B319*gastos!B313</f>
        <v>0</v>
      </c>
      <c r="C325" s="35">
        <f>-C319*gastos!C313</f>
        <v>0</v>
      </c>
      <c r="D325" s="35">
        <f>-D319*gastos!D313</f>
        <v>0</v>
      </c>
      <c r="E325" s="35">
        <f>-E319*gastos!E313</f>
        <v>0</v>
      </c>
      <c r="F325" s="36">
        <f>-F319*gastos!F313</f>
        <v>0</v>
      </c>
    </row>
    <row r="326" spans="1:6">
      <c r="B326" s="1"/>
      <c r="C326" s="1"/>
      <c r="D326" s="1"/>
      <c r="E326" s="1"/>
      <c r="F326" s="1"/>
    </row>
    <row r="327" spans="1:6" ht="13.5" thickBot="1">
      <c r="B327" s="1"/>
      <c r="C327" s="1"/>
      <c r="D327" s="1"/>
      <c r="E327" s="1"/>
      <c r="F327" s="1"/>
    </row>
    <row r="328" spans="1:6" ht="13.5" thickBot="1">
      <c r="A328" s="129">
        <f>+' cifra negocios 1-24'!A328</f>
        <v>0</v>
      </c>
      <c r="B328" s="76" t="s">
        <v>3</v>
      </c>
      <c r="C328" s="77" t="s">
        <v>7</v>
      </c>
      <c r="D328" s="77" t="s">
        <v>8</v>
      </c>
      <c r="E328" s="77" t="s">
        <v>9</v>
      </c>
      <c r="F328" s="78" t="s">
        <v>10</v>
      </c>
    </row>
    <row r="329" spans="1:6">
      <c r="A329" s="105" t="s">
        <v>60</v>
      </c>
      <c r="B329" s="49">
        <f>+' cifra negocios 1-24'!B390</f>
        <v>0</v>
      </c>
      <c r="C329" s="49" t="str">
        <f>+' cifra negocios 1-24'!C390</f>
        <v>Web</v>
      </c>
      <c r="D329" s="49">
        <f>+' cifra negocios 1-24'!D390</f>
        <v>0</v>
      </c>
      <c r="E329" s="49">
        <f>+' cifra negocios 1-24'!E390</f>
        <v>0</v>
      </c>
      <c r="F329" s="130">
        <f>+' cifra negocios 1-24'!F390</f>
        <v>0</v>
      </c>
    </row>
    <row r="330" spans="1:6">
      <c r="A330" s="105" t="s">
        <v>53</v>
      </c>
      <c r="B330" s="32">
        <f>+' cifra negocios 1-24'!I419</f>
        <v>0</v>
      </c>
      <c r="C330" s="32">
        <f>+' cifra negocios 1-24'!J419</f>
        <v>0</v>
      </c>
      <c r="D330" s="32">
        <f>+' cifra negocios 1-24'!K419</f>
        <v>0</v>
      </c>
      <c r="E330" s="32">
        <f>+' cifra negocios 1-24'!L419</f>
        <v>142574.0625</v>
      </c>
      <c r="F330" s="33">
        <f>+' cifra negocios 1-24'!M419</f>
        <v>190098.75</v>
      </c>
    </row>
    <row r="331" spans="1:6" ht="13.5" thickBot="1">
      <c r="A331" s="105" t="s">
        <v>122</v>
      </c>
      <c r="B331" s="32">
        <f>-' cifra negocios 1-24'!P419</f>
        <v>0</v>
      </c>
      <c r="C331" s="32">
        <f>-' cifra negocios 1-24'!Q419</f>
        <v>0</v>
      </c>
      <c r="D331" s="32">
        <f>-' cifra negocios 1-24'!R419</f>
        <v>0</v>
      </c>
      <c r="E331" s="32">
        <f>-' cifra negocios 1-24'!S419</f>
        <v>-57029.625</v>
      </c>
      <c r="F331" s="33">
        <f>-' cifra negocios 1-24'!T419</f>
        <v>-76039.5</v>
      </c>
    </row>
    <row r="332" spans="1:6" ht="13.5" thickTop="1">
      <c r="A332" s="132" t="s">
        <v>43</v>
      </c>
      <c r="B332" s="84">
        <f>+B330+B331</f>
        <v>0</v>
      </c>
      <c r="C332" s="84">
        <f>+C330+C331</f>
        <v>0</v>
      </c>
      <c r="D332" s="84">
        <f>+D330+D331</f>
        <v>0</v>
      </c>
      <c r="E332" s="84">
        <f>+E330+E331</f>
        <v>85544.4375</v>
      </c>
      <c r="F332" s="133">
        <f>+F330+F331</f>
        <v>114059.25</v>
      </c>
    </row>
    <row r="333" spans="1:6">
      <c r="A333" s="135"/>
      <c r="B333" s="96"/>
      <c r="C333" s="96"/>
      <c r="D333" s="96"/>
      <c r="E333" s="96"/>
      <c r="F333" s="136"/>
    </row>
    <row r="334" spans="1:6" ht="13.5" thickBot="1">
      <c r="A334" s="134" t="str">
        <f>+A325</f>
        <v>Royaltis</v>
      </c>
      <c r="B334" s="137">
        <f>-B329*gastos!B313</f>
        <v>0</v>
      </c>
      <c r="C334" s="137" t="e">
        <f>-C329*gastos!C313</f>
        <v>#VALUE!</v>
      </c>
      <c r="D334" s="137">
        <f>-D329*gastos!D313</f>
        <v>0</v>
      </c>
      <c r="E334" s="137">
        <f>-E329*gastos!E313</f>
        <v>0</v>
      </c>
      <c r="F334" s="138">
        <f>-F329*gastos!F313</f>
        <v>0</v>
      </c>
    </row>
    <row r="335" spans="1:6">
      <c r="B335" s="1"/>
      <c r="C335" s="1"/>
      <c r="D335" s="1"/>
      <c r="E335" s="1"/>
      <c r="F335" s="1"/>
    </row>
    <row r="336" spans="1:6" ht="13.5" thickBot="1">
      <c r="B336" s="1"/>
      <c r="C336" s="1"/>
      <c r="D336" s="1"/>
      <c r="E336" s="1"/>
      <c r="F336" s="1"/>
    </row>
    <row r="337" spans="1:6" ht="13.5" thickBot="1">
      <c r="A337" s="129">
        <f>+' cifra negocios 1-24'!A329</f>
        <v>0</v>
      </c>
      <c r="B337" s="76" t="s">
        <v>3</v>
      </c>
      <c r="C337" s="77" t="s">
        <v>7</v>
      </c>
      <c r="D337" s="77" t="s">
        <v>8</v>
      </c>
      <c r="E337" s="77" t="s">
        <v>9</v>
      </c>
      <c r="F337" s="78" t="s">
        <v>10</v>
      </c>
    </row>
    <row r="338" spans="1:6">
      <c r="A338" s="105" t="s">
        <v>60</v>
      </c>
      <c r="B338" s="49">
        <f>+' cifra negocios 1-24'!B391</f>
        <v>0</v>
      </c>
      <c r="C338" s="49">
        <f>+' cifra negocios 1-24'!C391</f>
        <v>0</v>
      </c>
      <c r="D338" s="49">
        <f>+' cifra negocios 1-24'!D391</f>
        <v>0</v>
      </c>
      <c r="E338" s="49">
        <f>+' cifra negocios 1-24'!E391</f>
        <v>0</v>
      </c>
      <c r="F338" s="130">
        <f>+' cifra negocios 1-24'!F391</f>
        <v>0</v>
      </c>
    </row>
    <row r="339" spans="1:6">
      <c r="A339" s="105" t="s">
        <v>53</v>
      </c>
      <c r="B339" s="32">
        <f>+' cifra negocios 1-24'!I431</f>
        <v>0</v>
      </c>
      <c r="C339" s="32">
        <f>+' cifra negocios 1-24'!J431</f>
        <v>0</v>
      </c>
      <c r="D339" s="32">
        <f>+' cifra negocios 1-24'!K431</f>
        <v>0</v>
      </c>
      <c r="E339" s="32">
        <f>+' cifra negocios 1-24'!L431</f>
        <v>108400.2007</v>
      </c>
      <c r="F339" s="33">
        <f>+' cifra negocios 1-24'!M431</f>
        <v>517802.56</v>
      </c>
    </row>
    <row r="340" spans="1:6" ht="13.5" thickBot="1">
      <c r="A340" s="105" t="s">
        <v>122</v>
      </c>
      <c r="B340" s="32">
        <f>-' cifra negocios 1-24'!P431</f>
        <v>0</v>
      </c>
      <c r="C340" s="32">
        <f>-' cifra negocios 1-24'!Q431</f>
        <v>0</v>
      </c>
      <c r="D340" s="32">
        <f>-' cifra negocios 1-24'!R431</f>
        <v>0</v>
      </c>
      <c r="E340" s="32">
        <f>-' cifra negocios 1-24'!S431</f>
        <v>-37805.470999999998</v>
      </c>
      <c r="F340" s="33">
        <f>-' cifra negocios 1-24'!T431</f>
        <v>-175052.57</v>
      </c>
    </row>
    <row r="341" spans="1:6" ht="13.5" thickTop="1">
      <c r="A341" s="132" t="s">
        <v>43</v>
      </c>
      <c r="B341" s="84">
        <f>+B339+B340</f>
        <v>0</v>
      </c>
      <c r="C341" s="84">
        <f>+C339+C340</f>
        <v>0</v>
      </c>
      <c r="D341" s="84">
        <f>+D339+D340</f>
        <v>0</v>
      </c>
      <c r="E341" s="84">
        <f>+E339+E340</f>
        <v>70594.729699999996</v>
      </c>
      <c r="F341" s="133">
        <f>+F339+F340</f>
        <v>342749.99</v>
      </c>
    </row>
    <row r="342" spans="1:6">
      <c r="A342" s="135"/>
      <c r="B342" s="96"/>
      <c r="C342" s="96"/>
      <c r="D342" s="96"/>
      <c r="E342" s="96"/>
      <c r="F342" s="136"/>
    </row>
    <row r="343" spans="1:6" ht="13.5" thickBot="1">
      <c r="A343" s="134" t="str">
        <f>+A334</f>
        <v>Royaltis</v>
      </c>
      <c r="B343" s="139">
        <f>-B338*gastos!B313</f>
        <v>0</v>
      </c>
      <c r="C343" s="139">
        <f>-C338*gastos!C313</f>
        <v>0</v>
      </c>
      <c r="D343" s="139">
        <f>-D338*gastos!D313</f>
        <v>0</v>
      </c>
      <c r="E343" s="139">
        <f>-E338*gastos!E313</f>
        <v>0</v>
      </c>
      <c r="F343" s="140">
        <f>-F338*gastos!F313</f>
        <v>0</v>
      </c>
    </row>
    <row r="344" spans="1:6">
      <c r="B344" s="1"/>
      <c r="C344" s="1"/>
      <c r="D344" s="1"/>
      <c r="E344" s="1"/>
      <c r="F344" s="1"/>
    </row>
    <row r="345" spans="1:6" ht="13.5" thickBot="1">
      <c r="B345" s="1"/>
      <c r="C345" s="1"/>
      <c r="D345" s="1"/>
      <c r="E345" s="1"/>
      <c r="F345" s="1"/>
    </row>
    <row r="346" spans="1:6" ht="13.5" thickBot="1">
      <c r="A346" s="75">
        <f>+' cifra negocios 1-24'!A330</f>
        <v>0</v>
      </c>
      <c r="B346" s="103" t="s">
        <v>3</v>
      </c>
      <c r="C346" s="104" t="s">
        <v>7</v>
      </c>
      <c r="D346" s="104" t="s">
        <v>8</v>
      </c>
      <c r="E346" s="104" t="s">
        <v>9</v>
      </c>
      <c r="F346" s="141" t="s">
        <v>10</v>
      </c>
    </row>
    <row r="347" spans="1:6">
      <c r="A347" s="12" t="s">
        <v>60</v>
      </c>
      <c r="B347" s="142" t="str">
        <f>+' cifra negocios 1-24'!B392</f>
        <v>Black market solo pts vta ajenos</v>
      </c>
      <c r="C347" s="142">
        <f>+' cifra negocios 1-24'!C392</f>
        <v>0</v>
      </c>
      <c r="D347" s="142">
        <f>+' cifra negocios 1-24'!D392</f>
        <v>0</v>
      </c>
      <c r="E347" s="142">
        <f>+' cifra negocios 1-24'!E392</f>
        <v>0</v>
      </c>
      <c r="F347" s="143">
        <f>+' cifra negocios 1-24'!F392</f>
        <v>0</v>
      </c>
    </row>
    <row r="348" spans="1:6">
      <c r="A348" s="105" t="s">
        <v>53</v>
      </c>
      <c r="B348" s="32">
        <f>+' cifra negocios 1-24'!I442</f>
        <v>0</v>
      </c>
      <c r="C348" s="32">
        <f>+' cifra negocios 1-24'!J442</f>
        <v>0</v>
      </c>
      <c r="D348" s="32">
        <f>+' cifra negocios 1-24'!K442</f>
        <v>0</v>
      </c>
      <c r="E348" s="32">
        <f>+' cifra negocios 1-24'!L442</f>
        <v>1609.4250000000002</v>
      </c>
      <c r="F348" s="33">
        <f>+' cifra negocios 1-24'!M442</f>
        <v>6437.7000000000007</v>
      </c>
    </row>
    <row r="349" spans="1:6" ht="13.5" thickBot="1">
      <c r="A349" s="105" t="s">
        <v>122</v>
      </c>
      <c r="B349" s="32">
        <f>-' cifra negocios 1-24'!P442</f>
        <v>0</v>
      </c>
      <c r="C349" s="32">
        <f>-' cifra negocios 1-24'!Q442</f>
        <v>0</v>
      </c>
      <c r="D349" s="32">
        <f>-' cifra negocios 1-24'!R442</f>
        <v>0</v>
      </c>
      <c r="E349" s="32">
        <f>-' cifra negocios 1-24'!S442</f>
        <v>-1072.95</v>
      </c>
      <c r="F349" s="33">
        <f>-' cifra negocios 1-24'!T442</f>
        <v>-4291.8</v>
      </c>
    </row>
    <row r="350" spans="1:6" ht="13.5" thickTop="1">
      <c r="A350" s="132" t="s">
        <v>43</v>
      </c>
      <c r="B350" s="84">
        <f>+B348+B349</f>
        <v>0</v>
      </c>
      <c r="C350" s="84">
        <f>+C348+C349</f>
        <v>0</v>
      </c>
      <c r="D350" s="84">
        <f>+D348+D349</f>
        <v>0</v>
      </c>
      <c r="E350" s="84">
        <f>+E348+E349</f>
        <v>536.47500000000014</v>
      </c>
      <c r="F350" s="133">
        <f>+F348+F349</f>
        <v>2145.9000000000005</v>
      </c>
    </row>
    <row r="351" spans="1:6">
      <c r="A351" s="105"/>
      <c r="B351" s="89"/>
      <c r="C351" s="89"/>
      <c r="D351" s="89"/>
      <c r="E351" s="89"/>
      <c r="F351" s="90"/>
    </row>
    <row r="352" spans="1:6" ht="13.5" thickBot="1">
      <c r="A352" s="134" t="str">
        <f>+A343</f>
        <v>Royaltis</v>
      </c>
      <c r="B352" s="35" t="e">
        <f>-B347*gastos!B313</f>
        <v>#VALUE!</v>
      </c>
      <c r="C352" s="35">
        <f>-C347*gastos!C313</f>
        <v>0</v>
      </c>
      <c r="D352" s="35">
        <f>-D347*gastos!D313</f>
        <v>0</v>
      </c>
      <c r="E352" s="35">
        <f>-E347*gastos!E313</f>
        <v>0</v>
      </c>
      <c r="F352" s="36">
        <f>-F347*gastos!F313</f>
        <v>0</v>
      </c>
    </row>
  </sheetData>
  <phoneticPr fontId="3" type="noConversion"/>
  <pageMargins left="0.75" right="0.75" top="1" bottom="1" header="0" footer="0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poblacion</vt:lpstr>
      <vt:lpstr>paises patente</vt:lpstr>
      <vt:lpstr>hitos</vt:lpstr>
      <vt:lpstr>Conceptos</vt:lpstr>
      <vt:lpstr> cifra negocios 1-24</vt:lpstr>
      <vt:lpstr>Inversión Inicial</vt:lpstr>
      <vt:lpstr>gastos</vt:lpstr>
      <vt:lpstr>local propio</vt:lpstr>
      <vt:lpstr>margen por centro</vt:lpstr>
      <vt:lpstr>rdos modelo 1-24</vt:lpstr>
      <vt:lpstr>por paises</vt:lpstr>
      <vt:lpstr>Balances sociedad</vt:lpstr>
      <vt:lpstr>Cash flow</vt:lpstr>
      <vt:lpstr>graficos</vt:lpstr>
    </vt:vector>
  </TitlesOfParts>
  <Company>Eloy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ELOY</dc:creator>
  <cp:lastModifiedBy>Pc</cp:lastModifiedBy>
  <cp:lastPrinted>2013-04-10T09:23:52Z</cp:lastPrinted>
  <dcterms:created xsi:type="dcterms:W3CDTF">2013-03-13T12:31:57Z</dcterms:created>
  <dcterms:modified xsi:type="dcterms:W3CDTF">2015-06-15T09:25:24Z</dcterms:modified>
</cp:coreProperties>
</file>